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ates\_Alectra\Form 1598\OEB Accounting Guidance Project\"/>
    </mc:Choice>
  </mc:AlternateContent>
  <xr:revisionPtr revIDLastSave="0" documentId="8_{2B36D3AD-35B1-467B-B5F9-F3C7F1079105}" xr6:coauthVersionLast="45" xr6:coauthVersionMax="45" xr10:uidLastSave="{00000000-0000-0000-0000-000000000000}"/>
  <bookViews>
    <workbookView xWindow="-60" yWindow="-60" windowWidth="23535" windowHeight="13860" activeTab="2" xr2:uid="{00000000-000D-0000-FFFF-FFFF00000000}"/>
  </bookViews>
  <sheets>
    <sheet name="GA (CT 2148)" sheetId="4" r:id="rId1"/>
    <sheet name="CBDR (CT 1351)" sheetId="5" r:id="rId2"/>
    <sheet name="IESO Admin Fee (CT 9990)" sheetId="7" r:id="rId3"/>
  </sheets>
  <definedNames>
    <definedName name="_xlnm._FilterDatabase" localSheetId="1" hidden="1">'CBDR (CT 1351)'!$A$103:$H$193</definedName>
    <definedName name="_xlnm._FilterDatabase" localSheetId="0" hidden="1">'GA (CT 2148)'!#REF!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0" i="7" l="1"/>
  <c r="R100" i="7" s="1"/>
  <c r="S100" i="7" s="1"/>
  <c r="O100" i="7"/>
  <c r="P99" i="7"/>
  <c r="R99" i="7" s="1"/>
  <c r="S99" i="7" s="1"/>
  <c r="O99" i="7"/>
  <c r="P98" i="7"/>
  <c r="R98" i="7" s="1"/>
  <c r="S98" i="7" s="1"/>
  <c r="O98" i="7"/>
  <c r="P97" i="7"/>
  <c r="R97" i="7" s="1"/>
  <c r="S97" i="7" s="1"/>
  <c r="O97" i="7"/>
  <c r="P96" i="7"/>
  <c r="R96" i="7" s="1"/>
  <c r="S96" i="7" s="1"/>
  <c r="O96" i="7"/>
  <c r="P95" i="7"/>
  <c r="R95" i="7" s="1"/>
  <c r="S95" i="7" s="1"/>
  <c r="O95" i="7"/>
  <c r="P94" i="7"/>
  <c r="R94" i="7" s="1"/>
  <c r="S94" i="7" s="1"/>
  <c r="O94" i="7"/>
  <c r="P93" i="7"/>
  <c r="R93" i="7" s="1"/>
  <c r="S93" i="7" s="1"/>
  <c r="O93" i="7"/>
  <c r="P92" i="7"/>
  <c r="R92" i="7" s="1"/>
  <c r="S92" i="7" s="1"/>
  <c r="O92" i="7"/>
  <c r="P91" i="7"/>
  <c r="R91" i="7" s="1"/>
  <c r="S91" i="7" s="1"/>
  <c r="O91" i="7"/>
  <c r="P90" i="7"/>
  <c r="R90" i="7" s="1"/>
  <c r="S90" i="7" s="1"/>
  <c r="O90" i="7"/>
  <c r="P89" i="7"/>
  <c r="R89" i="7" s="1"/>
  <c r="S89" i="7" s="1"/>
  <c r="O89" i="7"/>
  <c r="P88" i="7"/>
  <c r="R88" i="7" s="1"/>
  <c r="S88" i="7" s="1"/>
  <c r="O88" i="7"/>
  <c r="P87" i="7"/>
  <c r="R87" i="7" s="1"/>
  <c r="S87" i="7" s="1"/>
  <c r="O87" i="7"/>
  <c r="P86" i="7"/>
  <c r="R86" i="7" s="1"/>
  <c r="S86" i="7" s="1"/>
  <c r="O86" i="7"/>
  <c r="P85" i="7"/>
  <c r="R85" i="7" s="1"/>
  <c r="S85" i="7" s="1"/>
  <c r="O85" i="7"/>
  <c r="P84" i="7"/>
  <c r="R84" i="7" s="1"/>
  <c r="S84" i="7" s="1"/>
  <c r="O84" i="7"/>
  <c r="P83" i="7"/>
  <c r="R83" i="7" s="1"/>
  <c r="S83" i="7" s="1"/>
  <c r="O83" i="7"/>
  <c r="P82" i="7"/>
  <c r="R82" i="7" s="1"/>
  <c r="S82" i="7" s="1"/>
  <c r="O82" i="7"/>
  <c r="P81" i="7"/>
  <c r="R81" i="7" s="1"/>
  <c r="S81" i="7" s="1"/>
  <c r="O81" i="7"/>
  <c r="P80" i="7"/>
  <c r="R80" i="7" s="1"/>
  <c r="S80" i="7" s="1"/>
  <c r="O80" i="7"/>
  <c r="P79" i="7"/>
  <c r="R79" i="7" s="1"/>
  <c r="S79" i="7" s="1"/>
  <c r="O79" i="7"/>
  <c r="P78" i="7"/>
  <c r="R78" i="7" s="1"/>
  <c r="S78" i="7" s="1"/>
  <c r="O78" i="7"/>
  <c r="P77" i="7"/>
  <c r="R77" i="7" s="1"/>
  <c r="S77" i="7" s="1"/>
  <c r="O77" i="7"/>
  <c r="P76" i="7"/>
  <c r="R76" i="7" s="1"/>
  <c r="S76" i="7" s="1"/>
  <c r="O76" i="7"/>
  <c r="P75" i="7"/>
  <c r="R75" i="7" s="1"/>
  <c r="S75" i="7" s="1"/>
  <c r="O75" i="7"/>
  <c r="P74" i="7"/>
  <c r="R74" i="7" s="1"/>
  <c r="S74" i="7" s="1"/>
  <c r="O74" i="7"/>
  <c r="P73" i="7"/>
  <c r="R73" i="7" s="1"/>
  <c r="S73" i="7" s="1"/>
  <c r="O73" i="7"/>
  <c r="P72" i="7"/>
  <c r="R72" i="7" s="1"/>
  <c r="S72" i="7" s="1"/>
  <c r="O72" i="7"/>
  <c r="P71" i="7"/>
  <c r="R71" i="7" s="1"/>
  <c r="S71" i="7" s="1"/>
  <c r="O71" i="7"/>
  <c r="P70" i="7"/>
  <c r="R70" i="7" s="1"/>
  <c r="S70" i="7" s="1"/>
  <c r="O70" i="7"/>
  <c r="P69" i="7"/>
  <c r="R69" i="7" s="1"/>
  <c r="S69" i="7" s="1"/>
  <c r="O69" i="7"/>
  <c r="P68" i="7"/>
  <c r="R68" i="7" s="1"/>
  <c r="S68" i="7" s="1"/>
  <c r="O68" i="7"/>
  <c r="P67" i="7"/>
  <c r="R67" i="7" s="1"/>
  <c r="S67" i="7" s="1"/>
  <c r="O67" i="7"/>
  <c r="P66" i="7"/>
  <c r="R66" i="7" s="1"/>
  <c r="S66" i="7" s="1"/>
  <c r="O66" i="7"/>
  <c r="P65" i="7"/>
  <c r="R65" i="7" s="1"/>
  <c r="S65" i="7" s="1"/>
  <c r="O65" i="7"/>
  <c r="P64" i="7"/>
  <c r="R64" i="7" s="1"/>
  <c r="S64" i="7" s="1"/>
  <c r="O64" i="7"/>
  <c r="P63" i="7"/>
  <c r="R63" i="7" s="1"/>
  <c r="S63" i="7" s="1"/>
  <c r="O63" i="7"/>
  <c r="P62" i="7"/>
  <c r="R62" i="7" s="1"/>
  <c r="S62" i="7" s="1"/>
  <c r="O62" i="7"/>
  <c r="P61" i="7"/>
  <c r="R61" i="7" s="1"/>
  <c r="S61" i="7" s="1"/>
  <c r="O61" i="7"/>
  <c r="P60" i="7"/>
  <c r="R60" i="7" s="1"/>
  <c r="S60" i="7" s="1"/>
  <c r="O60" i="7"/>
  <c r="P59" i="7"/>
  <c r="R59" i="7" s="1"/>
  <c r="S59" i="7" s="1"/>
  <c r="O59" i="7"/>
  <c r="P58" i="7"/>
  <c r="R58" i="7" s="1"/>
  <c r="S58" i="7" s="1"/>
  <c r="O58" i="7"/>
  <c r="P57" i="7"/>
  <c r="R57" i="7" s="1"/>
  <c r="S57" i="7" s="1"/>
  <c r="O57" i="7"/>
  <c r="P56" i="7"/>
  <c r="R56" i="7" s="1"/>
  <c r="S56" i="7" s="1"/>
  <c r="O56" i="7"/>
  <c r="P55" i="7"/>
  <c r="R55" i="7" s="1"/>
  <c r="S55" i="7" s="1"/>
  <c r="O55" i="7"/>
  <c r="P54" i="7"/>
  <c r="R54" i="7" s="1"/>
  <c r="S54" i="7" s="1"/>
  <c r="O54" i="7"/>
  <c r="P53" i="7"/>
  <c r="R53" i="7" s="1"/>
  <c r="S53" i="7" s="1"/>
  <c r="O53" i="7"/>
  <c r="P52" i="7"/>
  <c r="R52" i="7" s="1"/>
  <c r="S52" i="7" s="1"/>
  <c r="O52" i="7"/>
  <c r="P51" i="7"/>
  <c r="R51" i="7" s="1"/>
  <c r="S51" i="7" s="1"/>
  <c r="O51" i="7"/>
  <c r="P50" i="7"/>
  <c r="R50" i="7" s="1"/>
  <c r="S50" i="7" s="1"/>
  <c r="O50" i="7"/>
  <c r="P49" i="7"/>
  <c r="R49" i="7" s="1"/>
  <c r="S49" i="7" s="1"/>
  <c r="O49" i="7"/>
  <c r="P48" i="7"/>
  <c r="R48" i="7" s="1"/>
  <c r="S48" i="7" s="1"/>
  <c r="O48" i="7"/>
  <c r="P47" i="7"/>
  <c r="R47" i="7" s="1"/>
  <c r="S47" i="7" s="1"/>
  <c r="O47" i="7"/>
  <c r="P46" i="7"/>
  <c r="R46" i="7" s="1"/>
  <c r="S46" i="7" s="1"/>
  <c r="O46" i="7"/>
  <c r="P45" i="7"/>
  <c r="R45" i="7" s="1"/>
  <c r="S45" i="7" s="1"/>
  <c r="O45" i="7"/>
  <c r="P44" i="7"/>
  <c r="R44" i="7" s="1"/>
  <c r="S44" i="7" s="1"/>
  <c r="O44" i="7"/>
  <c r="P43" i="7"/>
  <c r="R43" i="7" s="1"/>
  <c r="S43" i="7" s="1"/>
  <c r="O43" i="7"/>
  <c r="P42" i="7"/>
  <c r="R42" i="7" s="1"/>
  <c r="S42" i="7" s="1"/>
  <c r="O42" i="7"/>
  <c r="P41" i="7"/>
  <c r="R41" i="7" s="1"/>
  <c r="S41" i="7" s="1"/>
  <c r="O41" i="7"/>
  <c r="P40" i="7"/>
  <c r="R40" i="7" s="1"/>
  <c r="S40" i="7" s="1"/>
  <c r="O40" i="7"/>
  <c r="P39" i="7"/>
  <c r="R39" i="7" s="1"/>
  <c r="S39" i="7" s="1"/>
  <c r="O39" i="7"/>
  <c r="P38" i="7"/>
  <c r="R38" i="7" s="1"/>
  <c r="S38" i="7" s="1"/>
  <c r="O38" i="7"/>
  <c r="P37" i="7"/>
  <c r="R37" i="7" s="1"/>
  <c r="S37" i="7" s="1"/>
  <c r="O37" i="7"/>
  <c r="P36" i="7"/>
  <c r="R36" i="7" s="1"/>
  <c r="S36" i="7" s="1"/>
  <c r="O36" i="7"/>
  <c r="P35" i="7"/>
  <c r="R35" i="7" s="1"/>
  <c r="S35" i="7" s="1"/>
  <c r="O35" i="7"/>
  <c r="P34" i="7"/>
  <c r="R34" i="7" s="1"/>
  <c r="S34" i="7" s="1"/>
  <c r="O34" i="7"/>
  <c r="P33" i="7"/>
  <c r="R33" i="7" s="1"/>
  <c r="S33" i="7" s="1"/>
  <c r="O33" i="7"/>
  <c r="P32" i="7"/>
  <c r="R32" i="7" s="1"/>
  <c r="S32" i="7" s="1"/>
  <c r="O32" i="7"/>
  <c r="P31" i="7"/>
  <c r="R31" i="7" s="1"/>
  <c r="S31" i="7" s="1"/>
  <c r="O31" i="7"/>
  <c r="P30" i="7"/>
  <c r="R30" i="7" s="1"/>
  <c r="S30" i="7" s="1"/>
  <c r="O30" i="7"/>
  <c r="P29" i="7"/>
  <c r="R29" i="7" s="1"/>
  <c r="S29" i="7" s="1"/>
  <c r="O29" i="7"/>
  <c r="P28" i="7"/>
  <c r="R28" i="7" s="1"/>
  <c r="S28" i="7" s="1"/>
  <c r="O28" i="7"/>
  <c r="P27" i="7"/>
  <c r="R27" i="7" s="1"/>
  <c r="S27" i="7" s="1"/>
  <c r="O27" i="7"/>
  <c r="P26" i="7"/>
  <c r="R26" i="7" s="1"/>
  <c r="S26" i="7" s="1"/>
  <c r="O26" i="7"/>
  <c r="P25" i="7"/>
  <c r="R25" i="7" s="1"/>
  <c r="S25" i="7" s="1"/>
  <c r="O25" i="7"/>
  <c r="P24" i="7"/>
  <c r="R24" i="7" s="1"/>
  <c r="S24" i="7" s="1"/>
  <c r="O24" i="7"/>
  <c r="P23" i="7"/>
  <c r="R23" i="7" s="1"/>
  <c r="S23" i="7" s="1"/>
  <c r="O23" i="7"/>
  <c r="P22" i="7"/>
  <c r="R22" i="7" s="1"/>
  <c r="S22" i="7" s="1"/>
  <c r="O22" i="7"/>
  <c r="P21" i="7"/>
  <c r="R21" i="7" s="1"/>
  <c r="S21" i="7" s="1"/>
  <c r="O21" i="7"/>
  <c r="P20" i="7"/>
  <c r="R20" i="7" s="1"/>
  <c r="S20" i="7" s="1"/>
  <c r="O20" i="7"/>
  <c r="P19" i="7"/>
  <c r="R19" i="7" s="1"/>
  <c r="S19" i="7" s="1"/>
  <c r="O19" i="7"/>
  <c r="P18" i="7"/>
  <c r="R18" i="7" s="1"/>
  <c r="S18" i="7" s="1"/>
  <c r="O18" i="7"/>
  <c r="P17" i="7"/>
  <c r="R17" i="7" s="1"/>
  <c r="S17" i="7" s="1"/>
  <c r="O17" i="7"/>
  <c r="P16" i="7"/>
  <c r="R16" i="7" s="1"/>
  <c r="S16" i="7" s="1"/>
  <c r="O16" i="7"/>
  <c r="P15" i="7"/>
  <c r="R15" i="7" s="1"/>
  <c r="S15" i="7" s="1"/>
  <c r="O15" i="7"/>
  <c r="P14" i="7"/>
  <c r="R14" i="7" s="1"/>
  <c r="S14" i="7" s="1"/>
  <c r="O14" i="7"/>
  <c r="P13" i="7"/>
  <c r="R13" i="7" s="1"/>
  <c r="S13" i="7" s="1"/>
  <c r="O13" i="7"/>
  <c r="P12" i="7"/>
  <c r="R12" i="7" s="1"/>
  <c r="S12" i="7" s="1"/>
  <c r="O12" i="7"/>
  <c r="P11" i="7"/>
  <c r="R11" i="7" s="1"/>
  <c r="S11" i="7" s="1"/>
  <c r="O11" i="7"/>
  <c r="P10" i="7"/>
  <c r="R10" i="7" s="1"/>
  <c r="S10" i="7" s="1"/>
  <c r="O10" i="7"/>
  <c r="P9" i="7"/>
  <c r="R9" i="7" s="1"/>
  <c r="S9" i="7" s="1"/>
  <c r="O9" i="7"/>
  <c r="P8" i="7"/>
  <c r="R8" i="7" s="1"/>
  <c r="S8" i="7" s="1"/>
  <c r="O8" i="7"/>
  <c r="P7" i="7"/>
  <c r="R7" i="7" s="1"/>
  <c r="S7" i="7" s="1"/>
  <c r="O7" i="7"/>
  <c r="P6" i="7"/>
  <c r="R6" i="7" s="1"/>
  <c r="S6" i="7" s="1"/>
  <c r="O6" i="7"/>
  <c r="P5" i="7"/>
  <c r="R5" i="7" s="1"/>
  <c r="S5" i="7" s="1"/>
  <c r="O5" i="7"/>
  <c r="S101" i="7" l="1"/>
  <c r="U101" i="7" s="1"/>
  <c r="Q4" i="5" l="1"/>
  <c r="R4" i="5" s="1"/>
  <c r="P4" i="5"/>
  <c r="Q99" i="5" l="1"/>
  <c r="R99" i="5" s="1"/>
  <c r="P99" i="5"/>
  <c r="Q98" i="5"/>
  <c r="R98" i="5" s="1"/>
  <c r="P98" i="5"/>
  <c r="Q97" i="5"/>
  <c r="R97" i="5" s="1"/>
  <c r="P97" i="5"/>
  <c r="Q96" i="5"/>
  <c r="R96" i="5" s="1"/>
  <c r="P96" i="5"/>
  <c r="Q95" i="5"/>
  <c r="R95" i="5" s="1"/>
  <c r="P95" i="5"/>
  <c r="Q94" i="5"/>
  <c r="R94" i="5" s="1"/>
  <c r="P94" i="5"/>
  <c r="Q93" i="5"/>
  <c r="R93" i="5" s="1"/>
  <c r="P93" i="5"/>
  <c r="Q92" i="5"/>
  <c r="R92" i="5" s="1"/>
  <c r="P92" i="5"/>
  <c r="Q91" i="5"/>
  <c r="R91" i="5" s="1"/>
  <c r="P91" i="5"/>
  <c r="Q90" i="5"/>
  <c r="R90" i="5" s="1"/>
  <c r="P90" i="5"/>
  <c r="Q89" i="5"/>
  <c r="R89" i="5" s="1"/>
  <c r="P89" i="5"/>
  <c r="Q88" i="5"/>
  <c r="R88" i="5" s="1"/>
  <c r="P88" i="5"/>
  <c r="Q87" i="5"/>
  <c r="R87" i="5" s="1"/>
  <c r="P87" i="5"/>
  <c r="Q86" i="5"/>
  <c r="R86" i="5" s="1"/>
  <c r="P86" i="5"/>
  <c r="Q85" i="5"/>
  <c r="R85" i="5" s="1"/>
  <c r="P85" i="5"/>
  <c r="Q84" i="5"/>
  <c r="R84" i="5" s="1"/>
  <c r="P84" i="5"/>
  <c r="Q83" i="5"/>
  <c r="R83" i="5" s="1"/>
  <c r="P83" i="5"/>
  <c r="Q82" i="5"/>
  <c r="R82" i="5" s="1"/>
  <c r="P82" i="5"/>
  <c r="Q81" i="5"/>
  <c r="R81" i="5" s="1"/>
  <c r="P81" i="5"/>
  <c r="Q80" i="5"/>
  <c r="R80" i="5" s="1"/>
  <c r="P80" i="5"/>
  <c r="Q79" i="5"/>
  <c r="R79" i="5" s="1"/>
  <c r="P79" i="5"/>
  <c r="Q78" i="5"/>
  <c r="R78" i="5" s="1"/>
  <c r="P78" i="5"/>
  <c r="Q77" i="5"/>
  <c r="R77" i="5" s="1"/>
  <c r="P77" i="5"/>
  <c r="Q76" i="5"/>
  <c r="R76" i="5" s="1"/>
  <c r="P76" i="5"/>
  <c r="Q75" i="5"/>
  <c r="R75" i="5" s="1"/>
  <c r="P75" i="5"/>
  <c r="Q74" i="5"/>
  <c r="R74" i="5" s="1"/>
  <c r="P74" i="5"/>
  <c r="Q73" i="5"/>
  <c r="R73" i="5" s="1"/>
  <c r="P73" i="5"/>
  <c r="Q72" i="5"/>
  <c r="R72" i="5" s="1"/>
  <c r="P72" i="5"/>
  <c r="Q71" i="5"/>
  <c r="R71" i="5" s="1"/>
  <c r="P71" i="5"/>
  <c r="Q70" i="5"/>
  <c r="R70" i="5" s="1"/>
  <c r="P70" i="5"/>
  <c r="Q69" i="5"/>
  <c r="R69" i="5" s="1"/>
  <c r="P69" i="5"/>
  <c r="Q68" i="5"/>
  <c r="R68" i="5" s="1"/>
  <c r="P68" i="5"/>
  <c r="Q67" i="5"/>
  <c r="R67" i="5" s="1"/>
  <c r="P67" i="5"/>
  <c r="Q66" i="5"/>
  <c r="R66" i="5" s="1"/>
  <c r="P66" i="5"/>
  <c r="Q65" i="5"/>
  <c r="R65" i="5" s="1"/>
  <c r="P65" i="5"/>
  <c r="Q64" i="5"/>
  <c r="R64" i="5" s="1"/>
  <c r="P64" i="5"/>
  <c r="Q63" i="5"/>
  <c r="R63" i="5" s="1"/>
  <c r="P63" i="5"/>
  <c r="Q62" i="5"/>
  <c r="R62" i="5" s="1"/>
  <c r="P62" i="5"/>
  <c r="Q61" i="5"/>
  <c r="R61" i="5" s="1"/>
  <c r="P61" i="5"/>
  <c r="Q60" i="5"/>
  <c r="R60" i="5" s="1"/>
  <c r="P60" i="5"/>
  <c r="Q59" i="5"/>
  <c r="R59" i="5" s="1"/>
  <c r="P59" i="5"/>
  <c r="Q58" i="5"/>
  <c r="R58" i="5" s="1"/>
  <c r="P58" i="5"/>
  <c r="Q57" i="5"/>
  <c r="R57" i="5" s="1"/>
  <c r="P57" i="5"/>
  <c r="Q56" i="5"/>
  <c r="R56" i="5" s="1"/>
  <c r="P56" i="5"/>
  <c r="Q55" i="5"/>
  <c r="R55" i="5" s="1"/>
  <c r="P55" i="5"/>
  <c r="Q54" i="5"/>
  <c r="R54" i="5" s="1"/>
  <c r="P54" i="5"/>
  <c r="Q53" i="5"/>
  <c r="R53" i="5" s="1"/>
  <c r="P53" i="5"/>
  <c r="Q52" i="5"/>
  <c r="R52" i="5" s="1"/>
  <c r="P52" i="5"/>
  <c r="Q51" i="5"/>
  <c r="R51" i="5" s="1"/>
  <c r="P51" i="5"/>
  <c r="Q50" i="5"/>
  <c r="R50" i="5" s="1"/>
  <c r="P50" i="5"/>
  <c r="Q49" i="5"/>
  <c r="R49" i="5" s="1"/>
  <c r="P49" i="5"/>
  <c r="Q48" i="5"/>
  <c r="R48" i="5" s="1"/>
  <c r="P48" i="5"/>
  <c r="Q47" i="5"/>
  <c r="R47" i="5" s="1"/>
  <c r="P47" i="5"/>
  <c r="Q46" i="5"/>
  <c r="R46" i="5" s="1"/>
  <c r="P46" i="5"/>
  <c r="Q45" i="5"/>
  <c r="R45" i="5" s="1"/>
  <c r="P45" i="5"/>
  <c r="Q44" i="5"/>
  <c r="R44" i="5" s="1"/>
  <c r="P44" i="5"/>
  <c r="Q43" i="5"/>
  <c r="R43" i="5" s="1"/>
  <c r="P43" i="5"/>
  <c r="Q42" i="5"/>
  <c r="R42" i="5" s="1"/>
  <c r="P42" i="5"/>
  <c r="Q41" i="5"/>
  <c r="R41" i="5" s="1"/>
  <c r="P41" i="5"/>
  <c r="Q40" i="5"/>
  <c r="R40" i="5" s="1"/>
  <c r="P40" i="5"/>
  <c r="Q39" i="5"/>
  <c r="R39" i="5" s="1"/>
  <c r="P39" i="5"/>
  <c r="Q38" i="5"/>
  <c r="R38" i="5" s="1"/>
  <c r="P38" i="5"/>
  <c r="Q37" i="5"/>
  <c r="R37" i="5" s="1"/>
  <c r="P37" i="5"/>
  <c r="Q36" i="5"/>
  <c r="R36" i="5" s="1"/>
  <c r="P36" i="5"/>
  <c r="Q35" i="5"/>
  <c r="R35" i="5" s="1"/>
  <c r="P35" i="5"/>
  <c r="Q34" i="5"/>
  <c r="R34" i="5" s="1"/>
  <c r="P34" i="5"/>
  <c r="Q33" i="5"/>
  <c r="R33" i="5" s="1"/>
  <c r="P33" i="5"/>
  <c r="Q32" i="5"/>
  <c r="R32" i="5" s="1"/>
  <c r="P32" i="5"/>
  <c r="Q31" i="5"/>
  <c r="R31" i="5" s="1"/>
  <c r="P31" i="5"/>
  <c r="Q30" i="5"/>
  <c r="R30" i="5" s="1"/>
  <c r="P30" i="5"/>
  <c r="Q29" i="5"/>
  <c r="R29" i="5" s="1"/>
  <c r="P29" i="5"/>
  <c r="Q28" i="5"/>
  <c r="R28" i="5" s="1"/>
  <c r="P28" i="5"/>
  <c r="Q27" i="5"/>
  <c r="R27" i="5" s="1"/>
  <c r="P27" i="5"/>
  <c r="Q26" i="5"/>
  <c r="R26" i="5" s="1"/>
  <c r="P26" i="5"/>
  <c r="Q25" i="5"/>
  <c r="R25" i="5" s="1"/>
  <c r="P25" i="5"/>
  <c r="Q24" i="5"/>
  <c r="R24" i="5" s="1"/>
  <c r="P24" i="5"/>
  <c r="Q23" i="5"/>
  <c r="R23" i="5" s="1"/>
  <c r="P23" i="5"/>
  <c r="Q22" i="5"/>
  <c r="R22" i="5" s="1"/>
  <c r="P22" i="5"/>
  <c r="Q21" i="5"/>
  <c r="R21" i="5" s="1"/>
  <c r="P21" i="5"/>
  <c r="Q20" i="5"/>
  <c r="R20" i="5" s="1"/>
  <c r="P20" i="5"/>
  <c r="Q19" i="5"/>
  <c r="R19" i="5" s="1"/>
  <c r="P19" i="5"/>
  <c r="Q18" i="5"/>
  <c r="R18" i="5" s="1"/>
  <c r="P18" i="5"/>
  <c r="Q17" i="5"/>
  <c r="R17" i="5" s="1"/>
  <c r="P17" i="5"/>
  <c r="Q16" i="5"/>
  <c r="R16" i="5" s="1"/>
  <c r="P16" i="5"/>
  <c r="Q15" i="5"/>
  <c r="R15" i="5" s="1"/>
  <c r="P15" i="5"/>
  <c r="Q14" i="5"/>
  <c r="R14" i="5" s="1"/>
  <c r="P14" i="5"/>
  <c r="Q13" i="5"/>
  <c r="R13" i="5" s="1"/>
  <c r="P13" i="5"/>
  <c r="Q12" i="5"/>
  <c r="R12" i="5" s="1"/>
  <c r="P12" i="5"/>
  <c r="Q11" i="5"/>
  <c r="R11" i="5" s="1"/>
  <c r="P11" i="5"/>
  <c r="Q10" i="5"/>
  <c r="R10" i="5" s="1"/>
  <c r="P10" i="5"/>
  <c r="Q9" i="5"/>
  <c r="R9" i="5" s="1"/>
  <c r="P9" i="5"/>
  <c r="Q8" i="5"/>
  <c r="R8" i="5" s="1"/>
  <c r="P8" i="5"/>
  <c r="Q7" i="5"/>
  <c r="R7" i="5" s="1"/>
  <c r="P7" i="5"/>
  <c r="Q6" i="5"/>
  <c r="R6" i="5" s="1"/>
  <c r="P6" i="5"/>
  <c r="Q5" i="5"/>
  <c r="R5" i="5" s="1"/>
  <c r="P5" i="5"/>
  <c r="O4" i="5"/>
  <c r="O10" i="5"/>
  <c r="O9" i="5"/>
  <c r="O8" i="5"/>
  <c r="O7" i="5"/>
  <c r="O6" i="5"/>
  <c r="O5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Q95" i="4"/>
  <c r="R95" i="4" s="1"/>
  <c r="Q96" i="4"/>
  <c r="R96" i="4" s="1"/>
  <c r="Q97" i="4"/>
  <c r="R97" i="4" s="1"/>
  <c r="Q98" i="4"/>
  <c r="R98" i="4" s="1"/>
  <c r="Q99" i="4"/>
  <c r="R99" i="4" s="1"/>
  <c r="Q94" i="4"/>
  <c r="R94" i="4" s="1"/>
  <c r="Q5" i="4"/>
  <c r="R5" i="4" s="1"/>
  <c r="Q6" i="4"/>
  <c r="R6" i="4" s="1"/>
  <c r="Q7" i="4"/>
  <c r="R7" i="4" s="1"/>
  <c r="Q8" i="4"/>
  <c r="R8" i="4" s="1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Q15" i="4"/>
  <c r="R15" i="4" s="1"/>
  <c r="Q16" i="4"/>
  <c r="R16" i="4" s="1"/>
  <c r="Q17" i="4"/>
  <c r="R17" i="4" s="1"/>
  <c r="Q18" i="4"/>
  <c r="R18" i="4" s="1"/>
  <c r="Q19" i="4"/>
  <c r="R19" i="4" s="1"/>
  <c r="Q20" i="4"/>
  <c r="R20" i="4" s="1"/>
  <c r="Q21" i="4"/>
  <c r="R21" i="4" s="1"/>
  <c r="Q22" i="4"/>
  <c r="R22" i="4" s="1"/>
  <c r="Q23" i="4"/>
  <c r="R23" i="4" s="1"/>
  <c r="Q24" i="4"/>
  <c r="R24" i="4" s="1"/>
  <c r="Q25" i="4"/>
  <c r="R25" i="4" s="1"/>
  <c r="Q26" i="4"/>
  <c r="R26" i="4" s="1"/>
  <c r="Q27" i="4"/>
  <c r="R27" i="4" s="1"/>
  <c r="Q28" i="4"/>
  <c r="R28" i="4" s="1"/>
  <c r="Q29" i="4"/>
  <c r="R29" i="4" s="1"/>
  <c r="Q30" i="4"/>
  <c r="R30" i="4" s="1"/>
  <c r="Q31" i="4"/>
  <c r="R31" i="4" s="1"/>
  <c r="Q32" i="4"/>
  <c r="R32" i="4" s="1"/>
  <c r="Q33" i="4"/>
  <c r="R33" i="4" s="1"/>
  <c r="Q34" i="4"/>
  <c r="R34" i="4" s="1"/>
  <c r="Q35" i="4"/>
  <c r="R35" i="4" s="1"/>
  <c r="Q36" i="4"/>
  <c r="R36" i="4" s="1"/>
  <c r="Q37" i="4"/>
  <c r="R37" i="4" s="1"/>
  <c r="Q38" i="4"/>
  <c r="R38" i="4" s="1"/>
  <c r="Q39" i="4"/>
  <c r="R39" i="4" s="1"/>
  <c r="Q40" i="4"/>
  <c r="R40" i="4" s="1"/>
  <c r="Q41" i="4"/>
  <c r="R41" i="4" s="1"/>
  <c r="Q42" i="4"/>
  <c r="R42" i="4" s="1"/>
  <c r="Q43" i="4"/>
  <c r="R43" i="4" s="1"/>
  <c r="Q44" i="4"/>
  <c r="R44" i="4" s="1"/>
  <c r="Q45" i="4"/>
  <c r="R45" i="4" s="1"/>
  <c r="Q46" i="4"/>
  <c r="R46" i="4" s="1"/>
  <c r="Q47" i="4"/>
  <c r="R47" i="4" s="1"/>
  <c r="Q48" i="4"/>
  <c r="R48" i="4" s="1"/>
  <c r="Q49" i="4"/>
  <c r="R49" i="4" s="1"/>
  <c r="Q50" i="4"/>
  <c r="R50" i="4" s="1"/>
  <c r="Q51" i="4"/>
  <c r="R51" i="4" s="1"/>
  <c r="Q52" i="4"/>
  <c r="R52" i="4" s="1"/>
  <c r="Q53" i="4"/>
  <c r="R53" i="4" s="1"/>
  <c r="Q54" i="4"/>
  <c r="R54" i="4" s="1"/>
  <c r="Q55" i="4"/>
  <c r="R55" i="4" s="1"/>
  <c r="Q56" i="4"/>
  <c r="R56" i="4" s="1"/>
  <c r="Q57" i="4"/>
  <c r="R57" i="4" s="1"/>
  <c r="Q58" i="4"/>
  <c r="R58" i="4" s="1"/>
  <c r="Q59" i="4"/>
  <c r="R59" i="4" s="1"/>
  <c r="Q60" i="4"/>
  <c r="R60" i="4" s="1"/>
  <c r="Q61" i="4"/>
  <c r="R61" i="4" s="1"/>
  <c r="Q62" i="4"/>
  <c r="R62" i="4" s="1"/>
  <c r="Q63" i="4"/>
  <c r="R63" i="4" s="1"/>
  <c r="Q64" i="4"/>
  <c r="R64" i="4" s="1"/>
  <c r="Q65" i="4"/>
  <c r="R65" i="4" s="1"/>
  <c r="Q66" i="4"/>
  <c r="R66" i="4" s="1"/>
  <c r="Q67" i="4"/>
  <c r="R67" i="4" s="1"/>
  <c r="Q68" i="4"/>
  <c r="R68" i="4" s="1"/>
  <c r="Q69" i="4"/>
  <c r="R69" i="4" s="1"/>
  <c r="Q70" i="4"/>
  <c r="R70" i="4" s="1"/>
  <c r="Q71" i="4"/>
  <c r="R71" i="4" s="1"/>
  <c r="Q72" i="4"/>
  <c r="R72" i="4" s="1"/>
  <c r="Q73" i="4"/>
  <c r="R73" i="4" s="1"/>
  <c r="Q74" i="4"/>
  <c r="R74" i="4" s="1"/>
  <c r="Q75" i="4"/>
  <c r="R75" i="4" s="1"/>
  <c r="Q76" i="4"/>
  <c r="R76" i="4" s="1"/>
  <c r="Q77" i="4"/>
  <c r="R77" i="4" s="1"/>
  <c r="Q78" i="4"/>
  <c r="R78" i="4" s="1"/>
  <c r="Q79" i="4"/>
  <c r="R79" i="4" s="1"/>
  <c r="Q80" i="4"/>
  <c r="R80" i="4" s="1"/>
  <c r="Q81" i="4"/>
  <c r="R81" i="4" s="1"/>
  <c r="Q82" i="4"/>
  <c r="R82" i="4" s="1"/>
  <c r="Q83" i="4"/>
  <c r="R83" i="4" s="1"/>
  <c r="Q84" i="4"/>
  <c r="R84" i="4" s="1"/>
  <c r="Q85" i="4"/>
  <c r="R85" i="4" s="1"/>
  <c r="Q86" i="4"/>
  <c r="R86" i="4" s="1"/>
  <c r="Q87" i="4"/>
  <c r="R87" i="4" s="1"/>
  <c r="Q88" i="4"/>
  <c r="R88" i="4" s="1"/>
  <c r="Q89" i="4"/>
  <c r="R89" i="4" s="1"/>
  <c r="Q90" i="4"/>
  <c r="R90" i="4" s="1"/>
  <c r="Q91" i="4"/>
  <c r="R91" i="4" s="1"/>
  <c r="Q92" i="4"/>
  <c r="R92" i="4" s="1"/>
  <c r="Q93" i="4"/>
  <c r="R93" i="4" s="1"/>
  <c r="Q4" i="4"/>
  <c r="R4" i="4" s="1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4" i="4"/>
  <c r="O93" i="4"/>
  <c r="Y93" i="4" l="1"/>
  <c r="X89" i="4"/>
  <c r="Y59" i="4"/>
  <c r="Y55" i="4"/>
  <c r="X85" i="4"/>
  <c r="W22" i="5"/>
  <c r="E201" i="5" s="1"/>
  <c r="W34" i="5"/>
  <c r="E213" i="5" s="1"/>
  <c r="W54" i="5"/>
  <c r="E233" i="5" s="1"/>
  <c r="W66" i="5"/>
  <c r="E245" i="5" s="1"/>
  <c r="W82" i="5"/>
  <c r="E261" i="5" s="1"/>
  <c r="W19" i="5"/>
  <c r="E198" i="5" s="1"/>
  <c r="W39" i="5"/>
  <c r="E218" i="5" s="1"/>
  <c r="W55" i="5"/>
  <c r="E234" i="5" s="1"/>
  <c r="W63" i="5"/>
  <c r="E242" i="5" s="1"/>
  <c r="W71" i="5"/>
  <c r="E250" i="5" s="1"/>
  <c r="W75" i="5"/>
  <c r="E254" i="5" s="1"/>
  <c r="W87" i="5"/>
  <c r="E266" i="5" s="1"/>
  <c r="W7" i="5"/>
  <c r="W14" i="5"/>
  <c r="W26" i="5"/>
  <c r="E205" i="5" s="1"/>
  <c r="W38" i="5"/>
  <c r="E217" i="5" s="1"/>
  <c r="W50" i="5"/>
  <c r="E229" i="5" s="1"/>
  <c r="W62" i="5"/>
  <c r="E241" i="5" s="1"/>
  <c r="W74" i="5"/>
  <c r="E253" i="5" s="1"/>
  <c r="W78" i="5"/>
  <c r="E257" i="5" s="1"/>
  <c r="W90" i="5"/>
  <c r="E269" i="5" s="1"/>
  <c r="W10" i="5"/>
  <c r="W11" i="5"/>
  <c r="W15" i="5"/>
  <c r="W23" i="5"/>
  <c r="E202" i="5" s="1"/>
  <c r="W27" i="5"/>
  <c r="E206" i="5" s="1"/>
  <c r="W31" i="5"/>
  <c r="E210" i="5" s="1"/>
  <c r="W35" i="5"/>
  <c r="E214" i="5" s="1"/>
  <c r="W43" i="5"/>
  <c r="E222" i="5" s="1"/>
  <c r="W47" i="5"/>
  <c r="E226" i="5" s="1"/>
  <c r="W51" i="5"/>
  <c r="E230" i="5" s="1"/>
  <c r="W59" i="5"/>
  <c r="E238" i="5" s="1"/>
  <c r="W67" i="5"/>
  <c r="E246" i="5" s="1"/>
  <c r="W79" i="5"/>
  <c r="E258" i="5" s="1"/>
  <c r="W83" i="5"/>
  <c r="E262" i="5" s="1"/>
  <c r="W91" i="5"/>
  <c r="E270" i="5" s="1"/>
  <c r="W4" i="5"/>
  <c r="W12" i="5"/>
  <c r="W16" i="5"/>
  <c r="E195" i="5" s="1"/>
  <c r="W20" i="5"/>
  <c r="E199" i="5" s="1"/>
  <c r="W24" i="5"/>
  <c r="E203" i="5" s="1"/>
  <c r="W28" i="5"/>
  <c r="E207" i="5" s="1"/>
  <c r="W32" i="5"/>
  <c r="E211" i="5" s="1"/>
  <c r="W36" i="5"/>
  <c r="E215" i="5" s="1"/>
  <c r="W40" i="5"/>
  <c r="E219" i="5" s="1"/>
  <c r="W44" i="5"/>
  <c r="E223" i="5" s="1"/>
  <c r="W48" i="5"/>
  <c r="E227" i="5" s="1"/>
  <c r="W52" i="5"/>
  <c r="E231" i="5" s="1"/>
  <c r="W56" i="5"/>
  <c r="E235" i="5" s="1"/>
  <c r="W60" i="5"/>
  <c r="E239" i="5" s="1"/>
  <c r="W64" i="5"/>
  <c r="E243" i="5" s="1"/>
  <c r="W68" i="5"/>
  <c r="E247" i="5" s="1"/>
  <c r="W72" i="5"/>
  <c r="E251" i="5" s="1"/>
  <c r="W76" i="5"/>
  <c r="E255" i="5" s="1"/>
  <c r="W80" i="5"/>
  <c r="E259" i="5" s="1"/>
  <c r="W84" i="5"/>
  <c r="E263" i="5" s="1"/>
  <c r="W88" i="5"/>
  <c r="E267" i="5" s="1"/>
  <c r="W92" i="5"/>
  <c r="E271" i="5" s="1"/>
  <c r="W8" i="5"/>
  <c r="W18" i="5"/>
  <c r="E197" i="5" s="1"/>
  <c r="W30" i="5"/>
  <c r="E209" i="5" s="1"/>
  <c r="W42" i="5"/>
  <c r="E221" i="5" s="1"/>
  <c r="W46" i="5"/>
  <c r="E225" i="5" s="1"/>
  <c r="W58" i="5"/>
  <c r="E237" i="5" s="1"/>
  <c r="W70" i="5"/>
  <c r="E249" i="5" s="1"/>
  <c r="W86" i="5"/>
  <c r="E265" i="5" s="1"/>
  <c r="W6" i="5"/>
  <c r="W13" i="5"/>
  <c r="W17" i="5"/>
  <c r="E196" i="5" s="1"/>
  <c r="W21" i="5"/>
  <c r="E200" i="5" s="1"/>
  <c r="W25" i="5"/>
  <c r="E204" i="5" s="1"/>
  <c r="W29" i="5"/>
  <c r="E208" i="5" s="1"/>
  <c r="W33" i="5"/>
  <c r="E212" i="5" s="1"/>
  <c r="W37" i="5"/>
  <c r="E216" i="5" s="1"/>
  <c r="W41" i="5"/>
  <c r="E220" i="5" s="1"/>
  <c r="W45" i="5"/>
  <c r="E224" i="5" s="1"/>
  <c r="W49" i="5"/>
  <c r="E228" i="5" s="1"/>
  <c r="W53" i="5"/>
  <c r="E232" i="5" s="1"/>
  <c r="W57" i="5"/>
  <c r="E236" i="5" s="1"/>
  <c r="W61" i="5"/>
  <c r="E240" i="5" s="1"/>
  <c r="W65" i="5"/>
  <c r="E244" i="5" s="1"/>
  <c r="W69" i="5"/>
  <c r="E248" i="5" s="1"/>
  <c r="W73" i="5"/>
  <c r="E252" i="5" s="1"/>
  <c r="W77" i="5"/>
  <c r="E256" i="5" s="1"/>
  <c r="W81" i="5"/>
  <c r="E260" i="5" s="1"/>
  <c r="W85" i="5"/>
  <c r="E264" i="5" s="1"/>
  <c r="W89" i="5"/>
  <c r="E268" i="5" s="1"/>
  <c r="W5" i="5"/>
  <c r="W9" i="5"/>
  <c r="Y56" i="5"/>
  <c r="X56" i="5"/>
  <c r="Y60" i="5"/>
  <c r="X60" i="5"/>
  <c r="Y64" i="5"/>
  <c r="X64" i="5"/>
  <c r="X68" i="5"/>
  <c r="Y68" i="5"/>
  <c r="X72" i="5"/>
  <c r="Y72" i="5"/>
  <c r="Y76" i="5"/>
  <c r="X76" i="5"/>
  <c r="X80" i="5"/>
  <c r="Y80" i="5"/>
  <c r="Y84" i="5"/>
  <c r="X84" i="5"/>
  <c r="X88" i="5"/>
  <c r="Y88" i="5"/>
  <c r="X92" i="5"/>
  <c r="Y92" i="5"/>
  <c r="Y94" i="5"/>
  <c r="X94" i="5"/>
  <c r="Y98" i="5"/>
  <c r="X98" i="5"/>
  <c r="X55" i="5"/>
  <c r="Y55" i="5"/>
  <c r="Y57" i="5"/>
  <c r="X57" i="5"/>
  <c r="Y61" i="5"/>
  <c r="X61" i="5"/>
  <c r="Y63" i="5"/>
  <c r="X63" i="5"/>
  <c r="Y65" i="5"/>
  <c r="X65" i="5"/>
  <c r="Y67" i="5"/>
  <c r="X67" i="5"/>
  <c r="X69" i="5"/>
  <c r="Y69" i="5"/>
  <c r="Y71" i="5"/>
  <c r="X71" i="5"/>
  <c r="Y73" i="5"/>
  <c r="X73" i="5"/>
  <c r="X75" i="5"/>
  <c r="Y75" i="5"/>
  <c r="X79" i="5"/>
  <c r="Y79" i="5"/>
  <c r="Y81" i="5"/>
  <c r="X81" i="5"/>
  <c r="X83" i="5"/>
  <c r="Y83" i="5"/>
  <c r="X85" i="5"/>
  <c r="Y85" i="5"/>
  <c r="Y87" i="5"/>
  <c r="X87" i="5"/>
  <c r="Y89" i="5"/>
  <c r="X89" i="5"/>
  <c r="Y91" i="5"/>
  <c r="X91" i="5"/>
  <c r="Y93" i="5"/>
  <c r="X93" i="5"/>
  <c r="Y95" i="5"/>
  <c r="X95" i="5"/>
  <c r="Y97" i="5"/>
  <c r="X97" i="5"/>
  <c r="Y99" i="5"/>
  <c r="X99" i="5"/>
  <c r="Y58" i="5"/>
  <c r="X58" i="5"/>
  <c r="Y62" i="5"/>
  <c r="X62" i="5"/>
  <c r="Y66" i="5"/>
  <c r="X66" i="5"/>
  <c r="X70" i="5"/>
  <c r="Y70" i="5"/>
  <c r="X74" i="5"/>
  <c r="Y74" i="5"/>
  <c r="Y78" i="5"/>
  <c r="X78" i="5"/>
  <c r="X82" i="5"/>
  <c r="Y82" i="5"/>
  <c r="X86" i="5"/>
  <c r="Y86" i="5"/>
  <c r="X90" i="5"/>
  <c r="Y90" i="5"/>
  <c r="Y96" i="5"/>
  <c r="X96" i="5"/>
  <c r="Y59" i="5"/>
  <c r="X59" i="5"/>
  <c r="X77" i="5"/>
  <c r="Y77" i="5"/>
  <c r="W86" i="4"/>
  <c r="W74" i="4"/>
  <c r="W58" i="4"/>
  <c r="W46" i="4"/>
  <c r="W30" i="4"/>
  <c r="W22" i="4"/>
  <c r="Y66" i="4"/>
  <c r="Y54" i="4"/>
  <c r="W85" i="4"/>
  <c r="W61" i="4"/>
  <c r="W41" i="4"/>
  <c r="W21" i="4"/>
  <c r="W5" i="4"/>
  <c r="X81" i="4"/>
  <c r="X77" i="4"/>
  <c r="Y73" i="4"/>
  <c r="X69" i="4"/>
  <c r="X65" i="4"/>
  <c r="X61" i="4"/>
  <c r="X57" i="4"/>
  <c r="X53" i="4"/>
  <c r="W90" i="4"/>
  <c r="W78" i="4"/>
  <c r="W70" i="4"/>
  <c r="W62" i="4"/>
  <c r="W50" i="4"/>
  <c r="W38" i="4"/>
  <c r="W18" i="4"/>
  <c r="W6" i="4"/>
  <c r="Y70" i="4"/>
  <c r="Y58" i="4"/>
  <c r="W89" i="4"/>
  <c r="W77" i="4"/>
  <c r="W73" i="4"/>
  <c r="W69" i="4"/>
  <c r="W57" i="4"/>
  <c r="W53" i="4"/>
  <c r="W49" i="4"/>
  <c r="W37" i="4"/>
  <c r="W33" i="4"/>
  <c r="W29" i="4"/>
  <c r="W17" i="4"/>
  <c r="W13" i="4"/>
  <c r="W9" i="4"/>
  <c r="W92" i="4"/>
  <c r="W88" i="4"/>
  <c r="W84" i="4"/>
  <c r="W80" i="4"/>
  <c r="W76" i="4"/>
  <c r="W72" i="4"/>
  <c r="W68" i="4"/>
  <c r="W64" i="4"/>
  <c r="W60" i="4"/>
  <c r="W56" i="4"/>
  <c r="W52" i="4"/>
  <c r="W48" i="4"/>
  <c r="W44" i="4"/>
  <c r="W40" i="4"/>
  <c r="W36" i="4"/>
  <c r="W32" i="4"/>
  <c r="W28" i="4"/>
  <c r="W24" i="4"/>
  <c r="W20" i="4"/>
  <c r="W16" i="4"/>
  <c r="W12" i="4"/>
  <c r="W8" i="4"/>
  <c r="W93" i="4"/>
  <c r="W82" i="4"/>
  <c r="W66" i="4"/>
  <c r="W54" i="4"/>
  <c r="W42" i="4"/>
  <c r="W34" i="4"/>
  <c r="W26" i="4"/>
  <c r="W14" i="4"/>
  <c r="W10" i="4"/>
  <c r="W4" i="4"/>
  <c r="W81" i="4"/>
  <c r="W65" i="4"/>
  <c r="W45" i="4"/>
  <c r="W25" i="4"/>
  <c r="W91" i="4"/>
  <c r="W87" i="4"/>
  <c r="W83" i="4"/>
  <c r="W79" i="4"/>
  <c r="W75" i="4"/>
  <c r="W71" i="4"/>
  <c r="W67" i="4"/>
  <c r="W63" i="4"/>
  <c r="W59" i="4"/>
  <c r="W55" i="4"/>
  <c r="W51" i="4"/>
  <c r="W47" i="4"/>
  <c r="W43" i="4"/>
  <c r="W39" i="4"/>
  <c r="W35" i="4"/>
  <c r="W31" i="4"/>
  <c r="W27" i="4"/>
  <c r="W23" i="4"/>
  <c r="W19" i="4"/>
  <c r="W15" i="4"/>
  <c r="W11" i="4"/>
  <c r="W7" i="4"/>
  <c r="Y89" i="4"/>
  <c r="Y92" i="4"/>
  <c r="Y88" i="4"/>
  <c r="Y84" i="4"/>
  <c r="Y80" i="4"/>
  <c r="X72" i="4"/>
  <c r="Y68" i="4"/>
  <c r="Y64" i="4"/>
  <c r="Y60" i="4"/>
  <c r="X56" i="4"/>
  <c r="Y65" i="4"/>
  <c r="Y85" i="4"/>
  <c r="Z85" i="4" s="1"/>
  <c r="AA85" i="4" s="1"/>
  <c r="Y5" i="4"/>
  <c r="X13" i="4"/>
  <c r="Y21" i="4"/>
  <c r="Y25" i="4"/>
  <c r="Y29" i="4"/>
  <c r="X91" i="4"/>
  <c r="X87" i="4"/>
  <c r="X83" i="4"/>
  <c r="X79" i="4"/>
  <c r="X75" i="4"/>
  <c r="X71" i="4"/>
  <c r="X67" i="4"/>
  <c r="X59" i="4"/>
  <c r="Z59" i="4" s="1"/>
  <c r="AA59" i="4" s="1"/>
  <c r="Y61" i="4"/>
  <c r="Y76" i="4"/>
  <c r="Y9" i="4"/>
  <c r="Y17" i="4"/>
  <c r="Y33" i="4"/>
  <c r="X63" i="4"/>
  <c r="X55" i="4"/>
  <c r="Y63" i="4"/>
  <c r="Y81" i="4"/>
  <c r="X90" i="4"/>
  <c r="X86" i="4"/>
  <c r="X82" i="4"/>
  <c r="X78" i="4"/>
  <c r="X74" i="4"/>
  <c r="X70" i="4"/>
  <c r="Z70" i="4" s="1"/>
  <c r="AA70" i="4" s="1"/>
  <c r="X66" i="4"/>
  <c r="Z66" i="4" s="1"/>
  <c r="AA66" i="4" s="1"/>
  <c r="X62" i="4"/>
  <c r="X58" i="4"/>
  <c r="X54" i="4"/>
  <c r="Y67" i="4"/>
  <c r="Y62" i="4"/>
  <c r="Y57" i="4"/>
  <c r="Y74" i="4"/>
  <c r="Y77" i="4"/>
  <c r="Z61" i="4"/>
  <c r="AA61" i="4" s="1"/>
  <c r="Y56" i="4"/>
  <c r="Y72" i="4"/>
  <c r="X92" i="4"/>
  <c r="X51" i="4"/>
  <c r="Y69" i="4"/>
  <c r="X68" i="4"/>
  <c r="X64" i="4"/>
  <c r="X60" i="4"/>
  <c r="Y71" i="4"/>
  <c r="Z71" i="4" s="1"/>
  <c r="AA71" i="4" s="1"/>
  <c r="X73" i="4"/>
  <c r="Y90" i="4"/>
  <c r="Y86" i="4"/>
  <c r="Y82" i="4"/>
  <c r="Y78" i="4"/>
  <c r="X84" i="4"/>
  <c r="X80" i="4"/>
  <c r="X76" i="4"/>
  <c r="Z76" i="4" s="1"/>
  <c r="AA76" i="4" s="1"/>
  <c r="Y53" i="4"/>
  <c r="Y91" i="4"/>
  <c r="Y87" i="4"/>
  <c r="Y83" i="4"/>
  <c r="Y79" i="4"/>
  <c r="Y75" i="4"/>
  <c r="X93" i="4"/>
  <c r="Z93" i="4" s="1"/>
  <c r="AA93" i="4" s="1"/>
  <c r="X52" i="4"/>
  <c r="X88" i="4"/>
  <c r="Y51" i="4"/>
  <c r="Y52" i="4"/>
  <c r="X24" i="4"/>
  <c r="Y12" i="4"/>
  <c r="X32" i="4"/>
  <c r="Y16" i="4"/>
  <c r="X28" i="4"/>
  <c r="X8" i="4"/>
  <c r="X4" i="4"/>
  <c r="Y50" i="4"/>
  <c r="Y46" i="4"/>
  <c r="Y42" i="4"/>
  <c r="Y38" i="4"/>
  <c r="Y34" i="4"/>
  <c r="X30" i="4"/>
  <c r="Y26" i="4"/>
  <c r="X22" i="4"/>
  <c r="X18" i="4"/>
  <c r="X14" i="4"/>
  <c r="X10" i="4"/>
  <c r="Y6" i="4"/>
  <c r="X6" i="4"/>
  <c r="Y14" i="4"/>
  <c r="Y48" i="4"/>
  <c r="Y44" i="4"/>
  <c r="Y40" i="4"/>
  <c r="Y36" i="4"/>
  <c r="Y32" i="4"/>
  <c r="Y28" i="4"/>
  <c r="Y24" i="4"/>
  <c r="Y20" i="4"/>
  <c r="X16" i="4"/>
  <c r="X12" i="4"/>
  <c r="Y8" i="4"/>
  <c r="Y10" i="4"/>
  <c r="X20" i="4"/>
  <c r="X41" i="4"/>
  <c r="Y41" i="4"/>
  <c r="Y49" i="4"/>
  <c r="X49" i="4"/>
  <c r="X47" i="4"/>
  <c r="Y47" i="4"/>
  <c r="Y39" i="4"/>
  <c r="X39" i="4"/>
  <c r="X35" i="4"/>
  <c r="Y35" i="4"/>
  <c r="X23" i="4"/>
  <c r="Y23" i="4"/>
  <c r="X15" i="4"/>
  <c r="Y15" i="4"/>
  <c r="Y11" i="4"/>
  <c r="X11" i="4"/>
  <c r="X37" i="4"/>
  <c r="Y37" i="4"/>
  <c r="Y45" i="4"/>
  <c r="X45" i="4"/>
  <c r="Y43" i="4"/>
  <c r="X43" i="4"/>
  <c r="X31" i="4"/>
  <c r="Y31" i="4"/>
  <c r="X27" i="4"/>
  <c r="Y27" i="4"/>
  <c r="X19" i="4"/>
  <c r="Y19" i="4"/>
  <c r="X7" i="4"/>
  <c r="Y7" i="4"/>
  <c r="X33" i="4"/>
  <c r="X29" i="4"/>
  <c r="X25" i="4"/>
  <c r="X21" i="4"/>
  <c r="X17" i="4"/>
  <c r="Y13" i="4"/>
  <c r="X9" i="4"/>
  <c r="X5" i="4"/>
  <c r="Z14" i="4"/>
  <c r="AA14" i="4" s="1"/>
  <c r="X26" i="4"/>
  <c r="Z26" i="4" s="1"/>
  <c r="AA26" i="4" s="1"/>
  <c r="X34" i="4"/>
  <c r="Y4" i="4"/>
  <c r="Y18" i="4"/>
  <c r="Y22" i="4"/>
  <c r="Y30" i="4"/>
  <c r="X36" i="4"/>
  <c r="X38" i="4"/>
  <c r="X40" i="4"/>
  <c r="X42" i="4"/>
  <c r="X44" i="4"/>
  <c r="Z44" i="4" s="1"/>
  <c r="AA44" i="4" s="1"/>
  <c r="X46" i="4"/>
  <c r="X48" i="4"/>
  <c r="X50" i="4"/>
  <c r="Z15" i="4" l="1"/>
  <c r="AA15" i="4" s="1"/>
  <c r="Z81" i="4"/>
  <c r="AA81" i="4" s="1"/>
  <c r="Z77" i="5"/>
  <c r="AA77" i="5" s="1"/>
  <c r="Z86" i="5"/>
  <c r="AA86" i="5" s="1"/>
  <c r="Z70" i="5"/>
  <c r="AA70" i="5" s="1"/>
  <c r="Z83" i="5"/>
  <c r="AA83" i="5" s="1"/>
  <c r="Z79" i="5"/>
  <c r="AA79" i="5" s="1"/>
  <c r="Z69" i="5"/>
  <c r="AA69" i="5" s="1"/>
  <c r="Z55" i="5"/>
  <c r="AA55" i="5" s="1"/>
  <c r="Z88" i="5"/>
  <c r="AA88" i="5" s="1"/>
  <c r="Z80" i="5"/>
  <c r="AA80" i="5" s="1"/>
  <c r="Z74" i="4"/>
  <c r="AA74" i="4" s="1"/>
  <c r="Z89" i="4"/>
  <c r="AA89" i="4" s="1"/>
  <c r="Z62" i="4"/>
  <c r="AA62" i="4" s="1"/>
  <c r="Z65" i="4"/>
  <c r="AA65" i="4" s="1"/>
  <c r="Z82" i="4"/>
  <c r="AA82" i="4" s="1"/>
  <c r="Z5" i="4"/>
  <c r="AA5" i="4" s="1"/>
  <c r="Z80" i="4"/>
  <c r="AA80" i="4" s="1"/>
  <c r="Z55" i="4"/>
  <c r="AA55" i="4" s="1"/>
  <c r="Z57" i="4"/>
  <c r="AA57" i="4" s="1"/>
  <c r="Z75" i="4"/>
  <c r="AA75" i="4" s="1"/>
  <c r="Z91" i="4"/>
  <c r="AA91" i="4" s="1"/>
  <c r="Z77" i="4"/>
  <c r="AA77" i="4" s="1"/>
  <c r="Z13" i="4"/>
  <c r="AA13" i="4" s="1"/>
  <c r="Z78" i="4"/>
  <c r="AA78" i="4" s="1"/>
  <c r="Z72" i="4"/>
  <c r="AA72" i="4" s="1"/>
  <c r="Z54" i="4"/>
  <c r="AA54" i="4" s="1"/>
  <c r="Z33" i="4"/>
  <c r="AA33" i="4" s="1"/>
  <c r="Z58" i="4"/>
  <c r="AA58" i="4" s="1"/>
  <c r="Z64" i="4"/>
  <c r="AA64" i="4" s="1"/>
  <c r="Z72" i="5"/>
  <c r="AA72" i="5" s="1"/>
  <c r="Z90" i="5"/>
  <c r="AA90" i="5" s="1"/>
  <c r="Z82" i="5"/>
  <c r="AA82" i="5" s="1"/>
  <c r="Z74" i="5"/>
  <c r="AA74" i="5" s="1"/>
  <c r="Z85" i="5"/>
  <c r="AA85" i="5" s="1"/>
  <c r="Z75" i="5"/>
  <c r="AA75" i="5" s="1"/>
  <c r="Z92" i="5"/>
  <c r="AA92" i="5" s="1"/>
  <c r="Z68" i="5"/>
  <c r="AA68" i="5" s="1"/>
  <c r="Z59" i="5"/>
  <c r="AA59" i="5" s="1"/>
  <c r="Z66" i="5"/>
  <c r="AA66" i="5" s="1"/>
  <c r="Z58" i="5"/>
  <c r="AA58" i="5" s="1"/>
  <c r="Z97" i="5"/>
  <c r="AA97" i="5" s="1"/>
  <c r="Z93" i="5"/>
  <c r="AA93" i="5" s="1"/>
  <c r="Z89" i="5"/>
  <c r="AA89" i="5" s="1"/>
  <c r="Z81" i="5"/>
  <c r="AA81" i="5" s="1"/>
  <c r="Z71" i="5"/>
  <c r="AA71" i="5" s="1"/>
  <c r="Z67" i="5"/>
  <c r="AA67" i="5" s="1"/>
  <c r="Z63" i="5"/>
  <c r="AA63" i="5" s="1"/>
  <c r="Z57" i="5"/>
  <c r="AA57" i="5" s="1"/>
  <c r="Z98" i="5"/>
  <c r="AA98" i="5" s="1"/>
  <c r="Z84" i="5"/>
  <c r="AA84" i="5" s="1"/>
  <c r="Z76" i="5"/>
  <c r="AA76" i="5" s="1"/>
  <c r="Z60" i="5"/>
  <c r="AA60" i="5" s="1"/>
  <c r="Z96" i="5"/>
  <c r="AA96" i="5" s="1"/>
  <c r="Z78" i="5"/>
  <c r="AA78" i="5" s="1"/>
  <c r="Z62" i="5"/>
  <c r="AA62" i="5" s="1"/>
  <c r="Z99" i="5"/>
  <c r="AA99" i="5" s="1"/>
  <c r="Z95" i="5"/>
  <c r="AA95" i="5" s="1"/>
  <c r="Z91" i="5"/>
  <c r="AA91" i="5" s="1"/>
  <c r="Z87" i="5"/>
  <c r="AA87" i="5" s="1"/>
  <c r="Z73" i="5"/>
  <c r="AA73" i="5" s="1"/>
  <c r="Z65" i="5"/>
  <c r="AA65" i="5" s="1"/>
  <c r="Z61" i="5"/>
  <c r="AA61" i="5" s="1"/>
  <c r="Z94" i="5"/>
  <c r="AA94" i="5" s="1"/>
  <c r="Z64" i="5"/>
  <c r="AA64" i="5" s="1"/>
  <c r="Z56" i="5"/>
  <c r="AA56" i="5" s="1"/>
  <c r="Z73" i="4"/>
  <c r="AA73" i="4" s="1"/>
  <c r="Z67" i="4"/>
  <c r="AA67" i="4" s="1"/>
  <c r="Z88" i="4"/>
  <c r="AA88" i="4" s="1"/>
  <c r="Z53" i="4"/>
  <c r="AA53" i="4" s="1"/>
  <c r="Z68" i="4"/>
  <c r="AA68" i="4" s="1"/>
  <c r="Z69" i="4"/>
  <c r="AA69" i="4" s="1"/>
  <c r="Z21" i="4"/>
  <c r="AA21" i="4" s="1"/>
  <c r="Z52" i="4"/>
  <c r="AA52" i="4" s="1"/>
  <c r="Z87" i="4"/>
  <c r="AA87" i="4" s="1"/>
  <c r="Z92" i="4"/>
  <c r="AA92" i="4" s="1"/>
  <c r="Z83" i="4"/>
  <c r="AA83" i="4" s="1"/>
  <c r="Z9" i="4"/>
  <c r="AA9" i="4" s="1"/>
  <c r="Z25" i="4"/>
  <c r="AA25" i="4" s="1"/>
  <c r="Z84" i="4"/>
  <c r="AA84" i="4" s="1"/>
  <c r="Z63" i="4"/>
  <c r="AA63" i="4" s="1"/>
  <c r="Z29" i="4"/>
  <c r="AA29" i="4" s="1"/>
  <c r="Z32" i="4"/>
  <c r="AA32" i="4" s="1"/>
  <c r="Z86" i="4"/>
  <c r="AA86" i="4" s="1"/>
  <c r="Z60" i="4"/>
  <c r="AA60" i="4" s="1"/>
  <c r="Z56" i="4"/>
  <c r="AA56" i="4" s="1"/>
  <c r="Z22" i="4"/>
  <c r="AA22" i="4" s="1"/>
  <c r="Z38" i="4"/>
  <c r="AA38" i="4" s="1"/>
  <c r="Z17" i="4"/>
  <c r="AA17" i="4" s="1"/>
  <c r="Z79" i="4"/>
  <c r="AA79" i="4" s="1"/>
  <c r="Z90" i="4"/>
  <c r="AA90" i="4" s="1"/>
  <c r="Z51" i="4"/>
  <c r="AA51" i="4" s="1"/>
  <c r="Z12" i="4"/>
  <c r="AA12" i="4" s="1"/>
  <c r="Z24" i="4"/>
  <c r="AA24" i="4" s="1"/>
  <c r="Z50" i="4"/>
  <c r="AA50" i="4" s="1"/>
  <c r="Z16" i="4"/>
  <c r="AA16" i="4" s="1"/>
  <c r="Z28" i="4"/>
  <c r="AA28" i="4" s="1"/>
  <c r="Z36" i="4"/>
  <c r="AA36" i="4" s="1"/>
  <c r="Z4" i="4"/>
  <c r="AA4" i="4" s="1"/>
  <c r="Z10" i="4"/>
  <c r="AA10" i="4" s="1"/>
  <c r="Z30" i="4"/>
  <c r="AA30" i="4" s="1"/>
  <c r="Z48" i="4"/>
  <c r="AA48" i="4" s="1"/>
  <c r="Z34" i="4"/>
  <c r="AA34" i="4" s="1"/>
  <c r="Z20" i="4"/>
  <c r="AA20" i="4" s="1"/>
  <c r="Z6" i="4"/>
  <c r="AA6" i="4" s="1"/>
  <c r="Z46" i="4"/>
  <c r="AA46" i="4" s="1"/>
  <c r="Z18" i="4"/>
  <c r="AA18" i="4" s="1"/>
  <c r="Z7" i="4"/>
  <c r="AA7" i="4" s="1"/>
  <c r="Z23" i="4"/>
  <c r="AA23" i="4" s="1"/>
  <c r="Z8" i="4"/>
  <c r="AA8" i="4" s="1"/>
  <c r="Z27" i="4"/>
  <c r="AA27" i="4" s="1"/>
  <c r="Z42" i="4"/>
  <c r="AA42" i="4" s="1"/>
  <c r="Z35" i="4"/>
  <c r="AA35" i="4" s="1"/>
  <c r="Z47" i="4"/>
  <c r="AA47" i="4" s="1"/>
  <c r="Z41" i="4"/>
  <c r="AA41" i="4" s="1"/>
  <c r="Z40" i="4"/>
  <c r="AA40" i="4" s="1"/>
  <c r="Z43" i="4"/>
  <c r="AA43" i="4" s="1"/>
  <c r="Z45" i="4"/>
  <c r="AA45" i="4" s="1"/>
  <c r="Z11" i="4"/>
  <c r="AA11" i="4" s="1"/>
  <c r="Z39" i="4"/>
  <c r="AA39" i="4" s="1"/>
  <c r="Z19" i="4"/>
  <c r="AA19" i="4" s="1"/>
  <c r="Z31" i="4"/>
  <c r="AA31" i="4" s="1"/>
  <c r="Z37" i="4"/>
  <c r="AA37" i="4" s="1"/>
  <c r="Z49" i="4"/>
  <c r="AA49" i="4" s="1"/>
  <c r="AA100" i="5" l="1"/>
  <c r="AC100" i="5" s="1"/>
  <c r="O94" i="5"/>
  <c r="O95" i="5"/>
  <c r="O96" i="5"/>
  <c r="O97" i="5"/>
  <c r="O98" i="5"/>
  <c r="O99" i="5"/>
  <c r="P95" i="4"/>
  <c r="P96" i="4"/>
  <c r="P97" i="4"/>
  <c r="P98" i="4"/>
  <c r="P99" i="4"/>
  <c r="O95" i="4"/>
  <c r="O96" i="4"/>
  <c r="O97" i="4"/>
  <c r="O98" i="4"/>
  <c r="O99" i="4"/>
  <c r="O94" i="4"/>
  <c r="P94" i="4"/>
  <c r="W97" i="5" l="1"/>
  <c r="E276" i="5" s="1"/>
  <c r="W96" i="5"/>
  <c r="E275" i="5" s="1"/>
  <c r="W99" i="5"/>
  <c r="E278" i="5" s="1"/>
  <c r="W95" i="5"/>
  <c r="E274" i="5" s="1"/>
  <c r="W98" i="5"/>
  <c r="E277" i="5" s="1"/>
  <c r="W94" i="5"/>
  <c r="E273" i="5" s="1"/>
  <c r="W99" i="4"/>
  <c r="W98" i="4"/>
  <c r="W97" i="4"/>
  <c r="W95" i="4"/>
  <c r="W96" i="4"/>
  <c r="Y96" i="4"/>
  <c r="X96" i="4"/>
  <c r="Y95" i="4"/>
  <c r="X95" i="4"/>
  <c r="X99" i="4"/>
  <c r="Y99" i="4"/>
  <c r="X94" i="4"/>
  <c r="Y94" i="4"/>
  <c r="X98" i="4"/>
  <c r="Y98" i="4"/>
  <c r="Y97" i="4"/>
  <c r="X97" i="4"/>
  <c r="O93" i="5"/>
  <c r="Z94" i="4" l="1"/>
  <c r="AA94" i="4" s="1"/>
  <c r="Z98" i="4"/>
  <c r="AA98" i="4" s="1"/>
  <c r="Z99" i="4"/>
  <c r="AA99" i="4" s="1"/>
  <c r="W93" i="5"/>
  <c r="E272" i="5" s="1"/>
  <c r="Z97" i="4"/>
  <c r="AA97" i="4" s="1"/>
  <c r="Z95" i="4"/>
  <c r="AA95" i="4" s="1"/>
  <c r="Z96" i="4"/>
  <c r="AA96" i="4" s="1"/>
  <c r="W94" i="4"/>
  <c r="AA100" i="4" l="1"/>
  <c r="AC100" i="4" s="1"/>
</calcChain>
</file>

<file path=xl/sharedStrings.xml><?xml version="1.0" encoding="utf-8"?>
<sst xmlns="http://schemas.openxmlformats.org/spreadsheetml/2006/main" count="1347" uniqueCount="149">
  <si>
    <t>Tax Rate</t>
  </si>
  <si>
    <t>ONZN</t>
  </si>
  <si>
    <t>Stlmt Type</t>
  </si>
  <si>
    <t>Bus Assoc Id</t>
  </si>
  <si>
    <t>Zone Id</t>
  </si>
  <si>
    <t>Trade Int</t>
  </si>
  <si>
    <t>Chrg Type Id</t>
  </si>
  <si>
    <t>Stlmt Amount</t>
  </si>
  <si>
    <t>Tot Meas Qty</t>
  </si>
  <si>
    <t>Allocation Amt</t>
  </si>
  <si>
    <t>Load Qty</t>
  </si>
  <si>
    <t>Gen Qty</t>
  </si>
  <si>
    <t>Tax Amount</t>
  </si>
  <si>
    <t>C</t>
  </si>
  <si>
    <t>F</t>
  </si>
  <si>
    <t>Effect Dt Tm</t>
  </si>
  <si>
    <t>Adj Amount</t>
  </si>
  <si>
    <t>Adj Comment</t>
  </si>
  <si>
    <t>Bill Qty</t>
  </si>
  <si>
    <t>Class A Load</t>
  </si>
  <si>
    <t>Original (MWh)</t>
  </si>
  <si>
    <t>Revised (kWh)</t>
  </si>
  <si>
    <t>Revised (MWh)</t>
  </si>
  <si>
    <t>Delivery Date</t>
  </si>
  <si>
    <t>Original and Revised Data</t>
  </si>
  <si>
    <t>Embed Gen Inj</t>
  </si>
  <si>
    <t>Adjustment Calculation</t>
  </si>
  <si>
    <t>Embedded Generation</t>
  </si>
  <si>
    <t>Revised Tot Meas Qty</t>
  </si>
  <si>
    <t>Revised Class B Billable Qty</t>
  </si>
  <si>
    <t>Revised Class B GA Charge</t>
  </si>
  <si>
    <t>GA Adjustment Amount</t>
  </si>
  <si>
    <t>Revised Class B CBDR Charge</t>
  </si>
  <si>
    <t>CBDR Adjustment Amount</t>
  </si>
  <si>
    <t>Form Name</t>
  </si>
  <si>
    <t>Organization Id</t>
  </si>
  <si>
    <t>Name</t>
  </si>
  <si>
    <t>Submission Type</t>
  </si>
  <si>
    <t>Adjustment Year</t>
  </si>
  <si>
    <t>Adjustment Month</t>
  </si>
  <si>
    <t>ADJ</t>
  </si>
  <si>
    <t>Total Adjusted Amount</t>
  </si>
  <si>
    <t>Total Distribution (MWh)</t>
  </si>
  <si>
    <t>Capacity Based Recovery for 2018/07, Total Adjusted Amount - $-3053098.99, Total Distribution (MWh) - 9583527.878</t>
  </si>
  <si>
    <t>Capacity Based Recovery for 2018/07, Total Adjusted Amount - $-3053098.99, Total Distribution (MWh) - 9586334.709</t>
  </si>
  <si>
    <t>Capacity Based Recovery for 2018/08, Total Adjusted Amount - $-2707237.5, Total Distribution (MWh) - 9406257.651</t>
  </si>
  <si>
    <t>Capacity Based Recovery for 2018/08, Total Adjusted Amount - $-2707237.5, Total Distribution (MWh) - 9405674.024</t>
  </si>
  <si>
    <t>Capacity Based Recovery for 2018/09, Total Adjusted Amount - $-3762071.06, Total Distribution (MWh) - 7959696.53</t>
  </si>
  <si>
    <t>Capacity Based Recovery for 2018/09, Total Adjusted Amount - $-3762071.06, Total Distribution (MWh) - 7948337.146</t>
  </si>
  <si>
    <t>Capacity Based Recovery for 2018/10, Total Adjusted Amount - $-3312675.5, Total Distribution (MWh) - 7605074.466</t>
  </si>
  <si>
    <t>Capacity Based Recovery for 2018/10, Total Adjusted Amount - $-3312675.5, Total Distribution (MWh) - 7604847.193</t>
  </si>
  <si>
    <t>Capacity Based Recovery for 2018/11, Total Adjusted Amount - $-3373780.75, Total Distribution (MWh) - 7668202.27</t>
  </si>
  <si>
    <t>Capacity Based Recovery for 2018/11, Total Adjusted Amount - $-3373780.75, Total Distribution (MWh) - 8129996.362</t>
  </si>
  <si>
    <t>Capacity Based Recovery for 2018/12, Total Adjusted Amount - $-3172333.63, Total Distribution (MWh) - 8695097.125</t>
  </si>
  <si>
    <t>Capacity Based Recovery for 2018/12, Total Adjusted Amount - $-3172333.63, Total Distribution (MWh) - 8685675.198</t>
  </si>
  <si>
    <t>Adjustment of the IESO Fee for January to September 2018 of $0.0215/MWh due to Rate Increase</t>
  </si>
  <si>
    <t>IESO Admin Fee Rate ($/MWh)</t>
  </si>
  <si>
    <t>IESO Admin Fee Rate Adjustment ($/MWh)</t>
  </si>
  <si>
    <t>Total IESO Admin Fee Rate ($/MWh)</t>
  </si>
  <si>
    <t>IESO Admin Fee Adjustment Amount</t>
  </si>
  <si>
    <t>ALECTRA UTILITIES CORPORATION - HORIZON UTILITIES</t>
  </si>
  <si>
    <t>CBDR Program Recovery for the month of 2015/04, Total Adjusted Amount - $-327047.59, Total Distribution (MWh) - 8785029.65</t>
  </si>
  <si>
    <t>CBDR Program Recovery for the month of 2015/04, Total Adjusted Amount - $-327047.59, Total Distribution (MWh) - 8784293.775</t>
  </si>
  <si>
    <t>CBDR Program Recovery for the month of 2015/05, Total Adjusted Amount - $-2678760.45, Total Distribution (MWh) - 8783214.27</t>
  </si>
  <si>
    <t>CBDR Program Recovery for the month of 2015/05, Total Adjusted Amount - $-2678760.45, Total Distribution (MWh) - 8778785.434</t>
  </si>
  <si>
    <t>CBDR Program Recovery for the month of 2015/06, Total Adjusted Amount - $-2658819.53, Total Distribution (MWh) - 8943335.208</t>
  </si>
  <si>
    <t>CBDR Program Recovery for the month of 2015/06, Total Adjusted Amount - $-2658819.53, Total Distribution (MWh) - 8942303.315</t>
  </si>
  <si>
    <t>CBDR Program Recovery for the month of 2015/07, Total Adjusted Amount - $-5071546.58, Total Distribution (MWh) - 10070673.121</t>
  </si>
  <si>
    <t>CBDR Program Recovery for the month of 2015/07, Total Adjusted Amount - $-5070522.32, Total Distribution (MWh) - 10056423.4</t>
  </si>
  <si>
    <t>CBDR Program Recovery for the month of 2015/08, Total Adjusted Amount - $-4845890.12, Total Distribution (MWh) - 9646367.728</t>
  </si>
  <si>
    <t>CBDR Program Recovery for the month of 2015/08, Total Adjusted Amount - $-4845890.12, Total Distribution (MWh) - 9645044.496</t>
  </si>
  <si>
    <t>CBDR Program Recovery for the month of 2015/09, Total Adjusted Amount - $-4224892.58, Total Distribution (MWh) - 9345778.273</t>
  </si>
  <si>
    <t>CBDR Program Recovery for the month of 2015/09, Total Adjusted Amount - $-4224892.58, Total Distribution (MWh) - 9346518.634</t>
  </si>
  <si>
    <t>CBDR Program Recovery for the month of 2015/10, Total Adjusted Amount - $-4765600.34, Total Distribution (MWh) - 8640328.1</t>
  </si>
  <si>
    <t>CBDR Program Recovery for the month of 2015/10, Total Adjusted Amount - $-4765600.34, Total Distribution (MWh) - 8628399.29</t>
  </si>
  <si>
    <t>CBDR Program Recovery for the month of 2015/11, Total Adjusted Amount - $-2711289.91, Total Distribution (MWh) - 8683177.71</t>
  </si>
  <si>
    <t>CBDR Program Recovery for the month of 2015/11, Total Adjusted Amount - $-2711289.91, Total Distribution (MWh) - 8680759.324</t>
  </si>
  <si>
    <t>CBDR Program Recovery for the month of 2015/12, Total Adjusted Amount - $-2546251.93, Total Distribution (MWh) - 9283847.053</t>
  </si>
  <si>
    <t>CBDR Program Recovery for the month of 2015/12, Total Adjusted Amount - $-2546251.93, Total Distribution (MWh) - 9283635.217</t>
  </si>
  <si>
    <t>CBDR Program Recovery for the month of 2016/01, Total Adjusted Amount - $-2668276.02, Total Distribution (MWh) - 10239003.843</t>
  </si>
  <si>
    <t>CBDR Program Recovery for the month of 2016/01, Total Adjusted Amount - $-2668276.02, Total Distribution (MWh) - 10238681.478</t>
  </si>
  <si>
    <t>CBDR Program Recovery for the month of 2016/02, Total Adjusted Amount - $-2587801.59, Total Distribution (MWh) - 9477656.529</t>
  </si>
  <si>
    <t>CBDR Program Recovery for the month of 2016/02, Total Adjusted Amount - $-2587801.59, Total Distribution (MWh) - 9476993.419</t>
  </si>
  <si>
    <t>CBDR Program Recovery for the month of 2016/03, Total Adjusted Amount - $-2615631.14, Total Distribution (MWh) - 9276466.718</t>
  </si>
  <si>
    <t>CBDR Program Recovery for the month of 2016/03, Total Adjusted Amount - $-2615631.14, Total Distribution (MWh) - 9274395.494</t>
  </si>
  <si>
    <t>CBDR Program Recovery for the month of 2016/04, Total Adjusted Amount - $-2798526.43, Total Distribution (MWh) - 8602249.416</t>
  </si>
  <si>
    <t>CBDR Program Recovery for the month of 2016/04, Total Adjusted Amount - $-2798526.43, Total Distribution (MWh) - 8601557.64</t>
  </si>
  <si>
    <t>Capacity Based Recovery for 2016/05, Total Adjusted Amount - $-3020853.71, Total Distribution (MWh) - 8653882.876</t>
  </si>
  <si>
    <t>Capacity Based Recovery for 2016/05, Total Adjusted Amount - $-3020853.71</t>
  </si>
  <si>
    <t>Capacity Based Recovery for 2016/06, Total Adjusted Amount - $-3764075.22, Total Distribution (MWh) - 9200951.052</t>
  </si>
  <si>
    <t>Capacity Based Recovery for 2016/06, Total Adjusted Amount - $-3764075.22</t>
  </si>
  <si>
    <t>Capacity Based Recovery for 2016/07, Total Adjusted Amount - $-4204931.69, Total Distribution (MWh) - 10495120.646</t>
  </si>
  <si>
    <t>Capacity Based Recovery for 2016/07, Total Adjusted Amount - $-4264833.82, Total Distribution (MWh) - 10495041.213</t>
  </si>
  <si>
    <t>Capacity Based Recovery for 2016/08, Total Adjusted Amount - $-3626505.37, Total Distribution (MWh) - 10962305.165</t>
  </si>
  <si>
    <t>Capacity Based Recovery for 2016/08, Total Adjusted Amount - $-3632837.42, Total Distribution (MWh) - 10956699.077</t>
  </si>
  <si>
    <t>Capacity Based Recovery for 2016/09, Total Adjusted Amount - $-2721490.56, Total Distribution (MWh) - 8993182.372</t>
  </si>
  <si>
    <t>Capacity Based Recovery for 2016/09, Total Adjusted Amount - $-2721490.56, Total Distribution (MWh) - 8992096.573</t>
  </si>
  <si>
    <t>Capacity Based Recovery for 2016/10, Total Adjusted Amount - $-4502573.12, Total Distribution (MWh) - 8384040.575</t>
  </si>
  <si>
    <t>Capacity Based Recovery for 2016/10, Total Adjusted Amount - $-4502573.12, Total Distribution (MWh) - 8384313.564</t>
  </si>
  <si>
    <t>Capacity Based Recovery for 2016/11, Total Adjusted Amount - $-3795581.82, Total Distribution (MWh) - 8580417.367</t>
  </si>
  <si>
    <t>Capacity Based Recovery for 2016/11, Total Adjusted Amount - $-3795581.82, Total Distribution (MWh) - 8578212.921</t>
  </si>
  <si>
    <t>Capacity Based Recovery for 2016/12, Total Adjusted Amount - $-3729385.83, Total Distribution (MWh) - 9825841.076</t>
  </si>
  <si>
    <t>Capacity Based Recovery for 2016/12, Total Adjusted Amount - $-3729385.83, Total Distribution (MWh) - 9825550.081</t>
  </si>
  <si>
    <t>Capacity Based Recovery for 2017/01, Total Adjusted Amount - $-3143438.58, Total Distribution (MWh) - 9936062.18</t>
  </si>
  <si>
    <t>Capacity Based Recovery for 2017/01, Total Adjusted Amount - $-3143438.58, Total Distribution (MWh) - 9936307.142</t>
  </si>
  <si>
    <t>Capacity Based Recovery for 2017/02, Total Adjusted Amount - $-3377085.13, Total Distribution (MWh) - 8717444.513</t>
  </si>
  <si>
    <t>Capacity Based Recovery for 2017/02, Total Adjusted Amount - $-3377085.13, Total Distribution (MWh) - 8717365.719</t>
  </si>
  <si>
    <t>Capacity Based Recovery for 2017/03, Total Adjusted Amount - $-3163652.96, Total Distribution (MWh) - 9560280.079</t>
  </si>
  <si>
    <t>Capacity Based Recovery for 2017/03, Total Adjusted Amount - $-3163652.96, Total Distribution (MWh) - 9560240.712</t>
  </si>
  <si>
    <t>Capacity Based Recovery for 2017/04, Total Adjusted Amount - $-3832870.12, Total Distribution (MWh) - 8023376.929</t>
  </si>
  <si>
    <t>Capacity Based Recovery for 2017/04, Total Adjusted Amount - $-3832870.12, Total Distribution (MWh) - 8023101.562</t>
  </si>
  <si>
    <t>Capacity Based Recovery for 2017/05, Total Adjusted Amount - $-2643019.72, Total Distribution (MWh) - 8309690.716</t>
  </si>
  <si>
    <t>Capacity Based Recovery for 2017/05, Total Adjusted Amount - $-2656804.74, Total Distribution (MWh) - 8309340.589</t>
  </si>
  <si>
    <t>Capacity Based Recovery for 2017/06, Total Adjusted Amount - $-3342579.28, Total Distribution (MWh) - 9135304.557</t>
  </si>
  <si>
    <t>Capacity Based Recovery for 2017/06, Total Adjusted Amount - $-3342579.28, Total Distribution (MWh) - 8560368.498</t>
  </si>
  <si>
    <t>Capacity Based Recovery for 2017/07, Total Adjusted Amount - $-4206101.5, Total Distribution (MWh) - 8858156.678</t>
  </si>
  <si>
    <t>Capacity Based Recovery for 2017/07, Total Adjusted Amount - $-4206101.5, Total Distribution (MWh) - 8858107.16</t>
  </si>
  <si>
    <t>Capacity Based Recovery for 2017/08, Total Adjusted Amount - $-3454388.69, Total Distribution (MWh) - 8446797.048</t>
  </si>
  <si>
    <t>Capacity Based Recovery for 2017/08, Total Adjusted Amount - $-3454388.69, Total Distribution (MWh) - 8445883.463</t>
  </si>
  <si>
    <t>Capacity Based Recovery for 2017/09, Total Adjusted Amount - $-4127649.7, Total Distribution (MWh) - 7916993.723</t>
  </si>
  <si>
    <t>Capacity Based Recovery for 2017/09, Total Adjusted Amount - $-4127649.7, Total Distribution (MWh) - 7917305.076</t>
  </si>
  <si>
    <t>Capacity Based Recovery for 2017/10, Total Adjusted Amount - $-3157593.43, Total Distribution (MWh) - 7420356.445</t>
  </si>
  <si>
    <t>Capacity Based Recovery for 2017/10, Total Adjusted Amount - $-3157593.43, Total Distribution (MWh) - 7418809.367</t>
  </si>
  <si>
    <t>Capacity Based Recovery for 2017/11, Total Adjusted Amount - $-2757186.81, Total Distribution (MWh) - 8039566.47</t>
  </si>
  <si>
    <t>Capacity Based Recovery for 2017/11, Total Adjusted Amount - $-2757186.81, Total Distribution (MWh) - 8039411.603</t>
  </si>
  <si>
    <t>Capacity Based Recovery for 2017/12, Total Adjusted Amount - $-2550290.96, Total Distribution (MWh) - 9301368.125</t>
  </si>
  <si>
    <t>Capacity Based Recovery for 2017/12, Total Adjusted Amount - $-2550290.96, Total Distribution (MWh) - 9301820.652</t>
  </si>
  <si>
    <t>Capacity Based Recovery for 2018/01, Total Adjusted Amount - $-3396569.74, Total Distribution (MWh) - 9743882.265</t>
  </si>
  <si>
    <t>Capacity Based Recovery for 2018/01, Total Adjusted Amount - $-3396569.74, Total Distribution (MWh) - 9743337.279</t>
  </si>
  <si>
    <t>Capacity Based Recovery for 2018/02, Total Adjusted Amount - $-3200279.02, Total Distribution (MWh) - 8180130.014</t>
  </si>
  <si>
    <t>Capacity Based Recovery for 2018/02, Total Adjusted Amount - $-3200279.02, Total Distribution (MWh) - 8180122.027</t>
  </si>
  <si>
    <t>Capacity Based Recovery for 2018/03, Total Adjusted Amount - $-2607225.9, Total Distribution (MWh) - 8502169.957</t>
  </si>
  <si>
    <t>Capacity Based Recovery for 2018/03, Total Adjusted Amount - $-2901424.85, Total Distribution (MWh) - 8502162.578</t>
  </si>
  <si>
    <t>Capacity Based Recovery for 2018/04, Total Adjusted Amount - $-2479518.31, Total Distribution (MWh) - 7837148.776</t>
  </si>
  <si>
    <t>Capacity Based Recovery for 2018/04, Total Adjusted Amount - $-3032563.56, Total Distribution (MWh) - 7836940.453</t>
  </si>
  <si>
    <t>Capacity Based Recovery for 2018/05, Total Adjusted Amount - $-2468563.84, Total Distribution (MWh) - 7729903.495</t>
  </si>
  <si>
    <t>Capacity Based Recovery for 2018/05, Total Adjusted Amount - $-2861712.77, Total Distribution (MWh) - 7729916.364</t>
  </si>
  <si>
    <t>Capacity Based Recovery for 2018/06, Total Adjusted Amount - $-3532120.24, Total Distribution (MWh) - 8104808.542</t>
  </si>
  <si>
    <t>Capacity Based Recovery for 2018/06, Total Adjusted Amount - $-3532120.24, Total Distribution (MWh) - 8104751.095</t>
  </si>
  <si>
    <t>Adjustment of  the IESO fee for January  to April  2014 of $0.019 MWh due to Rate reduction</t>
  </si>
  <si>
    <t>Adjustment of the IESO Fee for January to October 2017 of $0.0551/MWh due to Rate Increase</t>
  </si>
  <si>
    <t>Adjustment Calculations</t>
  </si>
  <si>
    <t>Original Submissions</t>
  </si>
  <si>
    <t>Post Final Submissions</t>
  </si>
  <si>
    <t>Class A Load Qty</t>
  </si>
  <si>
    <t>Settlement Details</t>
  </si>
  <si>
    <t>CBDR Adjustments</t>
  </si>
  <si>
    <t>IESO Admin Fee Adjustments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</si>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</sst>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&quot;$&quot;#,##0.00"/>
    <numFmt numFmtId="168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0" tint="-0.34998626667073579"/>
      </top>
      <bottom style="thin">
        <color theme="1" tint="0.34998626667073579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3" borderId="0" xfId="0" applyFont="1" applyFill="1"/>
    <xf numFmtId="0" fontId="4" fillId="4" borderId="2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8" xfId="0" applyFont="1" applyFill="1" applyBorder="1" applyAlignment="1">
      <alignment horizontal="center" wrapText="1"/>
    </xf>
    <xf numFmtId="0" fontId="3" fillId="0" borderId="3" xfId="0" applyFont="1" applyFill="1" applyBorder="1"/>
    <xf numFmtId="3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0" borderId="3" xfId="0" applyNumberFormat="1" applyFont="1" applyFill="1" applyBorder="1"/>
    <xf numFmtId="14" fontId="3" fillId="0" borderId="3" xfId="0" applyNumberFormat="1" applyFont="1" applyFill="1" applyBorder="1"/>
    <xf numFmtId="166" fontId="3" fillId="0" borderId="3" xfId="0" applyNumberFormat="1" applyFont="1" applyFill="1" applyBorder="1"/>
    <xf numFmtId="17" fontId="3" fillId="0" borderId="3" xfId="0" applyNumberFormat="1" applyFont="1" applyFill="1" applyBorder="1"/>
    <xf numFmtId="17" fontId="3" fillId="0" borderId="3" xfId="0" applyNumberFormat="1" applyFont="1" applyBorder="1"/>
    <xf numFmtId="4" fontId="3" fillId="6" borderId="3" xfId="0" applyNumberFormat="1" applyFont="1" applyFill="1" applyBorder="1"/>
    <xf numFmtId="166" fontId="3" fillId="6" borderId="3" xfId="0" applyNumberFormat="1" applyFont="1" applyFill="1" applyBorder="1"/>
    <xf numFmtId="167" fontId="3" fillId="6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22" fontId="3" fillId="0" borderId="0" xfId="0" applyNumberFormat="1" applyFont="1" applyFill="1" applyBorder="1"/>
    <xf numFmtId="167" fontId="5" fillId="5" borderId="4" xfId="0" applyNumberFormat="1" applyFont="1" applyFill="1" applyBorder="1"/>
    <xf numFmtId="167" fontId="3" fillId="7" borderId="0" xfId="0" applyNumberFormat="1" applyFont="1" applyFill="1"/>
    <xf numFmtId="0" fontId="3" fillId="3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14" fontId="3" fillId="0" borderId="1" xfId="0" applyNumberFormat="1" applyFont="1" applyFill="1" applyBorder="1"/>
    <xf numFmtId="4" fontId="3" fillId="0" borderId="1" xfId="0" applyNumberFormat="1" applyFont="1" applyFill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7" fillId="0" borderId="0" xfId="0" applyFont="1"/>
    <xf numFmtId="167" fontId="3" fillId="0" borderId="3" xfId="0" applyNumberFormat="1" applyFont="1" applyFill="1" applyBorder="1"/>
    <xf numFmtId="4" fontId="3" fillId="0" borderId="0" xfId="0" applyNumberFormat="1" applyFont="1"/>
    <xf numFmtId="167" fontId="3" fillId="0" borderId="0" xfId="0" applyNumberFormat="1" applyFont="1"/>
    <xf numFmtId="167" fontId="6" fillId="0" borderId="0" xfId="0" applyNumberFormat="1" applyFont="1"/>
    <xf numFmtId="165" fontId="3" fillId="0" borderId="0" xfId="0" applyNumberFormat="1" applyFont="1" applyFill="1"/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3" fillId="3" borderId="8" xfId="0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14" fontId="3" fillId="0" borderId="3" xfId="0" applyNumberFormat="1" applyFont="1" applyBorder="1"/>
    <xf numFmtId="0" fontId="3" fillId="2" borderId="3" xfId="0" applyFont="1" applyFill="1" applyBorder="1"/>
    <xf numFmtId="168" fontId="3" fillId="6" borderId="3" xfId="0" applyNumberFormat="1" applyFont="1" applyFill="1" applyBorder="1"/>
    <xf numFmtId="0" fontId="4" fillId="4" borderId="9" xfId="0" applyFont="1" applyFill="1" applyBorder="1" applyAlignment="1"/>
    <xf numFmtId="3" fontId="3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2" borderId="1" xfId="0" applyFont="1" applyFill="1" applyBorder="1"/>
  </cellXfs>
  <cellStyles count="6">
    <cellStyle name="Comma 2" xfId="1" xr:uid="{00000000-0005-0000-0000-000000000000}"/>
    <cellStyle name="Comma 3" xfId="2" xr:uid="{00000000-0005-0000-0000-000001000000}"/>
    <cellStyle name="Currency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5"/>
      <color rgb="FFFFFFCC"/>
      <color rgb="FFFFFF99"/>
      <color rgb="FFDDE8FF"/>
      <color rgb="FFCCCCFF"/>
      <color rgb="FFE5E5FF"/>
      <color rgb="FFFFEEB9"/>
      <color rgb="FFFFE38B"/>
      <color rgb="FFC1D6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8"/>
  <sheetViews>
    <sheetView topLeftCell="A267" zoomScale="40" zoomScaleNormal="40" workbookViewId="0">
      <selection activeCell="G18" sqref="G18"/>
    </sheetView>
  </sheetViews>
  <sheetFormatPr defaultColWidth="8.85546875" defaultRowHeight="14.25" x14ac:dyDescent="0.2"/>
  <cols>
    <col min="1" max="22" width="17.7109375" style="2" customWidth="1"/>
    <col min="23" max="24" width="20.7109375" style="2" customWidth="1"/>
    <col min="25" max="25" width="18.28515625" style="2" customWidth="1"/>
    <col min="26" max="26" width="20" style="2" customWidth="1"/>
    <col min="27" max="27" width="18.28515625" style="2" customWidth="1"/>
    <col min="28" max="28" width="13.7109375" style="2" bestFit="1" customWidth="1"/>
    <col min="29" max="29" width="9" style="2" bestFit="1" customWidth="1"/>
    <col min="30" max="16384" width="8.85546875" style="2"/>
  </cols>
  <sheetData>
    <row r="1" spans="1:27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 t="s">
        <v>24</v>
      </c>
      <c r="P1" s="3"/>
      <c r="Q1" s="3"/>
      <c r="R1" s="3"/>
      <c r="S1" s="3"/>
      <c r="T1" s="3"/>
      <c r="U1" s="3"/>
    </row>
    <row r="2" spans="1:27" s="5" customFormat="1" ht="15" x14ac:dyDescent="0.25">
      <c r="A2" s="4" t="s">
        <v>143</v>
      </c>
      <c r="J2" s="4" t="s">
        <v>142</v>
      </c>
      <c r="P2" s="6" t="s">
        <v>27</v>
      </c>
      <c r="Q2" s="6"/>
      <c r="R2" s="6"/>
      <c r="S2" s="7" t="s">
        <v>19</v>
      </c>
      <c r="T2" s="7"/>
      <c r="U2" s="7"/>
      <c r="W2" s="4" t="s">
        <v>141</v>
      </c>
    </row>
    <row r="3" spans="1:27" ht="28.5" x14ac:dyDescent="0.2">
      <c r="A3" s="8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25</v>
      </c>
      <c r="H3" s="8" t="s">
        <v>144</v>
      </c>
      <c r="J3" s="8" t="s">
        <v>3</v>
      </c>
      <c r="K3" s="8" t="s">
        <v>5</v>
      </c>
      <c r="L3" s="8" t="s">
        <v>25</v>
      </c>
      <c r="M3" s="8" t="s">
        <v>144</v>
      </c>
      <c r="O3" s="1"/>
      <c r="P3" s="9" t="s">
        <v>20</v>
      </c>
      <c r="Q3" s="9" t="s">
        <v>21</v>
      </c>
      <c r="R3" s="9" t="s">
        <v>22</v>
      </c>
      <c r="S3" s="9" t="s">
        <v>20</v>
      </c>
      <c r="T3" s="9" t="s">
        <v>21</v>
      </c>
      <c r="U3" s="9" t="s">
        <v>22</v>
      </c>
      <c r="W3" s="1"/>
      <c r="X3" s="10" t="s">
        <v>28</v>
      </c>
      <c r="Y3" s="10" t="s">
        <v>29</v>
      </c>
      <c r="Z3" s="10" t="s">
        <v>30</v>
      </c>
      <c r="AA3" s="10" t="s">
        <v>31</v>
      </c>
    </row>
    <row r="4" spans="1:27" x14ac:dyDescent="0.2">
      <c r="A4" s="11" t="s">
        <v>27</v>
      </c>
      <c r="B4" s="12">
        <v>102084</v>
      </c>
      <c r="C4" s="11" t="s">
        <v>60</v>
      </c>
      <c r="D4" s="11" t="s">
        <v>40</v>
      </c>
      <c r="E4" s="11">
        <v>2011</v>
      </c>
      <c r="F4" s="11">
        <v>1</v>
      </c>
      <c r="G4" s="13">
        <v>6388218</v>
      </c>
      <c r="H4" s="14"/>
      <c r="J4" s="12">
        <v>102084</v>
      </c>
      <c r="K4" s="15">
        <v>40574</v>
      </c>
      <c r="L4" s="16">
        <v>6379.2479999999996</v>
      </c>
      <c r="M4" s="16">
        <v>33066.093999999997</v>
      </c>
      <c r="O4" s="17">
        <f t="shared" ref="O4:O35" si="0">K4</f>
        <v>40574</v>
      </c>
      <c r="P4" s="16">
        <f t="shared" ref="P4:P35" si="1">L4</f>
        <v>6379.2479999999996</v>
      </c>
      <c r="Q4" s="16">
        <f t="shared" ref="Q4:Q35" si="2">G4</f>
        <v>6388218</v>
      </c>
      <c r="R4" s="16">
        <f t="shared" ref="R4:R67" si="3">ROUND(Q4/1000,3)</f>
        <v>6388.2179999999998</v>
      </c>
      <c r="S4" s="16"/>
      <c r="T4" s="16"/>
      <c r="U4" s="16"/>
      <c r="W4" s="18">
        <f t="shared" ref="W4:W35" si="4">O4</f>
        <v>40574</v>
      </c>
      <c r="X4" s="19">
        <f>(G105+(R4-P4)-(U4-S4))</f>
        <v>11291367.094000001</v>
      </c>
      <c r="Y4" s="20">
        <f>(I105+J105)+(R4-P4)-(U4-S4)</f>
        <v>398734.96100000001</v>
      </c>
      <c r="Z4" s="21">
        <f>ROUND((Y4/X4)*H105,2)</f>
        <v>-14761072.800000001</v>
      </c>
      <c r="AA4" s="21">
        <f>ROUND(Z4-SUM(F104:F105),2)</f>
        <v>-320.33999999999997</v>
      </c>
    </row>
    <row r="5" spans="1:27" x14ac:dyDescent="0.2">
      <c r="A5" s="11" t="s">
        <v>27</v>
      </c>
      <c r="B5" s="12">
        <v>102084</v>
      </c>
      <c r="C5" s="11" t="s">
        <v>60</v>
      </c>
      <c r="D5" s="11" t="s">
        <v>40</v>
      </c>
      <c r="E5" s="11">
        <v>2011</v>
      </c>
      <c r="F5" s="11">
        <v>2</v>
      </c>
      <c r="G5" s="13">
        <v>5142943</v>
      </c>
      <c r="H5" s="14"/>
      <c r="J5" s="12">
        <v>102084</v>
      </c>
      <c r="K5" s="15">
        <v>40602</v>
      </c>
      <c r="L5" s="16">
        <v>5130.0649999999996</v>
      </c>
      <c r="M5" s="16">
        <v>31401.83</v>
      </c>
      <c r="O5" s="17">
        <f t="shared" si="0"/>
        <v>40602</v>
      </c>
      <c r="P5" s="16">
        <f t="shared" si="1"/>
        <v>5130.0649999999996</v>
      </c>
      <c r="Q5" s="16">
        <f t="shared" si="2"/>
        <v>5142943</v>
      </c>
      <c r="R5" s="16">
        <f t="shared" si="3"/>
        <v>5142.9430000000002</v>
      </c>
      <c r="S5" s="16"/>
      <c r="T5" s="16"/>
      <c r="U5" s="16"/>
      <c r="W5" s="18">
        <f t="shared" si="4"/>
        <v>40602</v>
      </c>
      <c r="X5" s="19">
        <f>(G107+(R5-P5)-(U5-S5))</f>
        <v>9969341.6660000011</v>
      </c>
      <c r="Y5" s="20">
        <f>(I107+J107)+(R5-P5)-(U5-S5)</f>
        <v>357017.69</v>
      </c>
      <c r="Z5" s="21">
        <f>ROUND((Y5/X5)*H107,2)</f>
        <v>-12555875.609999999</v>
      </c>
      <c r="AA5" s="21">
        <f>ROUND(Z5-SUM(F106:F107),2)</f>
        <v>-436.68</v>
      </c>
    </row>
    <row r="6" spans="1:27" x14ac:dyDescent="0.2">
      <c r="A6" s="11" t="s">
        <v>27</v>
      </c>
      <c r="B6" s="12">
        <v>102084</v>
      </c>
      <c r="C6" s="11" t="s">
        <v>60</v>
      </c>
      <c r="D6" s="11" t="s">
        <v>40</v>
      </c>
      <c r="E6" s="11">
        <v>2011</v>
      </c>
      <c r="F6" s="11">
        <v>3</v>
      </c>
      <c r="G6" s="13">
        <v>7710562</v>
      </c>
      <c r="H6" s="14"/>
      <c r="J6" s="12">
        <v>102084</v>
      </c>
      <c r="K6" s="15">
        <v>40633</v>
      </c>
      <c r="L6" s="16">
        <v>7683.2250000000004</v>
      </c>
      <c r="M6" s="16">
        <v>35172.108</v>
      </c>
      <c r="O6" s="17">
        <f t="shared" si="0"/>
        <v>40633</v>
      </c>
      <c r="P6" s="16">
        <f t="shared" si="1"/>
        <v>7683.2250000000004</v>
      </c>
      <c r="Q6" s="16">
        <f t="shared" si="2"/>
        <v>7710562</v>
      </c>
      <c r="R6" s="16">
        <f t="shared" si="3"/>
        <v>7710.5619999999999</v>
      </c>
      <c r="S6" s="16"/>
      <c r="T6" s="16"/>
      <c r="U6" s="16"/>
      <c r="W6" s="18">
        <f t="shared" si="4"/>
        <v>40633</v>
      </c>
      <c r="X6" s="19">
        <f>(G109+(R6-P6)-(U6-S6))</f>
        <v>10339223.309999999</v>
      </c>
      <c r="Y6" s="20">
        <f>(I109+J109)+(R6-P6)-(U6-S6)</f>
        <v>371281.234</v>
      </c>
      <c r="Z6" s="21">
        <f>ROUND((Y6/X6)*H109,2)</f>
        <v>-13686918.77</v>
      </c>
      <c r="AA6" s="21">
        <f>ROUND(Z6-SUM(F108:F109),2)</f>
        <v>-971.57</v>
      </c>
    </row>
    <row r="7" spans="1:27" x14ac:dyDescent="0.2">
      <c r="A7" s="11" t="s">
        <v>27</v>
      </c>
      <c r="B7" s="12">
        <v>102084</v>
      </c>
      <c r="C7" s="11" t="s">
        <v>60</v>
      </c>
      <c r="D7" s="11" t="s">
        <v>40</v>
      </c>
      <c r="E7" s="11">
        <v>2011</v>
      </c>
      <c r="F7" s="11">
        <v>4</v>
      </c>
      <c r="G7" s="13">
        <v>9253693</v>
      </c>
      <c r="H7" s="14"/>
      <c r="J7" s="12">
        <v>102084</v>
      </c>
      <c r="K7" s="15">
        <v>40663</v>
      </c>
      <c r="L7" s="16">
        <v>9250.76</v>
      </c>
      <c r="M7" s="16">
        <v>32748.238000000001</v>
      </c>
      <c r="O7" s="17">
        <f t="shared" si="0"/>
        <v>40663</v>
      </c>
      <c r="P7" s="16">
        <f t="shared" si="1"/>
        <v>9250.76</v>
      </c>
      <c r="Q7" s="16">
        <f t="shared" si="2"/>
        <v>9253693</v>
      </c>
      <c r="R7" s="16">
        <f t="shared" si="3"/>
        <v>9253.6929999999993</v>
      </c>
      <c r="S7" s="16"/>
      <c r="T7" s="16"/>
      <c r="U7" s="16"/>
      <c r="W7" s="18">
        <f t="shared" si="4"/>
        <v>40663</v>
      </c>
      <c r="X7" s="19">
        <f>(G111+(R7-P7)-(U7-S7))</f>
        <v>8953381.1799999997</v>
      </c>
      <c r="Y7" s="20">
        <f>(I111+J111)+(R7-P7)-(U7-S7)</f>
        <v>329789.26500000001</v>
      </c>
      <c r="Z7" s="21">
        <f>ROUND((Y7/X7)*H111,2)</f>
        <v>-14456764.27</v>
      </c>
      <c r="AA7" s="21">
        <f>ROUND(Z7-SUM(F110:F111),2)</f>
        <v>-123.84</v>
      </c>
    </row>
    <row r="8" spans="1:27" x14ac:dyDescent="0.2">
      <c r="A8" s="11" t="s">
        <v>27</v>
      </c>
      <c r="B8" s="12">
        <v>102084</v>
      </c>
      <c r="C8" s="11" t="s">
        <v>60</v>
      </c>
      <c r="D8" s="11" t="s">
        <v>40</v>
      </c>
      <c r="E8" s="11">
        <v>2011</v>
      </c>
      <c r="F8" s="11">
        <v>5</v>
      </c>
      <c r="G8" s="13">
        <v>9006491</v>
      </c>
      <c r="H8" s="14"/>
      <c r="J8" s="12">
        <v>102084</v>
      </c>
      <c r="K8" s="15">
        <v>40694</v>
      </c>
      <c r="L8" s="16">
        <v>8971.0259999999998</v>
      </c>
      <c r="M8" s="16">
        <v>35186.396999999997</v>
      </c>
      <c r="O8" s="17">
        <f t="shared" si="0"/>
        <v>40694</v>
      </c>
      <c r="P8" s="16">
        <f t="shared" si="1"/>
        <v>8971.0259999999998</v>
      </c>
      <c r="Q8" s="16">
        <f t="shared" si="2"/>
        <v>9006491</v>
      </c>
      <c r="R8" s="16">
        <f t="shared" si="3"/>
        <v>9006.491</v>
      </c>
      <c r="S8" s="16"/>
      <c r="T8" s="16"/>
      <c r="U8" s="16"/>
      <c r="W8" s="18">
        <f t="shared" si="4"/>
        <v>40694</v>
      </c>
      <c r="X8" s="19">
        <f>(G113+(R8-P8)-(U8-S8))</f>
        <v>8872445.0260000005</v>
      </c>
      <c r="Y8" s="20">
        <f>(I113+J113)+(R8-P8)-(U8-S8)</f>
        <v>328560.58200000005</v>
      </c>
      <c r="Z8" s="21">
        <f>ROUND((Y8/X8)*H113,2)</f>
        <v>-16441430.449999999</v>
      </c>
      <c r="AA8" s="21">
        <f>ROUND(Z8-SUM(F112:F113),2)</f>
        <v>-1708.98</v>
      </c>
    </row>
    <row r="9" spans="1:27" x14ac:dyDescent="0.2">
      <c r="A9" s="11" t="s">
        <v>27</v>
      </c>
      <c r="B9" s="12">
        <v>102084</v>
      </c>
      <c r="C9" s="11" t="s">
        <v>60</v>
      </c>
      <c r="D9" s="11" t="s">
        <v>40</v>
      </c>
      <c r="E9" s="11">
        <v>2011</v>
      </c>
      <c r="F9" s="11">
        <v>6</v>
      </c>
      <c r="G9" s="13">
        <v>8845363</v>
      </c>
      <c r="H9" s="14"/>
      <c r="J9" s="12">
        <v>102084</v>
      </c>
      <c r="K9" s="15">
        <v>40724</v>
      </c>
      <c r="L9" s="16">
        <v>8792.9619999999995</v>
      </c>
      <c r="M9" s="16">
        <v>36222.44</v>
      </c>
      <c r="O9" s="17">
        <f t="shared" si="0"/>
        <v>40724</v>
      </c>
      <c r="P9" s="16">
        <f t="shared" si="1"/>
        <v>8792.9619999999995</v>
      </c>
      <c r="Q9" s="16">
        <f t="shared" si="2"/>
        <v>8845363</v>
      </c>
      <c r="R9" s="16">
        <f t="shared" si="3"/>
        <v>8845.3629999999994</v>
      </c>
      <c r="S9" s="16"/>
      <c r="T9" s="16"/>
      <c r="U9" s="16"/>
      <c r="W9" s="18">
        <f t="shared" si="4"/>
        <v>40724</v>
      </c>
      <c r="X9" s="19">
        <f>(G115+(R9-P9)-(U9-S9))</f>
        <v>9315290.2870000005</v>
      </c>
      <c r="Y9" s="20">
        <f>(I115+J115)+(R9-P9)-(U9-S9)</f>
        <v>360694.84899999999</v>
      </c>
      <c r="Z9" s="21">
        <f>ROUND((Y9/X9)*H115,2)</f>
        <v>-14601374</v>
      </c>
      <c r="AA9" s="21">
        <f>ROUND(Z9-SUM(F114:F115),2)</f>
        <v>-2039.13</v>
      </c>
    </row>
    <row r="10" spans="1:27" x14ac:dyDescent="0.2">
      <c r="A10" s="11" t="s">
        <v>27</v>
      </c>
      <c r="B10" s="12">
        <v>102084</v>
      </c>
      <c r="C10" s="11" t="s">
        <v>60</v>
      </c>
      <c r="D10" s="11" t="s">
        <v>40</v>
      </c>
      <c r="E10" s="11">
        <v>2011</v>
      </c>
      <c r="F10" s="11">
        <v>7</v>
      </c>
      <c r="G10" s="13">
        <v>9597735</v>
      </c>
      <c r="H10" s="14"/>
      <c r="J10" s="12">
        <v>102084</v>
      </c>
      <c r="K10" s="15">
        <v>40755</v>
      </c>
      <c r="L10" s="16">
        <v>9506.3790000000008</v>
      </c>
      <c r="M10" s="16">
        <v>32557.393</v>
      </c>
      <c r="O10" s="17">
        <f t="shared" si="0"/>
        <v>40755</v>
      </c>
      <c r="P10" s="16">
        <f t="shared" si="1"/>
        <v>9506.3790000000008</v>
      </c>
      <c r="Q10" s="16">
        <f t="shared" si="2"/>
        <v>9597735</v>
      </c>
      <c r="R10" s="16">
        <f t="shared" si="3"/>
        <v>9597.7350000000006</v>
      </c>
      <c r="S10" s="16"/>
      <c r="T10" s="16"/>
      <c r="U10" s="16"/>
      <c r="W10" s="18">
        <f t="shared" si="4"/>
        <v>40755</v>
      </c>
      <c r="X10" s="19">
        <f>(G117+(R10-P10)-(U10-S10))</f>
        <v>11273112.188000001</v>
      </c>
      <c r="Y10" s="20">
        <f>(I117+J117)+(R10-P10)-(U10-S10)</f>
        <v>465400.16599999997</v>
      </c>
      <c r="Z10" s="21">
        <f>ROUND((Y10/X10)*H117,2)</f>
        <v>-14560788.18</v>
      </c>
      <c r="AA10" s="21">
        <f>ROUND(Z10-SUM(F116:F117),2)</f>
        <v>-2740.24</v>
      </c>
    </row>
    <row r="11" spans="1:27" x14ac:dyDescent="0.2">
      <c r="A11" s="11" t="s">
        <v>27</v>
      </c>
      <c r="B11" s="12">
        <v>102084</v>
      </c>
      <c r="C11" s="11" t="s">
        <v>60</v>
      </c>
      <c r="D11" s="11" t="s">
        <v>40</v>
      </c>
      <c r="E11" s="11">
        <v>2011</v>
      </c>
      <c r="F11" s="11">
        <v>8</v>
      </c>
      <c r="G11" s="13">
        <v>9331807</v>
      </c>
      <c r="H11" s="14"/>
      <c r="J11" s="12">
        <v>102084</v>
      </c>
      <c r="K11" s="15">
        <v>40786</v>
      </c>
      <c r="L11" s="16">
        <v>9258.7479999999996</v>
      </c>
      <c r="M11" s="16">
        <v>37600.839</v>
      </c>
      <c r="O11" s="17">
        <f t="shared" si="0"/>
        <v>40786</v>
      </c>
      <c r="P11" s="16">
        <f t="shared" si="1"/>
        <v>9258.7479999999996</v>
      </c>
      <c r="Q11" s="16">
        <f t="shared" si="2"/>
        <v>9331807</v>
      </c>
      <c r="R11" s="16">
        <f t="shared" si="3"/>
        <v>9331.8070000000007</v>
      </c>
      <c r="S11" s="16"/>
      <c r="T11" s="16"/>
      <c r="U11" s="16"/>
      <c r="W11" s="18">
        <f t="shared" si="4"/>
        <v>40786</v>
      </c>
      <c r="X11" s="19">
        <f>(G119+(R11-P11)-(U11-S11))</f>
        <v>10490978.833000001</v>
      </c>
      <c r="Y11" s="20">
        <f>(I119+J119)+(R11-P11)-(U11-S11)</f>
        <v>415580.31900000002</v>
      </c>
      <c r="Z11" s="21">
        <f>ROUND((Y11/X11)*H119,2)</f>
        <v>-15200313.699999999</v>
      </c>
      <c r="AA11" s="21">
        <f>ROUND(Z11-SUM(F118:F119),2)</f>
        <v>-2566.38</v>
      </c>
    </row>
    <row r="12" spans="1:27" x14ac:dyDescent="0.2">
      <c r="A12" s="11" t="s">
        <v>27</v>
      </c>
      <c r="B12" s="12">
        <v>102084</v>
      </c>
      <c r="C12" s="11" t="s">
        <v>60</v>
      </c>
      <c r="D12" s="11" t="s">
        <v>40</v>
      </c>
      <c r="E12" s="11">
        <v>2011</v>
      </c>
      <c r="F12" s="11">
        <v>9</v>
      </c>
      <c r="G12" s="13">
        <v>9619564</v>
      </c>
      <c r="H12" s="14"/>
      <c r="J12" s="12">
        <v>102084</v>
      </c>
      <c r="K12" s="15">
        <v>40816</v>
      </c>
      <c r="L12" s="16">
        <v>9553.616</v>
      </c>
      <c r="M12" s="16">
        <v>34809.616999999998</v>
      </c>
      <c r="O12" s="17">
        <f t="shared" si="0"/>
        <v>40816</v>
      </c>
      <c r="P12" s="16">
        <f t="shared" si="1"/>
        <v>9553.616</v>
      </c>
      <c r="Q12" s="16">
        <f t="shared" si="2"/>
        <v>9619564</v>
      </c>
      <c r="R12" s="16">
        <f t="shared" si="3"/>
        <v>9619.5640000000003</v>
      </c>
      <c r="S12" s="16"/>
      <c r="T12" s="16"/>
      <c r="U12" s="16"/>
      <c r="W12" s="18">
        <f t="shared" si="4"/>
        <v>40816</v>
      </c>
      <c r="X12" s="19">
        <f>(G121+(R12-P12)-(U12-S12))</f>
        <v>9145890.4879999999</v>
      </c>
      <c r="Y12" s="20">
        <f>(I121+J121)+(R12-P12)-(U12-S12)</f>
        <v>348170.73099999997</v>
      </c>
      <c r="Z12" s="21">
        <f>ROUND((Y12/X12)*H121,2)</f>
        <v>-13418715.75</v>
      </c>
      <c r="AA12" s="21">
        <f>ROUND(Z12-SUM(F120:F121),2)</f>
        <v>-2444.94</v>
      </c>
    </row>
    <row r="13" spans="1:27" x14ac:dyDescent="0.2">
      <c r="A13" s="11" t="s">
        <v>27</v>
      </c>
      <c r="B13" s="12">
        <v>102084</v>
      </c>
      <c r="C13" s="11" t="s">
        <v>60</v>
      </c>
      <c r="D13" s="11" t="s">
        <v>40</v>
      </c>
      <c r="E13" s="11">
        <v>2011</v>
      </c>
      <c r="F13" s="11">
        <v>10</v>
      </c>
      <c r="G13" s="13">
        <v>10128654</v>
      </c>
      <c r="H13" s="14"/>
      <c r="J13" s="12">
        <v>102084</v>
      </c>
      <c r="K13" s="15">
        <v>40847</v>
      </c>
      <c r="L13" s="16">
        <v>10070.277</v>
      </c>
      <c r="M13" s="16">
        <v>34759.461000000003</v>
      </c>
      <c r="O13" s="17">
        <f t="shared" si="0"/>
        <v>40847</v>
      </c>
      <c r="P13" s="16">
        <f t="shared" si="1"/>
        <v>10070.277</v>
      </c>
      <c r="Q13" s="16">
        <f t="shared" si="2"/>
        <v>10128654</v>
      </c>
      <c r="R13" s="16">
        <f t="shared" si="3"/>
        <v>10128.654</v>
      </c>
      <c r="S13" s="16"/>
      <c r="T13" s="16"/>
      <c r="U13" s="16"/>
      <c r="W13" s="18">
        <f t="shared" si="4"/>
        <v>40847</v>
      </c>
      <c r="X13" s="19">
        <f>(G123+(R13-P13)-(U13-S13))</f>
        <v>9071298.1219999995</v>
      </c>
      <c r="Y13" s="20">
        <f>(I123+J123)+(R13-P13)-(U13-S13)</f>
        <v>335148.74899999995</v>
      </c>
      <c r="Z13" s="21">
        <f>ROUND((Y13/X13)*H123,2)</f>
        <v>-15198769.09</v>
      </c>
      <c r="AA13" s="21">
        <f>ROUND(Z13-SUM(F122:F123),2)</f>
        <v>-2549.5700000000002</v>
      </c>
    </row>
    <row r="14" spans="1:27" x14ac:dyDescent="0.2">
      <c r="A14" s="11" t="s">
        <v>27</v>
      </c>
      <c r="B14" s="12">
        <v>102084</v>
      </c>
      <c r="C14" s="11" t="s">
        <v>60</v>
      </c>
      <c r="D14" s="11" t="s">
        <v>40</v>
      </c>
      <c r="E14" s="11">
        <v>2011</v>
      </c>
      <c r="F14" s="11">
        <v>11</v>
      </c>
      <c r="G14" s="13">
        <v>7875892</v>
      </c>
      <c r="H14" s="14"/>
      <c r="J14" s="12">
        <v>102084</v>
      </c>
      <c r="K14" s="15">
        <v>40877</v>
      </c>
      <c r="L14" s="16">
        <v>7828.1170000000002</v>
      </c>
      <c r="M14" s="16">
        <v>35363.976999999999</v>
      </c>
      <c r="O14" s="17">
        <f t="shared" si="0"/>
        <v>40877</v>
      </c>
      <c r="P14" s="16">
        <f t="shared" si="1"/>
        <v>7828.1170000000002</v>
      </c>
      <c r="Q14" s="16">
        <f t="shared" si="2"/>
        <v>7875892</v>
      </c>
      <c r="R14" s="16">
        <f t="shared" si="3"/>
        <v>7875.8919999999998</v>
      </c>
      <c r="S14" s="16"/>
      <c r="T14" s="16"/>
      <c r="U14" s="16"/>
      <c r="W14" s="18">
        <f t="shared" si="4"/>
        <v>40877</v>
      </c>
      <c r="X14" s="19">
        <f>(G125+(R14-P14)-(U14-S14))</f>
        <v>9319425.0850000009</v>
      </c>
      <c r="Y14" s="20">
        <f>(I125+J125)+(R14-P14)-(U14-S14)</f>
        <v>337387.73200000008</v>
      </c>
      <c r="Z14" s="21">
        <f>ROUND((Y14/X14)*H125,2)</f>
        <v>-14702242.560000001</v>
      </c>
      <c r="AA14" s="21">
        <f>ROUND(Z14-SUM(F124:F125),2)</f>
        <v>-2006.52</v>
      </c>
    </row>
    <row r="15" spans="1:27" x14ac:dyDescent="0.2">
      <c r="A15" s="11" t="s">
        <v>27</v>
      </c>
      <c r="B15" s="12">
        <v>102084</v>
      </c>
      <c r="C15" s="11" t="s">
        <v>60</v>
      </c>
      <c r="D15" s="11" t="s">
        <v>40</v>
      </c>
      <c r="E15" s="11">
        <v>2011</v>
      </c>
      <c r="F15" s="11">
        <v>12</v>
      </c>
      <c r="G15" s="13">
        <v>10375097</v>
      </c>
      <c r="H15" s="14"/>
      <c r="J15" s="12">
        <v>102084</v>
      </c>
      <c r="K15" s="15">
        <v>40908</v>
      </c>
      <c r="L15" s="16">
        <v>10338.546</v>
      </c>
      <c r="M15" s="16">
        <v>32426.954000000002</v>
      </c>
      <c r="O15" s="17">
        <f t="shared" si="0"/>
        <v>40908</v>
      </c>
      <c r="P15" s="16">
        <f t="shared" si="1"/>
        <v>10338.546</v>
      </c>
      <c r="Q15" s="16">
        <f t="shared" si="2"/>
        <v>10375097</v>
      </c>
      <c r="R15" s="16">
        <f t="shared" si="3"/>
        <v>10375.097</v>
      </c>
      <c r="S15" s="16"/>
      <c r="T15" s="16"/>
      <c r="U15" s="16"/>
      <c r="W15" s="18">
        <f t="shared" si="4"/>
        <v>40908</v>
      </c>
      <c r="X15" s="19">
        <f>(G127+(R15-P15)-(U15-S15))</f>
        <v>10335274.678000001</v>
      </c>
      <c r="Y15" s="20">
        <f>(I127+J127)+(R15-P15)-(U15-S15)</f>
        <v>373190.81399999995</v>
      </c>
      <c r="Z15" s="21">
        <f>ROUND((Y15/X15)*H127,2)</f>
        <v>-17571893.289999999</v>
      </c>
      <c r="AA15" s="21">
        <f>ROUND(Z15-SUM(F126:F127),2)</f>
        <v>-1658.89</v>
      </c>
    </row>
    <row r="16" spans="1:27" x14ac:dyDescent="0.2">
      <c r="A16" s="11" t="s">
        <v>27</v>
      </c>
      <c r="B16" s="12">
        <v>102084</v>
      </c>
      <c r="C16" s="11" t="s">
        <v>60</v>
      </c>
      <c r="D16" s="11" t="s">
        <v>40</v>
      </c>
      <c r="E16" s="11">
        <v>2012</v>
      </c>
      <c r="F16" s="11">
        <v>1</v>
      </c>
      <c r="G16" s="13">
        <v>4111999</v>
      </c>
      <c r="H16" s="14"/>
      <c r="J16" s="12">
        <v>102084</v>
      </c>
      <c r="K16" s="15">
        <v>40939</v>
      </c>
      <c r="L16" s="16">
        <v>4068.5169999999998</v>
      </c>
      <c r="M16" s="16">
        <v>36449.421999999999</v>
      </c>
      <c r="O16" s="17">
        <f t="shared" si="0"/>
        <v>40939</v>
      </c>
      <c r="P16" s="16">
        <f t="shared" si="1"/>
        <v>4068.5169999999998</v>
      </c>
      <c r="Q16" s="16">
        <f t="shared" si="2"/>
        <v>4111999</v>
      </c>
      <c r="R16" s="16">
        <f t="shared" si="3"/>
        <v>4111.9989999999998</v>
      </c>
      <c r="S16" s="16"/>
      <c r="T16" s="16"/>
      <c r="U16" s="16"/>
      <c r="W16" s="18">
        <f t="shared" si="4"/>
        <v>40939</v>
      </c>
      <c r="X16" s="19">
        <f>(G129+(R16-P16)-(U16-S16))</f>
        <v>10865076.386</v>
      </c>
      <c r="Y16" s="20">
        <f>(I129+J129)+(R16-P16)-(U16-S16)</f>
        <v>388307.91899999999</v>
      </c>
      <c r="Z16" s="21">
        <f>ROUND((Y16/X16)*H129,2)</f>
        <v>-16487533.74</v>
      </c>
      <c r="AA16" s="21">
        <f>ROUND(Z16-SUM(F128:F129),2)</f>
        <v>-1780.27</v>
      </c>
    </row>
    <row r="17" spans="1:27" x14ac:dyDescent="0.2">
      <c r="A17" s="11" t="s">
        <v>27</v>
      </c>
      <c r="B17" s="12">
        <v>102084</v>
      </c>
      <c r="C17" s="11" t="s">
        <v>60</v>
      </c>
      <c r="D17" s="11" t="s">
        <v>40</v>
      </c>
      <c r="E17" s="11">
        <v>2012</v>
      </c>
      <c r="F17" s="11">
        <v>2</v>
      </c>
      <c r="G17" s="13">
        <v>3723682</v>
      </c>
      <c r="H17" s="14"/>
      <c r="J17" s="12">
        <v>102084</v>
      </c>
      <c r="K17" s="15">
        <v>40968</v>
      </c>
      <c r="L17" s="16">
        <v>3662.663</v>
      </c>
      <c r="M17" s="16">
        <v>34883.345999999998</v>
      </c>
      <c r="O17" s="17">
        <f t="shared" si="0"/>
        <v>40968</v>
      </c>
      <c r="P17" s="16">
        <f t="shared" si="1"/>
        <v>3662.663</v>
      </c>
      <c r="Q17" s="16">
        <f t="shared" si="2"/>
        <v>3723682</v>
      </c>
      <c r="R17" s="16">
        <f t="shared" si="3"/>
        <v>3723.6819999999998</v>
      </c>
      <c r="S17" s="16"/>
      <c r="T17" s="16"/>
      <c r="U17" s="16"/>
      <c r="W17" s="18">
        <f t="shared" si="4"/>
        <v>40968</v>
      </c>
      <c r="X17" s="19">
        <f>(G131+(R17-P17)-(U17-S17))</f>
        <v>9782833.0029999986</v>
      </c>
      <c r="Y17" s="20">
        <f>(I131+J131)+(R17-P17)-(U17-S17)</f>
        <v>356432.32299999997</v>
      </c>
      <c r="Z17" s="21">
        <f>ROUND((Y17/X17)*H131,2)</f>
        <v>-18042778.940000001</v>
      </c>
      <c r="AA17" s="21">
        <f>ROUND(Z17-SUM(F130:F131),2)</f>
        <v>-2976.29</v>
      </c>
    </row>
    <row r="18" spans="1:27" x14ac:dyDescent="0.2">
      <c r="A18" s="11" t="s">
        <v>27</v>
      </c>
      <c r="B18" s="12">
        <v>102084</v>
      </c>
      <c r="C18" s="11" t="s">
        <v>60</v>
      </c>
      <c r="D18" s="11" t="s">
        <v>40</v>
      </c>
      <c r="E18" s="11">
        <v>2012</v>
      </c>
      <c r="F18" s="11">
        <v>3</v>
      </c>
      <c r="G18" s="13">
        <v>8364817</v>
      </c>
      <c r="H18" s="14"/>
      <c r="J18" s="12">
        <v>102084</v>
      </c>
      <c r="K18" s="15">
        <v>40999</v>
      </c>
      <c r="L18" s="16">
        <v>8233.0949999999993</v>
      </c>
      <c r="M18" s="16">
        <v>37795.212</v>
      </c>
      <c r="O18" s="17">
        <f t="shared" si="0"/>
        <v>40999</v>
      </c>
      <c r="P18" s="16">
        <f t="shared" si="1"/>
        <v>8233.0949999999993</v>
      </c>
      <c r="Q18" s="16">
        <f t="shared" si="2"/>
        <v>8364817</v>
      </c>
      <c r="R18" s="16">
        <f t="shared" si="3"/>
        <v>8364.8169999999991</v>
      </c>
      <c r="S18" s="16"/>
      <c r="T18" s="16"/>
      <c r="U18" s="16"/>
      <c r="W18" s="18">
        <f t="shared" si="4"/>
        <v>40999</v>
      </c>
      <c r="X18" s="19">
        <f>(G133+(R18-P18)-(U18-S18))</f>
        <v>9627039.0249999985</v>
      </c>
      <c r="Y18" s="20">
        <f>(I133+J133)+(R18-P18)-(U18-S18)</f>
        <v>350373.255</v>
      </c>
      <c r="Z18" s="21">
        <f>ROUND((Y18/X18)*H133,2)</f>
        <v>-21842181.43</v>
      </c>
      <c r="AA18" s="21">
        <f>ROUND(Z18-SUM(F132:F133),2)</f>
        <v>-7912.77</v>
      </c>
    </row>
    <row r="19" spans="1:27" x14ac:dyDescent="0.2">
      <c r="A19" s="11" t="s">
        <v>27</v>
      </c>
      <c r="B19" s="12">
        <v>102084</v>
      </c>
      <c r="C19" s="11" t="s">
        <v>60</v>
      </c>
      <c r="D19" s="11" t="s">
        <v>40</v>
      </c>
      <c r="E19" s="11">
        <v>2012</v>
      </c>
      <c r="F19" s="11">
        <v>4</v>
      </c>
      <c r="G19" s="13">
        <v>9717003</v>
      </c>
      <c r="H19" s="14"/>
      <c r="J19" s="12">
        <v>102084</v>
      </c>
      <c r="K19" s="15">
        <v>41029</v>
      </c>
      <c r="L19" s="16">
        <v>9554.732</v>
      </c>
      <c r="M19" s="16">
        <v>34401.152000000002</v>
      </c>
      <c r="O19" s="17">
        <f t="shared" si="0"/>
        <v>41029</v>
      </c>
      <c r="P19" s="16">
        <f t="shared" si="1"/>
        <v>9554.732</v>
      </c>
      <c r="Q19" s="16">
        <f t="shared" si="2"/>
        <v>9717003</v>
      </c>
      <c r="R19" s="16">
        <f t="shared" si="3"/>
        <v>9717.0030000000006</v>
      </c>
      <c r="S19" s="16"/>
      <c r="T19" s="16"/>
      <c r="U19" s="16"/>
      <c r="W19" s="18">
        <f t="shared" si="4"/>
        <v>41029</v>
      </c>
      <c r="X19" s="19">
        <f>(G135+(R19-P19)-(U19-S19))</f>
        <v>8819595.9409999996</v>
      </c>
      <c r="Y19" s="20">
        <f>(I135+J135)+(R19-P19)-(U19-S19)</f>
        <v>323489.65100000001</v>
      </c>
      <c r="Z19" s="21">
        <f>ROUND((Y19/X19)*H135,2)</f>
        <v>-19642412.620000001</v>
      </c>
      <c r="AA19" s="21">
        <f>ROUND(Z19-SUM(F134:F135),2)</f>
        <v>-9491.93</v>
      </c>
    </row>
    <row r="20" spans="1:27" x14ac:dyDescent="0.2">
      <c r="A20" s="11" t="s">
        <v>27</v>
      </c>
      <c r="B20" s="12">
        <v>102084</v>
      </c>
      <c r="C20" s="11" t="s">
        <v>60</v>
      </c>
      <c r="D20" s="11" t="s">
        <v>40</v>
      </c>
      <c r="E20" s="11">
        <v>2012</v>
      </c>
      <c r="F20" s="11">
        <v>5</v>
      </c>
      <c r="G20" s="13">
        <v>10478610</v>
      </c>
      <c r="H20" s="14"/>
      <c r="J20" s="12">
        <v>102084</v>
      </c>
      <c r="K20" s="15">
        <v>41060</v>
      </c>
      <c r="L20" s="16">
        <v>10269.502</v>
      </c>
      <c r="M20" s="16">
        <v>35640.940999999999</v>
      </c>
      <c r="O20" s="17">
        <f t="shared" si="0"/>
        <v>41060</v>
      </c>
      <c r="P20" s="16">
        <f t="shared" si="1"/>
        <v>10269.502</v>
      </c>
      <c r="Q20" s="16">
        <f t="shared" si="2"/>
        <v>10478610</v>
      </c>
      <c r="R20" s="16">
        <f t="shared" si="3"/>
        <v>10478.61</v>
      </c>
      <c r="S20" s="16"/>
      <c r="T20" s="16"/>
      <c r="U20" s="16"/>
      <c r="W20" s="18">
        <f t="shared" si="4"/>
        <v>41060</v>
      </c>
      <c r="X20" s="19">
        <f>(G137+(R20-P20)-(U20-S20))</f>
        <v>9215744.4889999982</v>
      </c>
      <c r="Y20" s="20">
        <f>(I137+J137)+(R20-P20)-(U20-S20)</f>
        <v>350644.32199999999</v>
      </c>
      <c r="Z20" s="21">
        <f>ROUND((Y20/X20)*H137,2)</f>
        <v>-19808928.77</v>
      </c>
      <c r="AA20" s="21">
        <f>ROUND(Z20-SUM(F136:F137),2)</f>
        <v>-11363.92</v>
      </c>
    </row>
    <row r="21" spans="1:27" x14ac:dyDescent="0.2">
      <c r="A21" s="11" t="s">
        <v>27</v>
      </c>
      <c r="B21" s="12">
        <v>102084</v>
      </c>
      <c r="C21" s="11" t="s">
        <v>60</v>
      </c>
      <c r="D21" s="11" t="s">
        <v>40</v>
      </c>
      <c r="E21" s="11">
        <v>2012</v>
      </c>
      <c r="F21" s="11">
        <v>6</v>
      </c>
      <c r="G21" s="13">
        <v>9944846</v>
      </c>
      <c r="H21" s="14"/>
      <c r="J21" s="12">
        <v>102084</v>
      </c>
      <c r="K21" s="15">
        <v>41090</v>
      </c>
      <c r="L21" s="16">
        <v>9713.9529999999995</v>
      </c>
      <c r="M21" s="16">
        <v>33291.493000000002</v>
      </c>
      <c r="O21" s="17">
        <f t="shared" si="0"/>
        <v>41090</v>
      </c>
      <c r="P21" s="16">
        <f t="shared" si="1"/>
        <v>9713.9529999999995</v>
      </c>
      <c r="Q21" s="16">
        <f t="shared" si="2"/>
        <v>9944846</v>
      </c>
      <c r="R21" s="16">
        <f t="shared" si="3"/>
        <v>9944.8459999999995</v>
      </c>
      <c r="S21" s="16"/>
      <c r="T21" s="16"/>
      <c r="U21" s="16"/>
      <c r="W21" s="18">
        <f t="shared" si="4"/>
        <v>41090</v>
      </c>
      <c r="X21" s="19">
        <f>(G139+(R21-P21)-(U21-S21))</f>
        <v>9993718.6469999999</v>
      </c>
      <c r="Y21" s="20">
        <f>(I139+J139)+(R21-P21)-(U21-S21)</f>
        <v>395032.55</v>
      </c>
      <c r="Z21" s="21">
        <f>ROUND((Y21/X21)*H139,2)</f>
        <v>-20816320.940000001</v>
      </c>
      <c r="AA21" s="21">
        <f>ROUND(Z21-SUM(F138:F139),2)</f>
        <v>-11686.29</v>
      </c>
    </row>
    <row r="22" spans="1:27" x14ac:dyDescent="0.2">
      <c r="A22" s="11" t="s">
        <v>27</v>
      </c>
      <c r="B22" s="12">
        <v>102084</v>
      </c>
      <c r="C22" s="11" t="s">
        <v>60</v>
      </c>
      <c r="D22" s="11" t="s">
        <v>40</v>
      </c>
      <c r="E22" s="11">
        <v>2012</v>
      </c>
      <c r="F22" s="11">
        <v>7</v>
      </c>
      <c r="G22" s="13">
        <v>10120753</v>
      </c>
      <c r="H22" s="14"/>
      <c r="J22" s="12">
        <v>102084</v>
      </c>
      <c r="K22" s="15">
        <v>41121</v>
      </c>
      <c r="L22" s="16">
        <v>9858.1119999999992</v>
      </c>
      <c r="M22" s="16">
        <v>50867.834000000003</v>
      </c>
      <c r="O22" s="17">
        <f t="shared" si="0"/>
        <v>41121</v>
      </c>
      <c r="P22" s="16">
        <f t="shared" si="1"/>
        <v>9858.1119999999992</v>
      </c>
      <c r="Q22" s="16">
        <f t="shared" si="2"/>
        <v>10120753</v>
      </c>
      <c r="R22" s="16">
        <f t="shared" si="3"/>
        <v>10120.753000000001</v>
      </c>
      <c r="S22" s="16"/>
      <c r="T22" s="16"/>
      <c r="U22" s="16"/>
      <c r="W22" s="18">
        <f t="shared" si="4"/>
        <v>41121</v>
      </c>
      <c r="X22" s="19">
        <f>(G141+(R22-P22)-(U22-S22))</f>
        <v>11293403.612000002</v>
      </c>
      <c r="Y22" s="20">
        <f>(I141+J141)+(R22-P22)-(U22-S22)</f>
        <v>457284.26800000004</v>
      </c>
      <c r="Z22" s="21">
        <f>ROUND((Y22/X22)*H141,2)</f>
        <v>-15355072.02</v>
      </c>
      <c r="AA22" s="21">
        <f>ROUND(Z22-SUM(F140:F141),2)</f>
        <v>-8462.2800000000007</v>
      </c>
    </row>
    <row r="23" spans="1:27" x14ac:dyDescent="0.2">
      <c r="A23" s="11" t="s">
        <v>27</v>
      </c>
      <c r="B23" s="12">
        <v>102084</v>
      </c>
      <c r="C23" s="11" t="s">
        <v>60</v>
      </c>
      <c r="D23" s="11" t="s">
        <v>40</v>
      </c>
      <c r="E23" s="11">
        <v>2012</v>
      </c>
      <c r="F23" s="11">
        <v>8</v>
      </c>
      <c r="G23" s="13">
        <v>9707872</v>
      </c>
      <c r="H23" s="14"/>
      <c r="J23" s="12">
        <v>102084</v>
      </c>
      <c r="K23" s="15">
        <v>41152</v>
      </c>
      <c r="L23" s="16">
        <v>9462.1479999999992</v>
      </c>
      <c r="M23" s="16">
        <v>50867.834000000003</v>
      </c>
      <c r="O23" s="17">
        <f t="shared" si="0"/>
        <v>41152</v>
      </c>
      <c r="P23" s="16">
        <f t="shared" si="1"/>
        <v>9462.1479999999992</v>
      </c>
      <c r="Q23" s="16">
        <f t="shared" si="2"/>
        <v>9707872</v>
      </c>
      <c r="R23" s="16">
        <f t="shared" si="3"/>
        <v>9707.8719999999994</v>
      </c>
      <c r="S23" s="16"/>
      <c r="T23" s="16"/>
      <c r="U23" s="16"/>
      <c r="W23" s="18">
        <f t="shared" si="4"/>
        <v>41152</v>
      </c>
      <c r="X23" s="19">
        <f>(G143+(R23-P23)-(U23-S23))</f>
        <v>10462859.399</v>
      </c>
      <c r="Y23" s="20">
        <f>(I143+J143)+(R23-P23)-(U23-S23)</f>
        <v>416902.42899999995</v>
      </c>
      <c r="Z23" s="21">
        <f>ROUND((Y23/X23)*H143,2)</f>
        <v>-17367280.620000001</v>
      </c>
      <c r="AA23" s="21">
        <f>ROUND(Z23-SUM(F142:F143),2)</f>
        <v>-9828.7000000000007</v>
      </c>
    </row>
    <row r="24" spans="1:27" x14ac:dyDescent="0.2">
      <c r="A24" s="11" t="s">
        <v>27</v>
      </c>
      <c r="B24" s="12">
        <v>102084</v>
      </c>
      <c r="C24" s="11" t="s">
        <v>60</v>
      </c>
      <c r="D24" s="11" t="s">
        <v>40</v>
      </c>
      <c r="E24" s="11">
        <v>2012</v>
      </c>
      <c r="F24" s="11">
        <v>9</v>
      </c>
      <c r="G24" s="13">
        <v>8654926</v>
      </c>
      <c r="H24" s="14"/>
      <c r="J24" s="12">
        <v>102084</v>
      </c>
      <c r="K24" s="15">
        <v>41182</v>
      </c>
      <c r="L24" s="16">
        <v>8434.9310000000005</v>
      </c>
      <c r="M24" s="16">
        <v>50821.531999999999</v>
      </c>
      <c r="O24" s="17">
        <f t="shared" si="0"/>
        <v>41182</v>
      </c>
      <c r="P24" s="16">
        <f t="shared" si="1"/>
        <v>8434.9310000000005</v>
      </c>
      <c r="Q24" s="16">
        <f t="shared" si="2"/>
        <v>8654926</v>
      </c>
      <c r="R24" s="16">
        <f t="shared" si="3"/>
        <v>8654.9259999999995</v>
      </c>
      <c r="S24" s="16"/>
      <c r="T24" s="16"/>
      <c r="U24" s="16"/>
      <c r="W24" s="18">
        <f t="shared" si="4"/>
        <v>41182</v>
      </c>
      <c r="X24" s="19">
        <f>(G145+(R24-P24)-(U24-S24))</f>
        <v>9043573.936999999</v>
      </c>
      <c r="Y24" s="20">
        <f>(I145+J145)+(R24-P24)-(U24-S24)</f>
        <v>341079.98099999997</v>
      </c>
      <c r="Z24" s="21">
        <f>ROUND((Y24/X24)*H145,2)</f>
        <v>-16236579.039999999</v>
      </c>
      <c r="AA24" s="21">
        <f>ROUND(Z24-SUM(F144:F145),2)</f>
        <v>-10077.790000000001</v>
      </c>
    </row>
    <row r="25" spans="1:27" x14ac:dyDescent="0.2">
      <c r="A25" s="11" t="s">
        <v>27</v>
      </c>
      <c r="B25" s="12">
        <v>102084</v>
      </c>
      <c r="C25" s="11" t="s">
        <v>60</v>
      </c>
      <c r="D25" s="11" t="s">
        <v>40</v>
      </c>
      <c r="E25" s="11">
        <v>2012</v>
      </c>
      <c r="F25" s="11">
        <v>10</v>
      </c>
      <c r="G25" s="13">
        <v>7004564</v>
      </c>
      <c r="H25" s="14"/>
      <c r="J25" s="12">
        <v>102084</v>
      </c>
      <c r="K25" s="15">
        <v>41213</v>
      </c>
      <c r="L25" s="16">
        <v>6869.8379999999997</v>
      </c>
      <c r="M25" s="16">
        <v>53322.663999999997</v>
      </c>
      <c r="O25" s="17">
        <f t="shared" si="0"/>
        <v>41213</v>
      </c>
      <c r="P25" s="16">
        <f t="shared" si="1"/>
        <v>6869.8379999999997</v>
      </c>
      <c r="Q25" s="16">
        <f t="shared" si="2"/>
        <v>7004564</v>
      </c>
      <c r="R25" s="16">
        <f t="shared" si="3"/>
        <v>7004.5640000000003</v>
      </c>
      <c r="S25" s="16"/>
      <c r="T25" s="16"/>
      <c r="U25" s="16"/>
      <c r="W25" s="18">
        <f t="shared" si="4"/>
        <v>41213</v>
      </c>
      <c r="X25" s="19">
        <f>(G147+(R25-P25)-(U25-S25))</f>
        <v>9114514.6909999996</v>
      </c>
      <c r="Y25" s="20">
        <f>(I147+J147)+(R25-P25)-(U25-S25)</f>
        <v>327081.02400000003</v>
      </c>
      <c r="Z25" s="21">
        <f>ROUND((Y25/X25)*H147,2)</f>
        <v>-17594863.949999999</v>
      </c>
      <c r="AA25" s="21">
        <f>ROUND(Z25-SUM(F146:F147),2)</f>
        <v>-6987.42</v>
      </c>
    </row>
    <row r="26" spans="1:27" x14ac:dyDescent="0.2">
      <c r="A26" s="11" t="s">
        <v>27</v>
      </c>
      <c r="B26" s="12">
        <v>102084</v>
      </c>
      <c r="C26" s="11" t="s">
        <v>60</v>
      </c>
      <c r="D26" s="11" t="s">
        <v>40</v>
      </c>
      <c r="E26" s="11">
        <v>2012</v>
      </c>
      <c r="F26" s="11">
        <v>11</v>
      </c>
      <c r="G26" s="13">
        <v>6173880</v>
      </c>
      <c r="H26" s="14"/>
      <c r="J26" s="12">
        <v>102084</v>
      </c>
      <c r="K26" s="15">
        <v>41243</v>
      </c>
      <c r="L26" s="16">
        <v>6043.6419999999998</v>
      </c>
      <c r="M26" s="16">
        <v>52390.326000000001</v>
      </c>
      <c r="O26" s="17">
        <f t="shared" si="0"/>
        <v>41243</v>
      </c>
      <c r="P26" s="16">
        <f t="shared" si="1"/>
        <v>6043.6419999999998</v>
      </c>
      <c r="Q26" s="16">
        <f t="shared" si="2"/>
        <v>6173880</v>
      </c>
      <c r="R26" s="16">
        <f t="shared" si="3"/>
        <v>6173.88</v>
      </c>
      <c r="S26" s="16"/>
      <c r="T26" s="16"/>
      <c r="U26" s="16"/>
      <c r="W26" s="18">
        <f t="shared" si="4"/>
        <v>41243</v>
      </c>
      <c r="X26" s="19">
        <f>(G149+(R26-P26)-(U26-S26))</f>
        <v>9510003.2249999996</v>
      </c>
      <c r="Y26" s="20">
        <f>(I149+J149)+(R26-P26)-(U26-S26)</f>
        <v>337033.13799999998</v>
      </c>
      <c r="Z26" s="21">
        <f>ROUND((Y26/X26)*H149,2)</f>
        <v>-18288410.059999999</v>
      </c>
      <c r="AA26" s="21">
        <f>ROUND(Z26-SUM(F148:F149),2)</f>
        <v>-6816.73</v>
      </c>
    </row>
    <row r="27" spans="1:27" x14ac:dyDescent="0.2">
      <c r="A27" s="11" t="s">
        <v>27</v>
      </c>
      <c r="B27" s="12">
        <v>102084</v>
      </c>
      <c r="C27" s="11" t="s">
        <v>60</v>
      </c>
      <c r="D27" s="11" t="s">
        <v>40</v>
      </c>
      <c r="E27" s="11">
        <v>2012</v>
      </c>
      <c r="F27" s="11">
        <v>12</v>
      </c>
      <c r="G27" s="13">
        <v>7769564</v>
      </c>
      <c r="H27" s="14"/>
      <c r="J27" s="12">
        <v>102084</v>
      </c>
      <c r="K27" s="15">
        <v>41274</v>
      </c>
      <c r="L27" s="16">
        <v>7695.3360000000002</v>
      </c>
      <c r="M27" s="16">
        <v>48436.680999999997</v>
      </c>
      <c r="O27" s="17">
        <f t="shared" si="0"/>
        <v>41274</v>
      </c>
      <c r="P27" s="16">
        <f t="shared" si="1"/>
        <v>7695.3360000000002</v>
      </c>
      <c r="Q27" s="16">
        <f t="shared" si="2"/>
        <v>7769564</v>
      </c>
      <c r="R27" s="16">
        <f t="shared" si="3"/>
        <v>7769.5640000000003</v>
      </c>
      <c r="S27" s="16"/>
      <c r="T27" s="16"/>
      <c r="U27" s="16"/>
      <c r="W27" s="18">
        <f t="shared" si="4"/>
        <v>41274</v>
      </c>
      <c r="X27" s="19">
        <f>(G151+(R27-P27)-(U27-S27))</f>
        <v>10219112.257999999</v>
      </c>
      <c r="Y27" s="20">
        <f>(I151+J151)+(R27-P27)-(U27-S27)</f>
        <v>358201.03399999999</v>
      </c>
      <c r="Z27" s="21">
        <f>ROUND((Y27/X27)*H151,2)</f>
        <v>-14554015.869999999</v>
      </c>
      <c r="AA27" s="21">
        <f>ROUND(Z27-SUM(F150:F151),2)</f>
        <v>-2910.25</v>
      </c>
    </row>
    <row r="28" spans="1:27" x14ac:dyDescent="0.2">
      <c r="A28" s="11" t="s">
        <v>27</v>
      </c>
      <c r="B28" s="12">
        <v>102084</v>
      </c>
      <c r="C28" s="11" t="s">
        <v>60</v>
      </c>
      <c r="D28" s="11" t="s">
        <v>40</v>
      </c>
      <c r="E28" s="11">
        <v>2013</v>
      </c>
      <c r="F28" s="11">
        <v>1</v>
      </c>
      <c r="G28" s="13">
        <v>5715346</v>
      </c>
      <c r="H28" s="14"/>
      <c r="J28" s="12">
        <v>102084</v>
      </c>
      <c r="K28" s="15">
        <v>41305</v>
      </c>
      <c r="L28" s="16">
        <v>5566.8040000000001</v>
      </c>
      <c r="M28" s="16">
        <v>55533.13</v>
      </c>
      <c r="O28" s="17">
        <f t="shared" si="0"/>
        <v>41305</v>
      </c>
      <c r="P28" s="16">
        <f t="shared" si="1"/>
        <v>5566.8040000000001</v>
      </c>
      <c r="Q28" s="16">
        <f t="shared" si="2"/>
        <v>5715346</v>
      </c>
      <c r="R28" s="16">
        <f t="shared" si="3"/>
        <v>5715.3459999999995</v>
      </c>
      <c r="S28" s="16"/>
      <c r="T28" s="16"/>
      <c r="U28" s="16"/>
      <c r="W28" s="18">
        <f t="shared" si="4"/>
        <v>41305</v>
      </c>
      <c r="X28" s="19">
        <f>(G153+(R28-P28)-(U28-S28))</f>
        <v>10867942.992999999</v>
      </c>
      <c r="Y28" s="20">
        <f>(I153+J153)+(R28-P28)-(U28-S28)</f>
        <v>375118.70600000001</v>
      </c>
      <c r="Z28" s="21">
        <f>ROUND((Y28/X28)*H153,2)</f>
        <v>-18836034.77</v>
      </c>
      <c r="AA28" s="21">
        <f>ROUND(Z28-SUM(F152:F153),2)</f>
        <v>-7201.47</v>
      </c>
    </row>
    <row r="29" spans="1:27" x14ac:dyDescent="0.2">
      <c r="A29" s="11" t="s">
        <v>27</v>
      </c>
      <c r="B29" s="12">
        <v>102084</v>
      </c>
      <c r="C29" s="11" t="s">
        <v>60</v>
      </c>
      <c r="D29" s="11" t="s">
        <v>40</v>
      </c>
      <c r="E29" s="11">
        <v>2013</v>
      </c>
      <c r="F29" s="11">
        <v>2</v>
      </c>
      <c r="G29" s="13">
        <v>5995591</v>
      </c>
      <c r="H29" s="14"/>
      <c r="J29" s="12">
        <v>102084</v>
      </c>
      <c r="K29" s="15">
        <v>41333</v>
      </c>
      <c r="L29" s="16">
        <v>5831.2569999999996</v>
      </c>
      <c r="M29" s="16">
        <v>50927.877999999997</v>
      </c>
      <c r="O29" s="17">
        <f t="shared" si="0"/>
        <v>41333</v>
      </c>
      <c r="P29" s="16">
        <f t="shared" si="1"/>
        <v>5831.2569999999996</v>
      </c>
      <c r="Q29" s="16">
        <f t="shared" si="2"/>
        <v>5995591</v>
      </c>
      <c r="R29" s="16">
        <f t="shared" si="3"/>
        <v>5995.5910000000003</v>
      </c>
      <c r="S29" s="16"/>
      <c r="T29" s="16"/>
      <c r="U29" s="16"/>
      <c r="W29" s="18">
        <f t="shared" si="4"/>
        <v>41333</v>
      </c>
      <c r="X29" s="19">
        <f>(G155+(R29-P29)-(U29-S29))</f>
        <v>9876139.6450000014</v>
      </c>
      <c r="Y29" s="20">
        <f>(I155+J155)+(R29-P29)-(U29-S29)</f>
        <v>342703.67199999996</v>
      </c>
      <c r="Z29" s="21">
        <f>ROUND((Y29/X29)*H155,2)</f>
        <v>-16418489.75</v>
      </c>
      <c r="AA29" s="21">
        <f>ROUND(Z29-SUM(F154:F155),2)</f>
        <v>-7599.96</v>
      </c>
    </row>
    <row r="30" spans="1:27" x14ac:dyDescent="0.2">
      <c r="A30" s="11" t="s">
        <v>27</v>
      </c>
      <c r="B30" s="12">
        <v>102084</v>
      </c>
      <c r="C30" s="11" t="s">
        <v>60</v>
      </c>
      <c r="D30" s="11" t="s">
        <v>40</v>
      </c>
      <c r="E30" s="11">
        <v>2013</v>
      </c>
      <c r="F30" s="11">
        <v>3</v>
      </c>
      <c r="G30" s="13">
        <v>8538803</v>
      </c>
      <c r="H30" s="14"/>
      <c r="J30" s="12">
        <v>102084</v>
      </c>
      <c r="K30" s="15">
        <v>41364</v>
      </c>
      <c r="L30" s="16">
        <v>8199.4789999999994</v>
      </c>
      <c r="M30" s="16">
        <v>52733.978000000003</v>
      </c>
      <c r="O30" s="17">
        <f t="shared" si="0"/>
        <v>41364</v>
      </c>
      <c r="P30" s="16">
        <f t="shared" si="1"/>
        <v>8199.4789999999994</v>
      </c>
      <c r="Q30" s="16">
        <f t="shared" si="2"/>
        <v>8538803</v>
      </c>
      <c r="R30" s="16">
        <f t="shared" si="3"/>
        <v>8538.8029999999999</v>
      </c>
      <c r="S30" s="16"/>
      <c r="T30" s="16"/>
      <c r="U30" s="16"/>
      <c r="W30" s="18">
        <f t="shared" si="4"/>
        <v>41364</v>
      </c>
      <c r="X30" s="19">
        <f>(G157+(R30-P30)-(U30-S30))</f>
        <v>10097628.977</v>
      </c>
      <c r="Y30" s="20">
        <f>(I157+J157)+(R30-P30)-(U30-S30)</f>
        <v>355959.951</v>
      </c>
      <c r="Z30" s="21">
        <f>ROUND((Y30/X30)*H157,2)</f>
        <v>-17536312.059999999</v>
      </c>
      <c r="AA30" s="21">
        <f>ROUND(Z30-SUM(F156:F157),2)</f>
        <v>-16127.99</v>
      </c>
    </row>
    <row r="31" spans="1:27" x14ac:dyDescent="0.2">
      <c r="A31" s="11" t="s">
        <v>27</v>
      </c>
      <c r="B31" s="12">
        <v>102084</v>
      </c>
      <c r="C31" s="11" t="s">
        <v>60</v>
      </c>
      <c r="D31" s="11" t="s">
        <v>40</v>
      </c>
      <c r="E31" s="11">
        <v>2013</v>
      </c>
      <c r="F31" s="11">
        <v>4</v>
      </c>
      <c r="G31" s="13">
        <v>9416555</v>
      </c>
      <c r="H31" s="14"/>
      <c r="J31" s="12">
        <v>102084</v>
      </c>
      <c r="K31" s="15">
        <v>41394</v>
      </c>
      <c r="L31" s="16">
        <v>8962.9269999999997</v>
      </c>
      <c r="M31" s="16">
        <v>52733.978000000003</v>
      </c>
      <c r="O31" s="17">
        <f t="shared" si="0"/>
        <v>41394</v>
      </c>
      <c r="P31" s="16">
        <f t="shared" si="1"/>
        <v>8962.9269999999997</v>
      </c>
      <c r="Q31" s="16">
        <f t="shared" si="2"/>
        <v>9416555</v>
      </c>
      <c r="R31" s="16">
        <f t="shared" si="3"/>
        <v>9416.5550000000003</v>
      </c>
      <c r="S31" s="16"/>
      <c r="T31" s="16"/>
      <c r="U31" s="16"/>
      <c r="W31" s="18">
        <f t="shared" si="4"/>
        <v>41394</v>
      </c>
      <c r="X31" s="19">
        <f>(G159+(R31-P31)-(U31-S31))</f>
        <v>9408314.2520000003</v>
      </c>
      <c r="Y31" s="20">
        <f>(I159+J159)+(R31-P31)-(U31-S31)</f>
        <v>322926.17800000007</v>
      </c>
      <c r="Z31" s="21">
        <f>ROUND((Y31/X31)*H159,2)</f>
        <v>-18920992.469999999</v>
      </c>
      <c r="AA31" s="21">
        <f>ROUND(Z31-SUM(F158:F159),2)</f>
        <v>-25668.06</v>
      </c>
    </row>
    <row r="32" spans="1:27" x14ac:dyDescent="0.2">
      <c r="A32" s="11" t="s">
        <v>27</v>
      </c>
      <c r="B32" s="12">
        <v>102084</v>
      </c>
      <c r="C32" s="11" t="s">
        <v>60</v>
      </c>
      <c r="D32" s="11" t="s">
        <v>40</v>
      </c>
      <c r="E32" s="11">
        <v>2013</v>
      </c>
      <c r="F32" s="11">
        <v>5</v>
      </c>
      <c r="G32" s="13">
        <v>9650531</v>
      </c>
      <c r="H32" s="14"/>
      <c r="J32" s="12">
        <v>102084</v>
      </c>
      <c r="K32" s="15">
        <v>41425</v>
      </c>
      <c r="L32" s="16">
        <v>9033.8369999999995</v>
      </c>
      <c r="M32" s="16">
        <v>46665.733999999997</v>
      </c>
      <c r="O32" s="17">
        <f t="shared" si="0"/>
        <v>41425</v>
      </c>
      <c r="P32" s="16">
        <f t="shared" si="1"/>
        <v>9033.8369999999995</v>
      </c>
      <c r="Q32" s="16">
        <f t="shared" si="2"/>
        <v>9650531</v>
      </c>
      <c r="R32" s="16">
        <f t="shared" si="3"/>
        <v>9650.5310000000009</v>
      </c>
      <c r="S32" s="16"/>
      <c r="T32" s="16"/>
      <c r="U32" s="16"/>
      <c r="W32" s="18">
        <f t="shared" si="4"/>
        <v>41425</v>
      </c>
      <c r="X32" s="19">
        <f>(G161+(R32-P32)-(U32-S32))</f>
        <v>8947831.1119999997</v>
      </c>
      <c r="Y32" s="20">
        <f>(I161+J161)+(R32-P32)-(U32-S32)</f>
        <v>324877.44700000004</v>
      </c>
      <c r="Z32" s="21">
        <f>ROUND((Y32/X32)*H161,2)</f>
        <v>-21395108.399999999</v>
      </c>
      <c r="AA32" s="21">
        <f>ROUND(Z32-SUM(F160:F161),2)</f>
        <v>-39141.08</v>
      </c>
    </row>
    <row r="33" spans="1:27" x14ac:dyDescent="0.2">
      <c r="A33" s="11" t="s">
        <v>27</v>
      </c>
      <c r="B33" s="12">
        <v>102084</v>
      </c>
      <c r="C33" s="11" t="s">
        <v>60</v>
      </c>
      <c r="D33" s="11" t="s">
        <v>40</v>
      </c>
      <c r="E33" s="11">
        <v>2013</v>
      </c>
      <c r="F33" s="11">
        <v>6</v>
      </c>
      <c r="G33" s="13">
        <v>7719166</v>
      </c>
      <c r="H33" s="14"/>
      <c r="J33" s="12">
        <v>102084</v>
      </c>
      <c r="K33" s="15">
        <v>41455</v>
      </c>
      <c r="L33" s="16">
        <v>7152.9610000000002</v>
      </c>
      <c r="M33" s="16">
        <v>44147.957000000002</v>
      </c>
      <c r="O33" s="17">
        <f t="shared" si="0"/>
        <v>41455</v>
      </c>
      <c r="P33" s="16">
        <f t="shared" si="1"/>
        <v>7152.9610000000002</v>
      </c>
      <c r="Q33" s="16">
        <f t="shared" si="2"/>
        <v>7719166</v>
      </c>
      <c r="R33" s="16">
        <f t="shared" si="3"/>
        <v>7719.1660000000002</v>
      </c>
      <c r="S33" s="16"/>
      <c r="T33" s="16"/>
      <c r="U33" s="16"/>
      <c r="W33" s="18">
        <f t="shared" si="4"/>
        <v>41455</v>
      </c>
      <c r="X33" s="19">
        <f>(G163+(R33-P33)-(U33-S33))</f>
        <v>9231215.432</v>
      </c>
      <c r="Y33" s="20">
        <f>(I163+J163)+(R33-P33)-(U33-S33)</f>
        <v>353932.42600000004</v>
      </c>
      <c r="Z33" s="21">
        <f>ROUND((Y33/X33)*H163,2)</f>
        <v>-24909860.280000001</v>
      </c>
      <c r="AA33" s="21">
        <f>ROUND(Z33-SUM(F162:F163),2)</f>
        <v>-38324.14</v>
      </c>
    </row>
    <row r="34" spans="1:27" x14ac:dyDescent="0.2">
      <c r="A34" s="11" t="s">
        <v>27</v>
      </c>
      <c r="B34" s="12">
        <v>102084</v>
      </c>
      <c r="C34" s="11" t="s">
        <v>60</v>
      </c>
      <c r="D34" s="11" t="s">
        <v>40</v>
      </c>
      <c r="E34" s="11">
        <v>2013</v>
      </c>
      <c r="F34" s="11">
        <v>7</v>
      </c>
      <c r="G34" s="13">
        <v>8448096</v>
      </c>
      <c r="H34" s="14"/>
      <c r="J34" s="12">
        <v>102084</v>
      </c>
      <c r="K34" s="15">
        <v>41486</v>
      </c>
      <c r="L34" s="16">
        <v>7762.7560000000003</v>
      </c>
      <c r="M34" s="16">
        <v>44147.957000000002</v>
      </c>
      <c r="O34" s="17">
        <f t="shared" si="0"/>
        <v>41486</v>
      </c>
      <c r="P34" s="16">
        <f t="shared" si="1"/>
        <v>7762.7560000000003</v>
      </c>
      <c r="Q34" s="16">
        <f t="shared" si="2"/>
        <v>8448096</v>
      </c>
      <c r="R34" s="16">
        <f t="shared" si="3"/>
        <v>8448.0959999999995</v>
      </c>
      <c r="S34" s="16"/>
      <c r="T34" s="16"/>
      <c r="U34" s="16"/>
      <c r="W34" s="18">
        <f t="shared" si="4"/>
        <v>41486</v>
      </c>
      <c r="X34" s="19">
        <f>(G165+(R34-P34)-(U34-S34))</f>
        <v>10732304.334999999</v>
      </c>
      <c r="Y34" s="20">
        <f>(I165+J165)+(R34-P34)-(U34-S34)</f>
        <v>430642.32800000004</v>
      </c>
      <c r="Z34" s="21">
        <f>ROUND((Y34/X34)*H165,2)</f>
        <v>-21916309.77</v>
      </c>
      <c r="AA34" s="21">
        <f>ROUND(Z34-SUM(F164:F165),2)</f>
        <v>-33481.03</v>
      </c>
    </row>
    <row r="35" spans="1:27" x14ac:dyDescent="0.2">
      <c r="A35" s="11" t="s">
        <v>27</v>
      </c>
      <c r="B35" s="12">
        <v>102084</v>
      </c>
      <c r="C35" s="11" t="s">
        <v>60</v>
      </c>
      <c r="D35" s="11" t="s">
        <v>40</v>
      </c>
      <c r="E35" s="11">
        <v>2013</v>
      </c>
      <c r="F35" s="11">
        <v>8</v>
      </c>
      <c r="G35" s="13">
        <v>8265828</v>
      </c>
      <c r="H35" s="14"/>
      <c r="J35" s="12">
        <v>102084</v>
      </c>
      <c r="K35" s="15">
        <v>41517</v>
      </c>
      <c r="L35" s="16">
        <v>7574.53</v>
      </c>
      <c r="M35" s="16">
        <v>49439.925999999999</v>
      </c>
      <c r="O35" s="17">
        <f t="shared" si="0"/>
        <v>41517</v>
      </c>
      <c r="P35" s="16">
        <f t="shared" si="1"/>
        <v>7574.53</v>
      </c>
      <c r="Q35" s="16">
        <f t="shared" si="2"/>
        <v>8265828</v>
      </c>
      <c r="R35" s="16">
        <f t="shared" si="3"/>
        <v>8265.8279999999995</v>
      </c>
      <c r="S35" s="16"/>
      <c r="T35" s="16"/>
      <c r="U35" s="16"/>
      <c r="W35" s="18">
        <f t="shared" si="4"/>
        <v>41517</v>
      </c>
      <c r="X35" s="19">
        <f>(G167+(R35-P35)-(U35-S35))</f>
        <v>10041192.438000001</v>
      </c>
      <c r="Y35" s="20">
        <f>(I167+J167)+(R35-P35)-(U35-S35)</f>
        <v>390916.03400000004</v>
      </c>
      <c r="Z35" s="21">
        <f>ROUND((Y35/X35)*H167,2)</f>
        <v>-24409735.98</v>
      </c>
      <c r="AA35" s="21">
        <f>ROUND(Z35-SUM(F166:F167),2)</f>
        <v>-41488.65</v>
      </c>
    </row>
    <row r="36" spans="1:27" x14ac:dyDescent="0.2">
      <c r="A36" s="11" t="s">
        <v>27</v>
      </c>
      <c r="B36" s="12">
        <v>102084</v>
      </c>
      <c r="C36" s="11" t="s">
        <v>60</v>
      </c>
      <c r="D36" s="11" t="s">
        <v>40</v>
      </c>
      <c r="E36" s="11">
        <v>2013</v>
      </c>
      <c r="F36" s="11">
        <v>9</v>
      </c>
      <c r="G36" s="13">
        <v>7468197</v>
      </c>
      <c r="H36" s="14"/>
      <c r="J36" s="12">
        <v>102084</v>
      </c>
      <c r="K36" s="15">
        <v>41547</v>
      </c>
      <c r="L36" s="16">
        <v>6826.2250000000004</v>
      </c>
      <c r="M36" s="16">
        <v>46299.214</v>
      </c>
      <c r="O36" s="17">
        <f t="shared" ref="O36:O67" si="5">K36</f>
        <v>41547</v>
      </c>
      <c r="P36" s="16">
        <f t="shared" ref="P36:P67" si="6">L36</f>
        <v>6826.2250000000004</v>
      </c>
      <c r="Q36" s="16">
        <f t="shared" ref="Q36:Q67" si="7">G36</f>
        <v>7468197</v>
      </c>
      <c r="R36" s="16">
        <f t="shared" si="3"/>
        <v>7468.1970000000001</v>
      </c>
      <c r="S36" s="16"/>
      <c r="T36" s="16"/>
      <c r="U36" s="16"/>
      <c r="W36" s="18">
        <f t="shared" ref="W36:W67" si="8">O36</f>
        <v>41547</v>
      </c>
      <c r="X36" s="19">
        <f>(G169+(R36-P36)-(U36-S36))</f>
        <v>8848269.9299999997</v>
      </c>
      <c r="Y36" s="20">
        <f>(I169+J169)+(R36-P36)-(U36-S36)</f>
        <v>336375.55499999999</v>
      </c>
      <c r="Z36" s="21">
        <f>ROUND((Y36/X36)*H169,2)</f>
        <v>-22389626.010000002</v>
      </c>
      <c r="AA36" s="21">
        <f>ROUND(Z36-SUM(F168:F169),2)</f>
        <v>-41109.089999999997</v>
      </c>
    </row>
    <row r="37" spans="1:27" x14ac:dyDescent="0.2">
      <c r="A37" s="11" t="s">
        <v>27</v>
      </c>
      <c r="B37" s="12">
        <v>102084</v>
      </c>
      <c r="C37" s="11" t="s">
        <v>60</v>
      </c>
      <c r="D37" s="11" t="s">
        <v>40</v>
      </c>
      <c r="E37" s="11">
        <v>2013</v>
      </c>
      <c r="F37" s="11">
        <v>10</v>
      </c>
      <c r="G37" s="13">
        <v>9947315</v>
      </c>
      <c r="H37" s="14"/>
      <c r="J37" s="12">
        <v>102084</v>
      </c>
      <c r="K37" s="15">
        <v>41578</v>
      </c>
      <c r="L37" s="16">
        <v>9462.0580000000009</v>
      </c>
      <c r="M37" s="16">
        <v>51065.821000000004</v>
      </c>
      <c r="O37" s="17">
        <f t="shared" si="5"/>
        <v>41578</v>
      </c>
      <c r="P37" s="16">
        <f t="shared" si="6"/>
        <v>9462.0580000000009</v>
      </c>
      <c r="Q37" s="16">
        <f t="shared" si="7"/>
        <v>9947315</v>
      </c>
      <c r="R37" s="16">
        <f t="shared" si="3"/>
        <v>9947.3150000000005</v>
      </c>
      <c r="S37" s="16"/>
      <c r="T37" s="16"/>
      <c r="U37" s="16"/>
      <c r="W37" s="18">
        <f t="shared" si="8"/>
        <v>41578</v>
      </c>
      <c r="X37" s="19">
        <f>(G171+(R37-P37)-(U37-S37))</f>
        <v>9001882.9459999986</v>
      </c>
      <c r="Y37" s="20">
        <f>(I171+J171)+(R37-P37)-(U37-S37)</f>
        <v>331369.07400000002</v>
      </c>
      <c r="Z37" s="21">
        <f>ROUND((Y37/X37)*H171,2)</f>
        <v>-20915434.170000002</v>
      </c>
      <c r="AA37" s="21">
        <f>ROUND(Z37-SUM(F170:F171),2)</f>
        <v>-29502.69</v>
      </c>
    </row>
    <row r="38" spans="1:27" x14ac:dyDescent="0.2">
      <c r="A38" s="11" t="s">
        <v>27</v>
      </c>
      <c r="B38" s="12">
        <v>102084</v>
      </c>
      <c r="C38" s="11" t="s">
        <v>60</v>
      </c>
      <c r="D38" s="11" t="s">
        <v>40</v>
      </c>
      <c r="E38" s="11">
        <v>2013</v>
      </c>
      <c r="F38" s="11">
        <v>11</v>
      </c>
      <c r="G38" s="13">
        <v>9486534</v>
      </c>
      <c r="H38" s="14"/>
      <c r="J38" s="12">
        <v>102084</v>
      </c>
      <c r="K38" s="15">
        <v>41608</v>
      </c>
      <c r="L38" s="16">
        <v>9164.6959999999999</v>
      </c>
      <c r="M38" s="16">
        <v>51924.381000000001</v>
      </c>
      <c r="O38" s="17">
        <f t="shared" si="5"/>
        <v>41608</v>
      </c>
      <c r="P38" s="16">
        <f t="shared" si="6"/>
        <v>9164.6959999999999</v>
      </c>
      <c r="Q38" s="16">
        <f t="shared" si="7"/>
        <v>9486534</v>
      </c>
      <c r="R38" s="16">
        <f t="shared" si="3"/>
        <v>9486.5339999999997</v>
      </c>
      <c r="S38" s="16"/>
      <c r="T38" s="16"/>
      <c r="U38" s="16"/>
      <c r="W38" s="18">
        <f t="shared" si="8"/>
        <v>41608</v>
      </c>
      <c r="X38" s="19">
        <f>(G173+(R38-P38)-(U38-S38))</f>
        <v>9659606.9570000004</v>
      </c>
      <c r="Y38" s="20">
        <f>(I173+J173)+(R38-P38)-(U38-S38)</f>
        <v>344323.46299999999</v>
      </c>
      <c r="Z38" s="21">
        <f>ROUND((Y38/X38)*H173,2)</f>
        <v>-27050058.760000002</v>
      </c>
      <c r="AA38" s="21">
        <f>ROUND(Z38-SUM(F172:F173),2)</f>
        <v>-24383.16</v>
      </c>
    </row>
    <row r="39" spans="1:27" x14ac:dyDescent="0.2">
      <c r="A39" s="11" t="s">
        <v>27</v>
      </c>
      <c r="B39" s="12">
        <v>102084</v>
      </c>
      <c r="C39" s="11" t="s">
        <v>60</v>
      </c>
      <c r="D39" s="11" t="s">
        <v>40</v>
      </c>
      <c r="E39" s="11">
        <v>2013</v>
      </c>
      <c r="F39" s="11">
        <v>12</v>
      </c>
      <c r="G39" s="13">
        <v>7380637</v>
      </c>
      <c r="H39" s="14"/>
      <c r="J39" s="12">
        <v>102084</v>
      </c>
      <c r="K39" s="15">
        <v>41639</v>
      </c>
      <c r="L39" s="16">
        <v>7229.9520000000002</v>
      </c>
      <c r="M39" s="16">
        <v>48336.495000000003</v>
      </c>
      <c r="O39" s="17">
        <f t="shared" si="5"/>
        <v>41639</v>
      </c>
      <c r="P39" s="16">
        <f t="shared" si="6"/>
        <v>7229.9520000000002</v>
      </c>
      <c r="Q39" s="16">
        <f t="shared" si="7"/>
        <v>7380637</v>
      </c>
      <c r="R39" s="16">
        <f t="shared" si="3"/>
        <v>7380.6369999999997</v>
      </c>
      <c r="S39" s="16"/>
      <c r="T39" s="16"/>
      <c r="U39" s="16"/>
      <c r="W39" s="18">
        <f t="shared" si="8"/>
        <v>41639</v>
      </c>
      <c r="X39" s="19">
        <f>(G175+(R39-P39)-(U39-S39))</f>
        <v>10759478.533</v>
      </c>
      <c r="Y39" s="20">
        <f>(I175+J175)+(R39-P39)-(U39-S39)</f>
        <v>380183.19199999998</v>
      </c>
      <c r="Z39" s="21">
        <f>ROUND((Y39/X39)*H175,2)</f>
        <v>-18730622.809999999</v>
      </c>
      <c r="AA39" s="21">
        <f>ROUND(Z39-SUM(F174:F175),2)</f>
        <v>-7161.64</v>
      </c>
    </row>
    <row r="40" spans="1:27" x14ac:dyDescent="0.2">
      <c r="A40" s="11" t="s">
        <v>27</v>
      </c>
      <c r="B40" s="12">
        <v>102084</v>
      </c>
      <c r="C40" s="11" t="s">
        <v>60</v>
      </c>
      <c r="D40" s="11" t="s">
        <v>40</v>
      </c>
      <c r="E40" s="11">
        <v>2014</v>
      </c>
      <c r="F40" s="11">
        <v>1</v>
      </c>
      <c r="G40" s="13">
        <v>6466523</v>
      </c>
      <c r="H40" s="14"/>
      <c r="J40" s="12">
        <v>102084</v>
      </c>
      <c r="K40" s="15">
        <v>41670</v>
      </c>
      <c r="L40" s="16">
        <v>6187.4049999999997</v>
      </c>
      <c r="M40" s="16">
        <v>55432.540999999997</v>
      </c>
      <c r="O40" s="17">
        <f t="shared" si="5"/>
        <v>41670</v>
      </c>
      <c r="P40" s="16">
        <f t="shared" si="6"/>
        <v>6187.4049999999997</v>
      </c>
      <c r="Q40" s="16">
        <f t="shared" si="7"/>
        <v>6466523</v>
      </c>
      <c r="R40" s="16">
        <f t="shared" si="3"/>
        <v>6466.5230000000001</v>
      </c>
      <c r="S40" s="16"/>
      <c r="T40" s="16"/>
      <c r="U40" s="16"/>
      <c r="W40" s="18">
        <f t="shared" si="8"/>
        <v>41670</v>
      </c>
      <c r="X40" s="19">
        <f>(G177+(R40-P40)-(U40-S40))</f>
        <v>11542148.918000001</v>
      </c>
      <c r="Y40" s="20">
        <f>(I177+J177)+(R40-P40)-(U40-S40)</f>
        <v>403829.89100000006</v>
      </c>
      <c r="Z40" s="21">
        <f>ROUND((Y40/X40)*H177,2)</f>
        <v>-5037519.28</v>
      </c>
      <c r="AA40" s="21">
        <f>ROUND(Z40-SUM(F176:F177),2)</f>
        <v>-3360.08</v>
      </c>
    </row>
    <row r="41" spans="1:27" x14ac:dyDescent="0.2">
      <c r="A41" s="11" t="s">
        <v>27</v>
      </c>
      <c r="B41" s="12">
        <v>102084</v>
      </c>
      <c r="C41" s="11" t="s">
        <v>60</v>
      </c>
      <c r="D41" s="11" t="s">
        <v>40</v>
      </c>
      <c r="E41" s="11">
        <v>2014</v>
      </c>
      <c r="F41" s="11">
        <v>2</v>
      </c>
      <c r="G41" s="13">
        <v>6484776</v>
      </c>
      <c r="H41" s="14"/>
      <c r="J41" s="12">
        <v>102084</v>
      </c>
      <c r="K41" s="15">
        <v>41698</v>
      </c>
      <c r="L41" s="16">
        <v>6101.9210000000003</v>
      </c>
      <c r="M41" s="16">
        <v>50802.338000000003</v>
      </c>
      <c r="O41" s="17">
        <f t="shared" si="5"/>
        <v>41698</v>
      </c>
      <c r="P41" s="16">
        <f t="shared" si="6"/>
        <v>6101.9210000000003</v>
      </c>
      <c r="Q41" s="16">
        <f t="shared" si="7"/>
        <v>6484776</v>
      </c>
      <c r="R41" s="16">
        <f t="shared" si="3"/>
        <v>6484.7759999999998</v>
      </c>
      <c r="S41" s="16"/>
      <c r="T41" s="16"/>
      <c r="U41" s="16"/>
      <c r="W41" s="18">
        <f t="shared" si="8"/>
        <v>41698</v>
      </c>
      <c r="X41" s="19">
        <f>(G179+(R41-P41)-(U41-S41))</f>
        <v>10076979.664000001</v>
      </c>
      <c r="Y41" s="20">
        <f>(I179+J179)+(R41-P41)-(U41-S41)</f>
        <v>355544.47599999997</v>
      </c>
      <c r="Z41" s="21">
        <f>ROUND((Y41/X41)*H179,2)</f>
        <v>-4726985.3899999997</v>
      </c>
      <c r="AA41" s="21">
        <f>ROUND(Z41-SUM(F178:F179),2)</f>
        <v>-4910.68</v>
      </c>
    </row>
    <row r="42" spans="1:27" x14ac:dyDescent="0.2">
      <c r="A42" s="11" t="s">
        <v>27</v>
      </c>
      <c r="B42" s="12">
        <v>102084</v>
      </c>
      <c r="C42" s="11" t="s">
        <v>60</v>
      </c>
      <c r="D42" s="11" t="s">
        <v>40</v>
      </c>
      <c r="E42" s="11">
        <v>2014</v>
      </c>
      <c r="F42" s="11">
        <v>3</v>
      </c>
      <c r="G42" s="13">
        <v>7771155</v>
      </c>
      <c r="H42" s="14"/>
      <c r="J42" s="12">
        <v>102084</v>
      </c>
      <c r="K42" s="15">
        <v>41729</v>
      </c>
      <c r="L42" s="16">
        <v>7082.085</v>
      </c>
      <c r="M42" s="16">
        <v>54212.362000000001</v>
      </c>
      <c r="O42" s="17">
        <f t="shared" si="5"/>
        <v>41729</v>
      </c>
      <c r="P42" s="16">
        <f t="shared" si="6"/>
        <v>7082.085</v>
      </c>
      <c r="Q42" s="16">
        <f t="shared" si="7"/>
        <v>7771155</v>
      </c>
      <c r="R42" s="16">
        <f t="shared" si="3"/>
        <v>7771.1549999999997</v>
      </c>
      <c r="S42" s="16"/>
      <c r="T42" s="16"/>
      <c r="U42" s="16"/>
      <c r="W42" s="18">
        <f t="shared" si="8"/>
        <v>41729</v>
      </c>
      <c r="X42" s="19">
        <f>(G181+(R42-P42)-(U42-S42))</f>
        <v>10589994.067</v>
      </c>
      <c r="Y42" s="20">
        <f>(I181+J181)+(R42-P42)-(U42-S42)</f>
        <v>373942.41900000005</v>
      </c>
      <c r="Z42" s="21">
        <f>ROUND((Y42/X42)*H181,2)</f>
        <v>59552.44</v>
      </c>
      <c r="AA42" s="21">
        <f>ROUND(Z42-SUM(F180:F181),2)</f>
        <v>105.87</v>
      </c>
    </row>
    <row r="43" spans="1:27" x14ac:dyDescent="0.2">
      <c r="A43" s="11" t="s">
        <v>27</v>
      </c>
      <c r="B43" s="12">
        <v>102084</v>
      </c>
      <c r="C43" s="11" t="s">
        <v>60</v>
      </c>
      <c r="D43" s="11" t="s">
        <v>40</v>
      </c>
      <c r="E43" s="11">
        <v>2014</v>
      </c>
      <c r="F43" s="11">
        <v>4</v>
      </c>
      <c r="G43" s="13">
        <v>10348158</v>
      </c>
      <c r="H43" s="14"/>
      <c r="J43" s="12">
        <v>102084</v>
      </c>
      <c r="K43" s="15">
        <v>41759</v>
      </c>
      <c r="L43" s="16">
        <v>9472.9240000000009</v>
      </c>
      <c r="M43" s="16">
        <v>49327.834999999999</v>
      </c>
      <c r="O43" s="17">
        <f t="shared" si="5"/>
        <v>41759</v>
      </c>
      <c r="P43" s="16">
        <f t="shared" si="6"/>
        <v>9472.9240000000009</v>
      </c>
      <c r="Q43" s="16">
        <f t="shared" si="7"/>
        <v>10348158</v>
      </c>
      <c r="R43" s="16">
        <f t="shared" si="3"/>
        <v>10348.157999999999</v>
      </c>
      <c r="S43" s="16"/>
      <c r="T43" s="16"/>
      <c r="U43" s="16"/>
      <c r="W43" s="18">
        <f t="shared" si="8"/>
        <v>41759</v>
      </c>
      <c r="X43" s="19">
        <f>(G183+(R43-P43)-(U43-S43))</f>
        <v>8948764.8640000001</v>
      </c>
      <c r="Y43" s="20">
        <f>(I183+J183)+(R43-P43)-(U43-S43)</f>
        <v>321910.614</v>
      </c>
      <c r="Z43" s="21">
        <f>ROUND((Y43/X43)*H183,2)</f>
        <v>-16780041.629999999</v>
      </c>
      <c r="AA43" s="21">
        <f>ROUND(Z43-SUM(F182:F183),2)</f>
        <v>-43985.93</v>
      </c>
    </row>
    <row r="44" spans="1:27" x14ac:dyDescent="0.2">
      <c r="A44" s="11" t="s">
        <v>27</v>
      </c>
      <c r="B44" s="12">
        <v>102084</v>
      </c>
      <c r="C44" s="11" t="s">
        <v>60</v>
      </c>
      <c r="D44" s="11" t="s">
        <v>40</v>
      </c>
      <c r="E44" s="11">
        <v>2014</v>
      </c>
      <c r="F44" s="11">
        <v>5</v>
      </c>
      <c r="G44" s="13">
        <v>7873630</v>
      </c>
      <c r="H44" s="14"/>
      <c r="J44" s="12">
        <v>102084</v>
      </c>
      <c r="K44" s="15">
        <v>41790</v>
      </c>
      <c r="L44" s="16">
        <v>6866.5690000000004</v>
      </c>
      <c r="M44" s="16">
        <v>50257.17</v>
      </c>
      <c r="O44" s="17">
        <f t="shared" si="5"/>
        <v>41790</v>
      </c>
      <c r="P44" s="16">
        <f t="shared" si="6"/>
        <v>6866.5690000000004</v>
      </c>
      <c r="Q44" s="16">
        <f t="shared" si="7"/>
        <v>7873630</v>
      </c>
      <c r="R44" s="16">
        <f t="shared" si="3"/>
        <v>7873.63</v>
      </c>
      <c r="S44" s="16"/>
      <c r="T44" s="16"/>
      <c r="U44" s="16"/>
      <c r="W44" s="18">
        <f t="shared" si="8"/>
        <v>41790</v>
      </c>
      <c r="X44" s="19">
        <f>(G185+(R44-P44)-(U44-S44))</f>
        <v>8758494.0820000004</v>
      </c>
      <c r="Y44" s="20">
        <f>(I185+J185)+(R44-P44)-(U44-S44)</f>
        <v>317561.76199999999</v>
      </c>
      <c r="Z44" s="21">
        <f>ROUND((Y44/X44)*H185,2)</f>
        <v>-22853307.050000001</v>
      </c>
      <c r="AA44" s="21">
        <f>ROUND(Z44-SUM(F184:F185),2)</f>
        <v>-69853.399999999994</v>
      </c>
    </row>
    <row r="45" spans="1:27" x14ac:dyDescent="0.2">
      <c r="A45" s="11" t="s">
        <v>27</v>
      </c>
      <c r="B45" s="12">
        <v>102084</v>
      </c>
      <c r="C45" s="11" t="s">
        <v>60</v>
      </c>
      <c r="D45" s="11" t="s">
        <v>40</v>
      </c>
      <c r="E45" s="11">
        <v>2014</v>
      </c>
      <c r="F45" s="11">
        <v>6</v>
      </c>
      <c r="G45" s="13">
        <v>7145495</v>
      </c>
      <c r="H45" s="14"/>
      <c r="J45" s="12">
        <v>102084</v>
      </c>
      <c r="K45" s="15">
        <v>41820</v>
      </c>
      <c r="L45" s="16">
        <v>5905.4009999999998</v>
      </c>
      <c r="M45" s="16">
        <v>47441.921000000002</v>
      </c>
      <c r="O45" s="17">
        <f t="shared" si="5"/>
        <v>41820</v>
      </c>
      <c r="P45" s="16">
        <f t="shared" si="6"/>
        <v>5905.4009999999998</v>
      </c>
      <c r="Q45" s="16">
        <f t="shared" si="7"/>
        <v>7145495</v>
      </c>
      <c r="R45" s="16">
        <f t="shared" si="3"/>
        <v>7145.4949999999999</v>
      </c>
      <c r="S45" s="16"/>
      <c r="T45" s="16"/>
      <c r="U45" s="16"/>
      <c r="W45" s="18">
        <f t="shared" si="8"/>
        <v>41820</v>
      </c>
      <c r="X45" s="19">
        <f>(G187+(R45-P45)-(U45-S45))</f>
        <v>9331523.2750000004</v>
      </c>
      <c r="Y45" s="20">
        <f>(I187+J187)+(R45-P45)-(U45-S45)</f>
        <v>358978.4</v>
      </c>
      <c r="Z45" s="21">
        <f>ROUND((Y45/X45)*H187,2)</f>
        <v>-21610025.989999998</v>
      </c>
      <c r="AA45" s="21">
        <f>ROUND(Z45-SUM(F186:F187),2)</f>
        <v>-71789.740000000005</v>
      </c>
    </row>
    <row r="46" spans="1:27" x14ac:dyDescent="0.2">
      <c r="A46" s="11" t="s">
        <v>27</v>
      </c>
      <c r="B46" s="12">
        <v>102084</v>
      </c>
      <c r="C46" s="11" t="s">
        <v>60</v>
      </c>
      <c r="D46" s="11" t="s">
        <v>40</v>
      </c>
      <c r="E46" s="11">
        <v>2014</v>
      </c>
      <c r="F46" s="11">
        <v>7</v>
      </c>
      <c r="G46" s="13">
        <v>10117528</v>
      </c>
      <c r="H46" s="14"/>
      <c r="J46" s="12">
        <v>102084</v>
      </c>
      <c r="K46" s="15">
        <v>41851</v>
      </c>
      <c r="L46" s="16">
        <v>8850.7960000000003</v>
      </c>
      <c r="M46" s="16">
        <v>49075.25</v>
      </c>
      <c r="O46" s="17">
        <f t="shared" si="5"/>
        <v>41851</v>
      </c>
      <c r="P46" s="16">
        <f t="shared" si="6"/>
        <v>8850.7960000000003</v>
      </c>
      <c r="Q46" s="16">
        <f t="shared" si="7"/>
        <v>10117528</v>
      </c>
      <c r="R46" s="16">
        <f t="shared" si="3"/>
        <v>10117.528</v>
      </c>
      <c r="S46" s="16"/>
      <c r="T46" s="16"/>
      <c r="U46" s="16"/>
      <c r="W46" s="18">
        <f t="shared" si="8"/>
        <v>41851</v>
      </c>
      <c r="X46" s="19">
        <f>(G189+(R46-P46)-(U46-S46))</f>
        <v>9714060.4240000006</v>
      </c>
      <c r="Y46" s="20">
        <f>(I189+J189)+(R46-P46)-(U46-S46)</f>
        <v>383452.19899999996</v>
      </c>
      <c r="Z46" s="21">
        <f>ROUND((Y46/X46)*H189,2)</f>
        <v>-23979818.32</v>
      </c>
      <c r="AA46" s="21">
        <f>ROUND(Z46-SUM(F188:F189),2)</f>
        <v>-76100.09</v>
      </c>
    </row>
    <row r="47" spans="1:27" x14ac:dyDescent="0.2">
      <c r="A47" s="11" t="s">
        <v>27</v>
      </c>
      <c r="B47" s="12">
        <v>102084</v>
      </c>
      <c r="C47" s="11" t="s">
        <v>60</v>
      </c>
      <c r="D47" s="11" t="s">
        <v>40</v>
      </c>
      <c r="E47" s="11">
        <v>2014</v>
      </c>
      <c r="F47" s="11">
        <v>8</v>
      </c>
      <c r="G47" s="13">
        <v>11221547</v>
      </c>
      <c r="H47" s="14"/>
      <c r="J47" s="12">
        <v>102084</v>
      </c>
      <c r="K47" s="15">
        <v>41882</v>
      </c>
      <c r="L47" s="16">
        <v>10022.228999999999</v>
      </c>
      <c r="M47" s="16">
        <v>50858.678999999996</v>
      </c>
      <c r="O47" s="17">
        <f t="shared" si="5"/>
        <v>41882</v>
      </c>
      <c r="P47" s="16">
        <f t="shared" si="6"/>
        <v>10022.228999999999</v>
      </c>
      <c r="Q47" s="16">
        <f t="shared" si="7"/>
        <v>11221547</v>
      </c>
      <c r="R47" s="16">
        <f t="shared" si="3"/>
        <v>11221.547</v>
      </c>
      <c r="S47" s="16"/>
      <c r="T47" s="16"/>
      <c r="U47" s="16"/>
      <c r="W47" s="18">
        <f t="shared" si="8"/>
        <v>41882</v>
      </c>
      <c r="X47" s="19">
        <f>(G191+(R47-P47)-(U47-S47))</f>
        <v>9595845.5600000005</v>
      </c>
      <c r="Y47" s="20">
        <f>(I191+J191)+(R47-P47)-(U47-S47)</f>
        <v>379227.03100000002</v>
      </c>
      <c r="Z47" s="21">
        <f>ROUND((Y47/X47)*H191,2)</f>
        <v>-25641076.550000001</v>
      </c>
      <c r="AA47" s="21">
        <f>ROUND(Z47-SUM(F190:F191),2)</f>
        <v>-77895.789999999994</v>
      </c>
    </row>
    <row r="48" spans="1:27" x14ac:dyDescent="0.2">
      <c r="A48" s="11" t="s">
        <v>27</v>
      </c>
      <c r="B48" s="12">
        <v>102084</v>
      </c>
      <c r="C48" s="11" t="s">
        <v>60</v>
      </c>
      <c r="D48" s="11" t="s">
        <v>40</v>
      </c>
      <c r="E48" s="11">
        <v>2014</v>
      </c>
      <c r="F48" s="11">
        <v>9</v>
      </c>
      <c r="G48" s="13">
        <v>11356961</v>
      </c>
      <c r="H48" s="14"/>
      <c r="J48" s="12">
        <v>102084</v>
      </c>
      <c r="K48" s="15">
        <v>41912</v>
      </c>
      <c r="L48" s="16">
        <v>10160.986999999999</v>
      </c>
      <c r="M48" s="16">
        <v>51399.841999999997</v>
      </c>
      <c r="O48" s="17">
        <f t="shared" si="5"/>
        <v>41912</v>
      </c>
      <c r="P48" s="16">
        <f t="shared" si="6"/>
        <v>10160.986999999999</v>
      </c>
      <c r="Q48" s="16">
        <f t="shared" si="7"/>
        <v>11356961</v>
      </c>
      <c r="R48" s="16">
        <f t="shared" si="3"/>
        <v>11356.960999999999</v>
      </c>
      <c r="S48" s="16"/>
      <c r="T48" s="16"/>
      <c r="U48" s="16"/>
      <c r="W48" s="18">
        <f t="shared" si="8"/>
        <v>41912</v>
      </c>
      <c r="X48" s="19">
        <f>(G193+(R48-P48)-(U48-S48))</f>
        <v>8907814.4839999992</v>
      </c>
      <c r="Y48" s="20">
        <f>(I193+J193)+(R48-P48)-(U48-S48)</f>
        <v>340361.21299999999</v>
      </c>
      <c r="Z48" s="21">
        <f>ROUND((Y48/X48)*H193,2)</f>
        <v>-27100454.379999999</v>
      </c>
      <c r="AA48" s="21">
        <f>ROUND(Z48-SUM(F192:F193),2)</f>
        <v>-91600.35</v>
      </c>
    </row>
    <row r="49" spans="1:27" x14ac:dyDescent="0.2">
      <c r="A49" s="11" t="s">
        <v>27</v>
      </c>
      <c r="B49" s="12">
        <v>102084</v>
      </c>
      <c r="C49" s="11" t="s">
        <v>60</v>
      </c>
      <c r="D49" s="11" t="s">
        <v>40</v>
      </c>
      <c r="E49" s="11">
        <v>2014</v>
      </c>
      <c r="F49" s="11">
        <v>10</v>
      </c>
      <c r="G49" s="13">
        <v>10211058</v>
      </c>
      <c r="H49" s="14"/>
      <c r="J49" s="12">
        <v>102084</v>
      </c>
      <c r="K49" s="15">
        <v>41943</v>
      </c>
      <c r="L49" s="16">
        <v>9457.6119999999992</v>
      </c>
      <c r="M49" s="16">
        <v>51459.572999999997</v>
      </c>
      <c r="O49" s="17">
        <f t="shared" si="5"/>
        <v>41943</v>
      </c>
      <c r="P49" s="16">
        <f t="shared" si="6"/>
        <v>9457.6119999999992</v>
      </c>
      <c r="Q49" s="16">
        <f t="shared" si="7"/>
        <v>10211058</v>
      </c>
      <c r="R49" s="16">
        <f t="shared" si="3"/>
        <v>10211.058000000001</v>
      </c>
      <c r="S49" s="16"/>
      <c r="T49" s="16"/>
      <c r="U49" s="16"/>
      <c r="W49" s="18">
        <f t="shared" si="8"/>
        <v>41943</v>
      </c>
      <c r="X49" s="19">
        <f>(G195+(R49-P49)-(U49-S49))</f>
        <v>8916779.5020000003</v>
      </c>
      <c r="Y49" s="20">
        <f>(I195+J195)+(R49-P49)-(U49-S49)</f>
        <v>323972.92700000003</v>
      </c>
      <c r="Z49" s="21">
        <f>ROUND((Y49/X49)*H195,2)</f>
        <v>-32440499.289999999</v>
      </c>
      <c r="AA49" s="21">
        <f>ROUND(Z49-SUM(F194:F195),2)</f>
        <v>-72710.080000000002</v>
      </c>
    </row>
    <row r="50" spans="1:27" x14ac:dyDescent="0.2">
      <c r="A50" s="11" t="s">
        <v>27</v>
      </c>
      <c r="B50" s="12">
        <v>102084</v>
      </c>
      <c r="C50" s="11" t="s">
        <v>60</v>
      </c>
      <c r="D50" s="11" t="s">
        <v>40</v>
      </c>
      <c r="E50" s="11">
        <v>2014</v>
      </c>
      <c r="F50" s="11">
        <v>11</v>
      </c>
      <c r="G50" s="13">
        <v>10309829</v>
      </c>
      <c r="H50" s="14"/>
      <c r="J50" s="12">
        <v>102084</v>
      </c>
      <c r="K50" s="15">
        <v>41973</v>
      </c>
      <c r="L50" s="16">
        <v>8645.5020000000004</v>
      </c>
      <c r="M50" s="16">
        <v>49239.845999999998</v>
      </c>
      <c r="O50" s="17">
        <f t="shared" si="5"/>
        <v>41973</v>
      </c>
      <c r="P50" s="16">
        <f t="shared" si="6"/>
        <v>8645.5020000000004</v>
      </c>
      <c r="Q50" s="16">
        <f t="shared" si="7"/>
        <v>10309829</v>
      </c>
      <c r="R50" s="16">
        <f t="shared" si="3"/>
        <v>10309.829</v>
      </c>
      <c r="S50" s="16"/>
      <c r="T50" s="16"/>
      <c r="U50" s="16"/>
      <c r="W50" s="18">
        <f t="shared" si="8"/>
        <v>41973</v>
      </c>
      <c r="X50" s="19">
        <f>(G197+(R50-P50)-(U50-S50))</f>
        <v>9558297.9169999994</v>
      </c>
      <c r="Y50" s="20">
        <f>(I197+J197)+(R50-P50)-(U50-S50)</f>
        <v>344005.70599999995</v>
      </c>
      <c r="Z50" s="21">
        <f>ROUND((Y50/X50)*H197,2)</f>
        <v>-28316196.52</v>
      </c>
      <c r="AA50" s="21">
        <f>ROUND(Z50-SUM(F196:F197),2)</f>
        <v>-132088.49</v>
      </c>
    </row>
    <row r="51" spans="1:27" x14ac:dyDescent="0.2">
      <c r="A51" s="11" t="s">
        <v>27</v>
      </c>
      <c r="B51" s="12">
        <v>102084</v>
      </c>
      <c r="C51" s="11" t="s">
        <v>60</v>
      </c>
      <c r="D51" s="11" t="s">
        <v>40</v>
      </c>
      <c r="E51" s="11">
        <v>2014</v>
      </c>
      <c r="F51" s="11">
        <v>12</v>
      </c>
      <c r="G51" s="13">
        <v>9330443</v>
      </c>
      <c r="H51" s="14"/>
      <c r="J51" s="12">
        <v>102084</v>
      </c>
      <c r="K51" s="15">
        <v>42004</v>
      </c>
      <c r="L51" s="16">
        <v>8987.6389999999992</v>
      </c>
      <c r="M51" s="16">
        <v>47714.167000000001</v>
      </c>
      <c r="O51" s="17">
        <f t="shared" si="5"/>
        <v>42004</v>
      </c>
      <c r="P51" s="16">
        <f t="shared" si="6"/>
        <v>8987.6389999999992</v>
      </c>
      <c r="Q51" s="16">
        <f t="shared" si="7"/>
        <v>9330443</v>
      </c>
      <c r="R51" s="16">
        <f t="shared" si="3"/>
        <v>9330.4429999999993</v>
      </c>
      <c r="S51" s="16"/>
      <c r="T51" s="16"/>
      <c r="U51" s="16"/>
      <c r="W51" s="18">
        <f t="shared" si="8"/>
        <v>42004</v>
      </c>
      <c r="X51" s="19">
        <f>(G199+(R51-P51)-(U51-S51))</f>
        <v>10246039.673</v>
      </c>
      <c r="Y51" s="20">
        <f>(I199+J199)+(R51-P51)-(U51-S51)</f>
        <v>363046.85800000001</v>
      </c>
      <c r="Z51" s="21">
        <f>ROUND((Y51/X51)*H199,2)</f>
        <v>-27021283.859999999</v>
      </c>
      <c r="AA51" s="21">
        <f>ROUND(Z51-SUM(F198:F199),2)</f>
        <v>-24611.39</v>
      </c>
    </row>
    <row r="52" spans="1:27" x14ac:dyDescent="0.2">
      <c r="A52" s="11" t="s">
        <v>27</v>
      </c>
      <c r="B52" s="12">
        <v>102084</v>
      </c>
      <c r="C52" s="11" t="s">
        <v>60</v>
      </c>
      <c r="D52" s="11" t="s">
        <v>40</v>
      </c>
      <c r="E52" s="11">
        <v>2015</v>
      </c>
      <c r="F52" s="11">
        <v>1</v>
      </c>
      <c r="G52" s="13">
        <v>5384039</v>
      </c>
      <c r="H52" s="14"/>
      <c r="J52" s="12">
        <v>102084</v>
      </c>
      <c r="K52" s="15">
        <v>42035</v>
      </c>
      <c r="L52" s="16">
        <v>4882.2150000000001</v>
      </c>
      <c r="M52" s="16">
        <v>51022.571000000004</v>
      </c>
      <c r="O52" s="17">
        <f t="shared" si="5"/>
        <v>42035</v>
      </c>
      <c r="P52" s="16">
        <f t="shared" si="6"/>
        <v>4882.2150000000001</v>
      </c>
      <c r="Q52" s="16">
        <f t="shared" si="7"/>
        <v>5384039</v>
      </c>
      <c r="R52" s="16">
        <f t="shared" si="3"/>
        <v>5384.0389999999998</v>
      </c>
      <c r="S52" s="16"/>
      <c r="T52" s="16"/>
      <c r="U52" s="16"/>
      <c r="W52" s="18">
        <f t="shared" si="8"/>
        <v>42035</v>
      </c>
      <c r="X52" s="19">
        <f>(G200+(R52-P52)-(U52-S52))</f>
        <v>11205457.463</v>
      </c>
      <c r="Y52" s="20">
        <f>(I200+J200)+(R52-P52)-(U52-S52)</f>
        <v>390759.62200000003</v>
      </c>
      <c r="Z52" s="21">
        <f>ROUND((Y52/X52)*H200,2)</f>
        <v>-19803983.059999999</v>
      </c>
      <c r="AA52" s="21">
        <f>ROUND(Z52-SUM(F200),2)</f>
        <v>-24547.01</v>
      </c>
    </row>
    <row r="53" spans="1:27" x14ac:dyDescent="0.2">
      <c r="A53" s="11" t="s">
        <v>27</v>
      </c>
      <c r="B53" s="12">
        <v>102084</v>
      </c>
      <c r="C53" s="11" t="s">
        <v>60</v>
      </c>
      <c r="D53" s="11" t="s">
        <v>40</v>
      </c>
      <c r="E53" s="11">
        <v>2015</v>
      </c>
      <c r="F53" s="11">
        <v>2</v>
      </c>
      <c r="G53" s="13">
        <v>5033998</v>
      </c>
      <c r="H53" s="14"/>
      <c r="J53" s="12">
        <v>102084</v>
      </c>
      <c r="K53" s="15">
        <v>42063</v>
      </c>
      <c r="L53" s="16">
        <v>4686.0020000000004</v>
      </c>
      <c r="M53" s="16">
        <v>47369.565000000002</v>
      </c>
      <c r="O53" s="17">
        <f t="shared" si="5"/>
        <v>42063</v>
      </c>
      <c r="P53" s="16">
        <f t="shared" si="6"/>
        <v>4686.0020000000004</v>
      </c>
      <c r="Q53" s="16">
        <f t="shared" si="7"/>
        <v>5033998</v>
      </c>
      <c r="R53" s="16">
        <f t="shared" si="3"/>
        <v>5033.9979999999996</v>
      </c>
      <c r="S53" s="16"/>
      <c r="T53" s="16"/>
      <c r="U53" s="16"/>
      <c r="W53" s="18">
        <f t="shared" si="8"/>
        <v>42063</v>
      </c>
      <c r="X53" s="19">
        <f>(G202+(R53-P53)-(U53-S53))</f>
        <v>10472753.741999999</v>
      </c>
      <c r="Y53" s="20">
        <f>(I202+J202)+(R53-P53)-(U53-S53)</f>
        <v>364407.48099999997</v>
      </c>
      <c r="Z53" s="21">
        <f>ROUND((Y53/X53)*H202,2)</f>
        <v>-14432417.34</v>
      </c>
      <c r="AA53" s="21">
        <f>ROUND(Z53-SUM(F201:F202),2)</f>
        <v>-13303.31</v>
      </c>
    </row>
    <row r="54" spans="1:27" x14ac:dyDescent="0.2">
      <c r="A54" s="11" t="s">
        <v>27</v>
      </c>
      <c r="B54" s="12">
        <v>102084</v>
      </c>
      <c r="C54" s="11" t="s">
        <v>60</v>
      </c>
      <c r="D54" s="11" t="s">
        <v>40</v>
      </c>
      <c r="E54" s="11">
        <v>2015</v>
      </c>
      <c r="F54" s="11">
        <v>3</v>
      </c>
      <c r="G54" s="13">
        <v>8103678</v>
      </c>
      <c r="H54" s="14"/>
      <c r="J54" s="12">
        <v>102084</v>
      </c>
      <c r="K54" s="15">
        <v>42094</v>
      </c>
      <c r="L54" s="16">
        <v>6867.89</v>
      </c>
      <c r="M54" s="16">
        <v>53609.508000000002</v>
      </c>
      <c r="O54" s="17">
        <f t="shared" si="5"/>
        <v>42094</v>
      </c>
      <c r="P54" s="16">
        <f t="shared" si="6"/>
        <v>6867.89</v>
      </c>
      <c r="Q54" s="16">
        <f t="shared" si="7"/>
        <v>8103678</v>
      </c>
      <c r="R54" s="16">
        <f t="shared" si="3"/>
        <v>8103.6779999999999</v>
      </c>
      <c r="S54" s="16"/>
      <c r="T54" s="16"/>
      <c r="U54" s="16"/>
      <c r="W54" s="18">
        <f t="shared" si="8"/>
        <v>42094</v>
      </c>
      <c r="X54" s="19">
        <f>(G204+(R54-P54)-(U54-S54))</f>
        <v>10159005.094000001</v>
      </c>
      <c r="Y54" s="20">
        <f>(I204+J204)+(R54-P54)-(U54-S54)</f>
        <v>363793.283</v>
      </c>
      <c r="Z54" s="21">
        <f>ROUND((Y54/X54)*H204,2)</f>
        <v>-22884542.559999999</v>
      </c>
      <c r="AA54" s="21">
        <f>ROUND(Z54-SUM(F203:F204),2)</f>
        <v>-74963.009999999995</v>
      </c>
    </row>
    <row r="55" spans="1:27" x14ac:dyDescent="0.2">
      <c r="A55" s="11" t="s">
        <v>27</v>
      </c>
      <c r="B55" s="12">
        <v>102084</v>
      </c>
      <c r="C55" s="11" t="s">
        <v>60</v>
      </c>
      <c r="D55" s="11" t="s">
        <v>40</v>
      </c>
      <c r="E55" s="11">
        <v>2015</v>
      </c>
      <c r="F55" s="11">
        <v>4</v>
      </c>
      <c r="G55" s="13">
        <v>10885501</v>
      </c>
      <c r="H55" s="14"/>
      <c r="J55" s="12">
        <v>102084</v>
      </c>
      <c r="K55" s="15">
        <v>42124</v>
      </c>
      <c r="L55" s="16">
        <v>9349.1669999999995</v>
      </c>
      <c r="M55" s="16">
        <v>52410.529000000002</v>
      </c>
      <c r="O55" s="17">
        <f t="shared" si="5"/>
        <v>42124</v>
      </c>
      <c r="P55" s="16">
        <f t="shared" si="6"/>
        <v>9349.1669999999995</v>
      </c>
      <c r="Q55" s="16">
        <f t="shared" si="7"/>
        <v>10885501</v>
      </c>
      <c r="R55" s="16">
        <f t="shared" si="3"/>
        <v>10885.501</v>
      </c>
      <c r="S55" s="16"/>
      <c r="T55" s="16"/>
      <c r="U55" s="16"/>
      <c r="W55" s="18">
        <f t="shared" si="8"/>
        <v>42124</v>
      </c>
      <c r="X55" s="19">
        <f>(G206+(R55-P55)-(U55-S55))</f>
        <v>8785830.1129999999</v>
      </c>
      <c r="Y55" s="20">
        <f>(I206+J206)+(R55-P55)-(U55-S55)</f>
        <v>313704.321</v>
      </c>
      <c r="Z55" s="21">
        <f>ROUND((Y55/X55)*H206,2)</f>
        <v>-29979452.620000001</v>
      </c>
      <c r="AA55" s="21">
        <f>ROUND(Z55-SUM(F205:F206),2)</f>
        <v>-141603.62</v>
      </c>
    </row>
    <row r="56" spans="1:27" x14ac:dyDescent="0.2">
      <c r="A56" s="11" t="s">
        <v>27</v>
      </c>
      <c r="B56" s="12">
        <v>102084</v>
      </c>
      <c r="C56" s="11" t="s">
        <v>60</v>
      </c>
      <c r="D56" s="11" t="s">
        <v>40</v>
      </c>
      <c r="E56" s="11">
        <v>2015</v>
      </c>
      <c r="F56" s="11">
        <v>5</v>
      </c>
      <c r="G56" s="13">
        <v>11542028</v>
      </c>
      <c r="H56" s="14"/>
      <c r="J56" s="12">
        <v>102084</v>
      </c>
      <c r="K56" s="15">
        <v>42155</v>
      </c>
      <c r="L56" s="16">
        <v>9726.2109999999993</v>
      </c>
      <c r="M56" s="16">
        <v>50084.491999999998</v>
      </c>
      <c r="O56" s="17">
        <f t="shared" si="5"/>
        <v>42155</v>
      </c>
      <c r="P56" s="16">
        <f t="shared" si="6"/>
        <v>9726.2109999999993</v>
      </c>
      <c r="Q56" s="16">
        <f t="shared" si="7"/>
        <v>11542028</v>
      </c>
      <c r="R56" s="16">
        <f t="shared" si="3"/>
        <v>11542.028</v>
      </c>
      <c r="S56" s="16"/>
      <c r="T56" s="16"/>
      <c r="U56" s="16"/>
      <c r="W56" s="18">
        <f t="shared" si="8"/>
        <v>42155</v>
      </c>
      <c r="X56" s="19">
        <f>(G208+(R56-P56)-(U56-S56))</f>
        <v>8780601.2520000003</v>
      </c>
      <c r="Y56" s="20">
        <f>(I208+J208)+(R56-P56)-(U56-S56)</f>
        <v>324416.78700000001</v>
      </c>
      <c r="Z56" s="21">
        <f>ROUND((Y56/X56)*H208,2)</f>
        <v>-31371906.800000001</v>
      </c>
      <c r="AA56" s="21">
        <f>ROUND(Z56-SUM(F207:F208),2)</f>
        <v>-169141.31</v>
      </c>
    </row>
    <row r="57" spans="1:27" x14ac:dyDescent="0.2">
      <c r="A57" s="11" t="s">
        <v>27</v>
      </c>
      <c r="B57" s="12">
        <v>102084</v>
      </c>
      <c r="C57" s="11" t="s">
        <v>60</v>
      </c>
      <c r="D57" s="11" t="s">
        <v>40</v>
      </c>
      <c r="E57" s="11">
        <v>2015</v>
      </c>
      <c r="F57" s="11">
        <v>6</v>
      </c>
      <c r="G57" s="13">
        <v>10394780</v>
      </c>
      <c r="H57" s="14"/>
      <c r="J57" s="12">
        <v>102084</v>
      </c>
      <c r="K57" s="15">
        <v>42185</v>
      </c>
      <c r="L57" s="16">
        <v>8640.8060000000005</v>
      </c>
      <c r="M57" s="16">
        <v>47054.423000000003</v>
      </c>
      <c r="O57" s="17">
        <f t="shared" si="5"/>
        <v>42185</v>
      </c>
      <c r="P57" s="16">
        <f t="shared" si="6"/>
        <v>8640.8060000000005</v>
      </c>
      <c r="Q57" s="16">
        <f t="shared" si="7"/>
        <v>10394780</v>
      </c>
      <c r="R57" s="16">
        <f t="shared" si="3"/>
        <v>10394.780000000001</v>
      </c>
      <c r="S57" s="16"/>
      <c r="T57" s="16"/>
      <c r="U57" s="16"/>
      <c r="W57" s="18">
        <f t="shared" si="8"/>
        <v>42185</v>
      </c>
      <c r="X57" s="19">
        <f>(G210+(R57-P57)-(U57-S57))</f>
        <v>8944057.284</v>
      </c>
      <c r="Y57" s="20">
        <f>(I210+J210)+(R57-P57)-(U57-S57)</f>
        <v>331054.30499999999</v>
      </c>
      <c r="Z57" s="21">
        <f>ROUND((Y57/X57)*H210,2)</f>
        <v>-31560199.719999999</v>
      </c>
      <c r="AA57" s="21">
        <f>ROUND(Z57-SUM(F209:F210),2)</f>
        <v>-161053.01</v>
      </c>
    </row>
    <row r="58" spans="1:27" x14ac:dyDescent="0.2">
      <c r="A58" s="11" t="s">
        <v>27</v>
      </c>
      <c r="B58" s="12">
        <v>102084</v>
      </c>
      <c r="C58" s="11" t="s">
        <v>60</v>
      </c>
      <c r="D58" s="11" t="s">
        <v>40</v>
      </c>
      <c r="E58" s="11">
        <v>2015</v>
      </c>
      <c r="F58" s="11">
        <v>7</v>
      </c>
      <c r="G58" s="13">
        <v>10697622</v>
      </c>
      <c r="H58" s="14"/>
      <c r="J58" s="12">
        <v>102084</v>
      </c>
      <c r="K58" s="15">
        <v>42216</v>
      </c>
      <c r="L58" s="16">
        <v>8740.9570000000003</v>
      </c>
      <c r="M58" s="16">
        <v>58596.135999999999</v>
      </c>
      <c r="O58" s="17">
        <f t="shared" si="5"/>
        <v>42216</v>
      </c>
      <c r="P58" s="16">
        <f t="shared" si="6"/>
        <v>8740.9570000000003</v>
      </c>
      <c r="Q58" s="16">
        <f t="shared" si="7"/>
        <v>10697622</v>
      </c>
      <c r="R58" s="16">
        <f t="shared" si="3"/>
        <v>10697.621999999999</v>
      </c>
      <c r="S58" s="16"/>
      <c r="T58" s="16"/>
      <c r="U58" s="16"/>
      <c r="W58" s="18">
        <f t="shared" si="8"/>
        <v>42216</v>
      </c>
      <c r="X58" s="19">
        <f>(G212+(R58-P58)-(U58-S58))</f>
        <v>10058380.063999999</v>
      </c>
      <c r="Y58" s="20">
        <f>(I212+J212)+(R58-P58)-(U58-S58)</f>
        <v>392443.01999999996</v>
      </c>
      <c r="Z58" s="21">
        <f>ROUND((Y58/X58)*H212,2)</f>
        <v>-30965944.23</v>
      </c>
      <c r="AA58" s="21">
        <f>ROUND(Z58-SUM(F211:F212),2)</f>
        <v>-148396.82</v>
      </c>
    </row>
    <row r="59" spans="1:27" x14ac:dyDescent="0.2">
      <c r="A59" s="11" t="s">
        <v>27</v>
      </c>
      <c r="B59" s="12">
        <v>102084</v>
      </c>
      <c r="C59" s="11" t="s">
        <v>60</v>
      </c>
      <c r="D59" s="11" t="s">
        <v>40</v>
      </c>
      <c r="E59" s="11">
        <v>2015</v>
      </c>
      <c r="F59" s="11">
        <v>8</v>
      </c>
      <c r="G59" s="13">
        <v>10767367</v>
      </c>
      <c r="H59" s="14"/>
      <c r="J59" s="12">
        <v>102084</v>
      </c>
      <c r="K59" s="15">
        <v>42247</v>
      </c>
      <c r="L59" s="16">
        <v>9120.9490000000005</v>
      </c>
      <c r="M59" s="16">
        <v>63637.936999999998</v>
      </c>
      <c r="O59" s="17">
        <f t="shared" si="5"/>
        <v>42247</v>
      </c>
      <c r="P59" s="16">
        <f t="shared" si="6"/>
        <v>9120.9490000000005</v>
      </c>
      <c r="Q59" s="16">
        <f t="shared" si="7"/>
        <v>10767367</v>
      </c>
      <c r="R59" s="16">
        <f t="shared" si="3"/>
        <v>10767.367</v>
      </c>
      <c r="S59" s="16"/>
      <c r="T59" s="16"/>
      <c r="U59" s="16"/>
      <c r="W59" s="18">
        <f t="shared" si="8"/>
        <v>42247</v>
      </c>
      <c r="X59" s="19">
        <f>(G214+(R59-P59)-(U59-S59))</f>
        <v>9646690.9169999994</v>
      </c>
      <c r="Y59" s="20">
        <f>(I214+J214)+(R59-P59)-(U59-S59)</f>
        <v>370522.44600000005</v>
      </c>
      <c r="Z59" s="21">
        <f>ROUND((Y59/X59)*H214,2)</f>
        <v>-29644133.68</v>
      </c>
      <c r="AA59" s="21">
        <f>ROUND(Z59-SUM(F213:F214),2)</f>
        <v>-126686.03</v>
      </c>
    </row>
    <row r="60" spans="1:27" x14ac:dyDescent="0.2">
      <c r="A60" s="11" t="s">
        <v>27</v>
      </c>
      <c r="B60" s="12">
        <v>102084</v>
      </c>
      <c r="C60" s="11" t="s">
        <v>60</v>
      </c>
      <c r="D60" s="11" t="s">
        <v>40</v>
      </c>
      <c r="E60" s="11">
        <v>2015</v>
      </c>
      <c r="F60" s="11">
        <v>9</v>
      </c>
      <c r="G60" s="13">
        <v>11146616</v>
      </c>
      <c r="H60" s="14"/>
      <c r="J60" s="12">
        <v>102084</v>
      </c>
      <c r="K60" s="15">
        <v>42277</v>
      </c>
      <c r="L60" s="16">
        <v>9719.2970000000005</v>
      </c>
      <c r="M60" s="16">
        <v>61402.896000000001</v>
      </c>
      <c r="O60" s="17">
        <f t="shared" si="5"/>
        <v>42277</v>
      </c>
      <c r="P60" s="16">
        <f t="shared" si="6"/>
        <v>9719.2970000000005</v>
      </c>
      <c r="Q60" s="16">
        <f t="shared" si="7"/>
        <v>11146616</v>
      </c>
      <c r="R60" s="16">
        <f t="shared" si="3"/>
        <v>11146.616</v>
      </c>
      <c r="S60" s="16"/>
      <c r="T60" s="16"/>
      <c r="U60" s="16"/>
      <c r="W60" s="18">
        <f t="shared" si="8"/>
        <v>42277</v>
      </c>
      <c r="X60" s="19">
        <f>(G216+(R60-P60)-(U60-S60))</f>
        <v>9347945.9550000001</v>
      </c>
      <c r="Y60" s="20">
        <f>(I216+J216)+(R60-P60)-(U60-S60)</f>
        <v>356504.23400000005</v>
      </c>
      <c r="Z60" s="21">
        <f>ROUND((Y60/X60)*H216,2)</f>
        <v>-23883792.620000001</v>
      </c>
      <c r="AA60" s="21">
        <f>ROUND(Z60-SUM(F215:F216),2)</f>
        <v>-91989.68</v>
      </c>
    </row>
    <row r="61" spans="1:27" x14ac:dyDescent="0.2">
      <c r="A61" s="11" t="s">
        <v>27</v>
      </c>
      <c r="B61" s="12">
        <v>102084</v>
      </c>
      <c r="C61" s="11" t="s">
        <v>60</v>
      </c>
      <c r="D61" s="11" t="s">
        <v>40</v>
      </c>
      <c r="E61" s="11">
        <v>2015</v>
      </c>
      <c r="F61" s="11">
        <v>10</v>
      </c>
      <c r="G61" s="13">
        <v>11189225</v>
      </c>
      <c r="H61" s="14"/>
      <c r="J61" s="12">
        <v>102084</v>
      </c>
      <c r="K61" s="15">
        <v>42308</v>
      </c>
      <c r="L61" s="16">
        <v>10138.019</v>
      </c>
      <c r="M61" s="16">
        <v>60857.258999999998</v>
      </c>
      <c r="O61" s="17">
        <f t="shared" si="5"/>
        <v>42308</v>
      </c>
      <c r="P61" s="16">
        <f t="shared" si="6"/>
        <v>10138.019</v>
      </c>
      <c r="Q61" s="16">
        <f t="shared" si="7"/>
        <v>11189225</v>
      </c>
      <c r="R61" s="16">
        <f t="shared" si="3"/>
        <v>11189.225</v>
      </c>
      <c r="S61" s="16"/>
      <c r="T61" s="16"/>
      <c r="U61" s="16"/>
      <c r="W61" s="18">
        <f t="shared" si="8"/>
        <v>42308</v>
      </c>
      <c r="X61" s="19">
        <f>(G218+(R61-P61)-(U61-S61))</f>
        <v>8629450.495000001</v>
      </c>
      <c r="Y61" s="20">
        <f>(I218+J218)+(R61-P61)-(U61-S61)</f>
        <v>303616.54799999995</v>
      </c>
      <c r="Z61" s="21">
        <f>ROUND((Y61/X61)*H218,2)</f>
        <v>-22936248.899999999</v>
      </c>
      <c r="AA61" s="21">
        <f>ROUND(Z61-SUM(F217:F218),2)</f>
        <v>-76627.08</v>
      </c>
    </row>
    <row r="62" spans="1:27" x14ac:dyDescent="0.2">
      <c r="A62" s="11" t="s">
        <v>27</v>
      </c>
      <c r="B62" s="12">
        <v>102084</v>
      </c>
      <c r="C62" s="11" t="s">
        <v>60</v>
      </c>
      <c r="D62" s="11" t="s">
        <v>40</v>
      </c>
      <c r="E62" s="11">
        <v>2015</v>
      </c>
      <c r="F62" s="11">
        <v>11</v>
      </c>
      <c r="G62" s="13">
        <v>10213155</v>
      </c>
      <c r="H62" s="14"/>
      <c r="J62" s="12">
        <v>102084</v>
      </c>
      <c r="K62" s="15">
        <v>42338</v>
      </c>
      <c r="L62" s="16">
        <v>9395.1859999999997</v>
      </c>
      <c r="M62" s="16">
        <v>59611.934999999998</v>
      </c>
      <c r="O62" s="17">
        <f t="shared" si="5"/>
        <v>42338</v>
      </c>
      <c r="P62" s="16">
        <f t="shared" si="6"/>
        <v>9395.1859999999997</v>
      </c>
      <c r="Q62" s="16">
        <f t="shared" si="7"/>
        <v>10213155</v>
      </c>
      <c r="R62" s="16">
        <f t="shared" si="3"/>
        <v>10213.155000000001</v>
      </c>
      <c r="S62" s="16"/>
      <c r="T62" s="16"/>
      <c r="U62" s="16"/>
      <c r="W62" s="18">
        <f t="shared" si="8"/>
        <v>42338</v>
      </c>
      <c r="X62" s="19">
        <f>(G220+(R62-P62)-(U62-S62))</f>
        <v>8681577.2990000006</v>
      </c>
      <c r="Y62" s="20">
        <f>(I220+J220)+(R62-P62)-(U62-S62)</f>
        <v>306016.03199999995</v>
      </c>
      <c r="Z62" s="21">
        <f>ROUND((Y62/X62)*H220,2)</f>
        <v>-34634442.869999997</v>
      </c>
      <c r="AA62" s="21">
        <f>ROUND(Z62-SUM(F219:F220),2)</f>
        <v>-89321.72</v>
      </c>
    </row>
    <row r="63" spans="1:27" x14ac:dyDescent="0.2">
      <c r="A63" s="11" t="s">
        <v>27</v>
      </c>
      <c r="B63" s="12">
        <v>102084</v>
      </c>
      <c r="C63" s="11" t="s">
        <v>60</v>
      </c>
      <c r="D63" s="11" t="s">
        <v>40</v>
      </c>
      <c r="E63" s="11">
        <v>2015</v>
      </c>
      <c r="F63" s="11">
        <v>12</v>
      </c>
      <c r="G63" s="13">
        <v>9895431</v>
      </c>
      <c r="H63" s="14"/>
      <c r="J63" s="12">
        <v>102084</v>
      </c>
      <c r="K63" s="15">
        <v>42369</v>
      </c>
      <c r="L63" s="16">
        <v>9545.5059999999994</v>
      </c>
      <c r="M63" s="16">
        <v>54662.771000000001</v>
      </c>
      <c r="O63" s="17">
        <f t="shared" si="5"/>
        <v>42369</v>
      </c>
      <c r="P63" s="16">
        <f t="shared" si="6"/>
        <v>9545.5059999999994</v>
      </c>
      <c r="Q63" s="16">
        <f t="shared" si="7"/>
        <v>9895431</v>
      </c>
      <c r="R63" s="16">
        <f t="shared" si="3"/>
        <v>9895.4310000000005</v>
      </c>
      <c r="S63" s="16"/>
      <c r="T63" s="16"/>
      <c r="U63" s="16"/>
      <c r="W63" s="18">
        <f t="shared" si="8"/>
        <v>42369</v>
      </c>
      <c r="X63" s="19">
        <f>(G222+(R63-P63)-(U63-S63))</f>
        <v>9283985.148</v>
      </c>
      <c r="Y63" s="20">
        <f>(I222+J222)+(R63-P63)-(U63-S63)</f>
        <v>327565.28399999999</v>
      </c>
      <c r="Z63" s="21">
        <f>ROUND((Y63/X63)*H222,2)</f>
        <v>-30960463.530000001</v>
      </c>
      <c r="AA63" s="21">
        <f>ROUND(Z63-SUM(F221:F222),2)</f>
        <v>-31908.1</v>
      </c>
    </row>
    <row r="64" spans="1:27" x14ac:dyDescent="0.2">
      <c r="A64" s="11" t="s">
        <v>27</v>
      </c>
      <c r="B64" s="12">
        <v>102084</v>
      </c>
      <c r="C64" s="11" t="s">
        <v>60</v>
      </c>
      <c r="D64" s="11" t="s">
        <v>40</v>
      </c>
      <c r="E64" s="11">
        <v>2016</v>
      </c>
      <c r="F64" s="11">
        <v>1</v>
      </c>
      <c r="G64" s="13">
        <v>5211713</v>
      </c>
      <c r="H64" s="14"/>
      <c r="J64" s="12">
        <v>102084</v>
      </c>
      <c r="K64" s="15">
        <v>42400</v>
      </c>
      <c r="L64" s="16">
        <v>4711.4949999999999</v>
      </c>
      <c r="M64" s="16">
        <v>60333.767999999996</v>
      </c>
      <c r="O64" s="17">
        <f t="shared" si="5"/>
        <v>42400</v>
      </c>
      <c r="P64" s="16">
        <f t="shared" si="6"/>
        <v>4711.4949999999999</v>
      </c>
      <c r="Q64" s="16">
        <f t="shared" si="7"/>
        <v>5211713</v>
      </c>
      <c r="R64" s="16">
        <f t="shared" si="3"/>
        <v>5211.7129999999997</v>
      </c>
      <c r="S64" s="16"/>
      <c r="T64" s="16"/>
      <c r="U64" s="16"/>
      <c r="W64" s="18">
        <f t="shared" si="8"/>
        <v>42400</v>
      </c>
      <c r="X64" s="19">
        <f>(G224+(R64-P64)-(U64-S64))</f>
        <v>10239181.707</v>
      </c>
      <c r="Y64" s="20">
        <f>(I224+J224)+(R64-P64)-(U64-S64)</f>
        <v>357495.50699999998</v>
      </c>
      <c r="Z64" s="21">
        <f>ROUND((Y64/X64)*H224,2)</f>
        <v>-32815126.949999999</v>
      </c>
      <c r="AA64" s="21">
        <f>ROUND(Z64-SUM(F223:F224),2)</f>
        <v>-44314.9</v>
      </c>
    </row>
    <row r="65" spans="1:27" x14ac:dyDescent="0.2">
      <c r="A65" s="11" t="s">
        <v>27</v>
      </c>
      <c r="B65" s="12">
        <v>102084</v>
      </c>
      <c r="C65" s="11" t="s">
        <v>60</v>
      </c>
      <c r="D65" s="11" t="s">
        <v>40</v>
      </c>
      <c r="E65" s="11">
        <v>2016</v>
      </c>
      <c r="F65" s="11">
        <v>2</v>
      </c>
      <c r="G65" s="13">
        <v>5498386</v>
      </c>
      <c r="H65" s="14"/>
      <c r="J65" s="12">
        <v>102084</v>
      </c>
      <c r="K65" s="15">
        <v>42429</v>
      </c>
      <c r="L65" s="16">
        <v>4729.08</v>
      </c>
      <c r="M65" s="16">
        <v>57955.728000000003</v>
      </c>
      <c r="O65" s="17">
        <f t="shared" si="5"/>
        <v>42429</v>
      </c>
      <c r="P65" s="16">
        <f t="shared" si="6"/>
        <v>4729.08</v>
      </c>
      <c r="Q65" s="16">
        <f t="shared" si="7"/>
        <v>5498386</v>
      </c>
      <c r="R65" s="16">
        <f t="shared" si="3"/>
        <v>5498.3860000000004</v>
      </c>
      <c r="S65" s="16"/>
      <c r="T65" s="16"/>
      <c r="U65" s="16"/>
      <c r="W65" s="18">
        <f t="shared" si="8"/>
        <v>42429</v>
      </c>
      <c r="X65" s="19">
        <f>(G226+(R65-P65)-(U65-S65))</f>
        <v>9477762.7219999991</v>
      </c>
      <c r="Y65" s="20">
        <f>(I226+J226)+(R65-P65)-(U65-S65)</f>
        <v>328113.098</v>
      </c>
      <c r="Z65" s="21">
        <f>ROUND((Y65/X65)*H226,2)</f>
        <v>-32326620.859999999</v>
      </c>
      <c r="AA65" s="21">
        <f>ROUND(Z65-SUM(F225:F226),2)</f>
        <v>-73176.19</v>
      </c>
    </row>
    <row r="66" spans="1:27" x14ac:dyDescent="0.2">
      <c r="A66" s="11" t="s">
        <v>27</v>
      </c>
      <c r="B66" s="12">
        <v>102084</v>
      </c>
      <c r="C66" s="11" t="s">
        <v>60</v>
      </c>
      <c r="D66" s="11" t="s">
        <v>40</v>
      </c>
      <c r="E66" s="11">
        <v>2016</v>
      </c>
      <c r="F66" s="11">
        <v>3</v>
      </c>
      <c r="G66" s="13">
        <v>8300046</v>
      </c>
      <c r="H66" s="14"/>
      <c r="J66" s="12">
        <v>102084</v>
      </c>
      <c r="K66" s="15">
        <v>42460</v>
      </c>
      <c r="L66" s="16">
        <v>7033.8410000000003</v>
      </c>
      <c r="M66" s="16">
        <v>62799.663999999997</v>
      </c>
      <c r="O66" s="17">
        <f t="shared" si="5"/>
        <v>42460</v>
      </c>
      <c r="P66" s="16">
        <f t="shared" si="6"/>
        <v>7033.8410000000003</v>
      </c>
      <c r="Q66" s="16">
        <f t="shared" si="7"/>
        <v>8300046</v>
      </c>
      <c r="R66" s="16">
        <f t="shared" si="3"/>
        <v>8300.0460000000003</v>
      </c>
      <c r="S66" s="16"/>
      <c r="T66" s="16"/>
      <c r="U66" s="16"/>
      <c r="W66" s="18">
        <f t="shared" si="8"/>
        <v>42460</v>
      </c>
      <c r="X66" s="19">
        <f>(G228+(R66-P66)-(U66-S66))</f>
        <v>9275661.7029999997</v>
      </c>
      <c r="Y66" s="20">
        <f>(I228+J228)+(R66-P66)-(U66-S66)</f>
        <v>325130.51100000006</v>
      </c>
      <c r="Z66" s="21">
        <f>ROUND((Y66/X66)*H228,2)</f>
        <v>-34467414.490000002</v>
      </c>
      <c r="AA66" s="21">
        <f>ROUND(Z66-SUM(F227:F228),2)</f>
        <v>-129544.27</v>
      </c>
    </row>
    <row r="67" spans="1:27" x14ac:dyDescent="0.2">
      <c r="A67" s="11" t="s">
        <v>27</v>
      </c>
      <c r="B67" s="12">
        <v>102084</v>
      </c>
      <c r="C67" s="11" t="s">
        <v>60</v>
      </c>
      <c r="D67" s="11" t="s">
        <v>40</v>
      </c>
      <c r="E67" s="11">
        <v>2016</v>
      </c>
      <c r="F67" s="11">
        <v>4</v>
      </c>
      <c r="G67" s="13">
        <v>10817605</v>
      </c>
      <c r="H67" s="14"/>
      <c r="J67" s="12">
        <v>102084</v>
      </c>
      <c r="K67" s="15">
        <v>42490</v>
      </c>
      <c r="L67" s="16">
        <v>9127.5949999999993</v>
      </c>
      <c r="M67" s="16">
        <v>59029.932000000001</v>
      </c>
      <c r="O67" s="17">
        <f t="shared" si="5"/>
        <v>42490</v>
      </c>
      <c r="P67" s="16">
        <f t="shared" si="6"/>
        <v>9127.5949999999993</v>
      </c>
      <c r="Q67" s="16">
        <f t="shared" si="7"/>
        <v>10817605</v>
      </c>
      <c r="R67" s="16">
        <f t="shared" si="3"/>
        <v>10817.605</v>
      </c>
      <c r="S67" s="16"/>
      <c r="T67" s="16"/>
      <c r="U67" s="16"/>
      <c r="W67" s="18">
        <f t="shared" si="8"/>
        <v>42490</v>
      </c>
      <c r="X67" s="19">
        <f>(G230+(R67-P67)-(U67-S67))</f>
        <v>8603247.6579999998</v>
      </c>
      <c r="Y67" s="20">
        <f>(I230+J230)+(R67-P67)-(U67-S67)</f>
        <v>301426.85800000001</v>
      </c>
      <c r="Z67" s="21">
        <f>ROUND((Y67/X67)*H230,2)</f>
        <v>-33545415.739999998</v>
      </c>
      <c r="AA67" s="21">
        <f>ROUND(Z67-SUM(F229:F230),2)</f>
        <v>-181525.13</v>
      </c>
    </row>
    <row r="68" spans="1:27" x14ac:dyDescent="0.2">
      <c r="A68" s="11" t="s">
        <v>27</v>
      </c>
      <c r="B68" s="12">
        <v>102084</v>
      </c>
      <c r="C68" s="11" t="s">
        <v>60</v>
      </c>
      <c r="D68" s="11" t="s">
        <v>40</v>
      </c>
      <c r="E68" s="11">
        <v>2016</v>
      </c>
      <c r="F68" s="11">
        <v>5</v>
      </c>
      <c r="G68" s="13">
        <v>11893713</v>
      </c>
      <c r="H68" s="14"/>
      <c r="J68" s="12">
        <v>102084</v>
      </c>
      <c r="K68" s="15">
        <v>42521</v>
      </c>
      <c r="L68" s="16">
        <v>9909.9680000000008</v>
      </c>
      <c r="M68" s="16">
        <v>58114.82</v>
      </c>
      <c r="O68" s="17">
        <f t="shared" ref="O68:O99" si="9">K68</f>
        <v>42521</v>
      </c>
      <c r="P68" s="16">
        <f t="shared" ref="P68:P99" si="10">L68</f>
        <v>9909.9680000000008</v>
      </c>
      <c r="Q68" s="16">
        <f t="shared" ref="Q68:Q99" si="11">G68</f>
        <v>11893713</v>
      </c>
      <c r="R68" s="16">
        <f t="shared" ref="R68:R99" si="12">ROUND(Q68/1000,3)</f>
        <v>11893.713</v>
      </c>
      <c r="S68" s="16"/>
      <c r="T68" s="16"/>
      <c r="U68" s="16"/>
      <c r="W68" s="18">
        <f t="shared" ref="W68:W99" si="13">O68</f>
        <v>42521</v>
      </c>
      <c r="X68" s="19">
        <f>(G232+(R68-P68)-(U68-S68))</f>
        <v>8654301.5460000001</v>
      </c>
      <c r="Y68" s="20">
        <f>(I232+J232)+(R68-P68)-(U68-S68)</f>
        <v>316209.85399999999</v>
      </c>
      <c r="Z68" s="21">
        <f>ROUND((Y68/X68)*H232,2)</f>
        <v>-34023912.460000001</v>
      </c>
      <c r="AA68" s="21">
        <f>ROUND(Z68-SUM(F231:F232),2)</f>
        <v>-205697.45</v>
      </c>
    </row>
    <row r="69" spans="1:27" x14ac:dyDescent="0.2">
      <c r="A69" s="11" t="s">
        <v>27</v>
      </c>
      <c r="B69" s="12">
        <v>102084</v>
      </c>
      <c r="C69" s="11" t="s">
        <v>60</v>
      </c>
      <c r="D69" s="11" t="s">
        <v>40</v>
      </c>
      <c r="E69" s="11">
        <v>2016</v>
      </c>
      <c r="F69" s="11">
        <v>6</v>
      </c>
      <c r="G69" s="13">
        <v>10435238</v>
      </c>
      <c r="H69" s="14"/>
      <c r="J69" s="12">
        <v>102084</v>
      </c>
      <c r="K69" s="15">
        <v>42551</v>
      </c>
      <c r="L69" s="16">
        <v>8096.982</v>
      </c>
      <c r="M69" s="16">
        <v>55433.892</v>
      </c>
      <c r="O69" s="17">
        <f t="shared" si="9"/>
        <v>42551</v>
      </c>
      <c r="P69" s="16">
        <f t="shared" si="10"/>
        <v>8096.982</v>
      </c>
      <c r="Q69" s="16">
        <f t="shared" si="11"/>
        <v>10435238</v>
      </c>
      <c r="R69" s="16">
        <f t="shared" si="12"/>
        <v>10435.237999999999</v>
      </c>
      <c r="S69" s="16"/>
      <c r="T69" s="16"/>
      <c r="U69" s="16"/>
      <c r="W69" s="18">
        <f t="shared" si="13"/>
        <v>42551</v>
      </c>
      <c r="X69" s="19">
        <f>(G234+(R69-P69)-(U69-S69))</f>
        <v>9204612.3399999999</v>
      </c>
      <c r="Y69" s="20">
        <f>(I234+J234)+(R69-P69)-(U69-S69)</f>
        <v>349167.52900000004</v>
      </c>
      <c r="Z69" s="21">
        <f>ROUND((Y69/X69)*H234,2)</f>
        <v>-33144384.870000001</v>
      </c>
      <c r="AA69" s="21">
        <f>ROUND(Z69-SUM(F233:F234),2)</f>
        <v>-213591.21</v>
      </c>
    </row>
    <row r="70" spans="1:27" x14ac:dyDescent="0.2">
      <c r="A70" s="11" t="s">
        <v>27</v>
      </c>
      <c r="B70" s="12">
        <v>102084</v>
      </c>
      <c r="C70" s="11" t="s">
        <v>60</v>
      </c>
      <c r="D70" s="11" t="s">
        <v>40</v>
      </c>
      <c r="E70" s="11">
        <v>2016</v>
      </c>
      <c r="F70" s="11">
        <v>7</v>
      </c>
      <c r="G70" s="13">
        <v>11728728</v>
      </c>
      <c r="H70" s="14"/>
      <c r="J70" s="12">
        <v>102084</v>
      </c>
      <c r="K70" s="15">
        <v>42582</v>
      </c>
      <c r="L70" s="16">
        <v>9300.7450000000008</v>
      </c>
      <c r="M70" s="16">
        <v>57797.601000000002</v>
      </c>
      <c r="O70" s="17">
        <f t="shared" si="9"/>
        <v>42582</v>
      </c>
      <c r="P70" s="16">
        <f t="shared" si="10"/>
        <v>9300.7450000000008</v>
      </c>
      <c r="Q70" s="16">
        <f t="shared" si="11"/>
        <v>11728728</v>
      </c>
      <c r="R70" s="16">
        <f t="shared" si="12"/>
        <v>11728.727999999999</v>
      </c>
      <c r="S70" s="16"/>
      <c r="T70" s="16"/>
      <c r="U70" s="16"/>
      <c r="W70" s="18">
        <f t="shared" si="13"/>
        <v>42582</v>
      </c>
      <c r="X70" s="19">
        <f>(G236+(R70-P70)-(U70-S70))</f>
        <v>10497469.199999999</v>
      </c>
      <c r="Y70" s="20">
        <f>(I236+J236)+(R70-P70)-(U70-S70)</f>
        <v>419465.52100000001</v>
      </c>
      <c r="Z70" s="21">
        <f>ROUND((Y70/X70)*H236,2)</f>
        <v>-34759546.549999997</v>
      </c>
      <c r="AA70" s="21">
        <f>ROUND(Z70-SUM(F235:F236),2)</f>
        <v>-193202.99</v>
      </c>
    </row>
    <row r="71" spans="1:27" x14ac:dyDescent="0.2">
      <c r="A71" s="11" t="s">
        <v>27</v>
      </c>
      <c r="B71" s="12">
        <v>102084</v>
      </c>
      <c r="C71" s="11" t="s">
        <v>60</v>
      </c>
      <c r="D71" s="11" t="s">
        <v>40</v>
      </c>
      <c r="E71" s="11">
        <v>2016</v>
      </c>
      <c r="F71" s="11">
        <v>8</v>
      </c>
      <c r="G71" s="13">
        <v>11980911</v>
      </c>
      <c r="H71" s="14"/>
      <c r="J71" s="12">
        <v>102084</v>
      </c>
      <c r="K71" s="15">
        <v>42613</v>
      </c>
      <c r="L71" s="16">
        <v>9552.9279999999999</v>
      </c>
      <c r="M71" s="16">
        <v>63254.764000000003</v>
      </c>
      <c r="O71" s="17">
        <f t="shared" si="9"/>
        <v>42613</v>
      </c>
      <c r="P71" s="16">
        <f t="shared" si="10"/>
        <v>9552.9279999999999</v>
      </c>
      <c r="Q71" s="16">
        <f t="shared" si="11"/>
        <v>11980911</v>
      </c>
      <c r="R71" s="16">
        <f t="shared" si="12"/>
        <v>11980.911</v>
      </c>
      <c r="S71" s="16"/>
      <c r="T71" s="16"/>
      <c r="U71" s="16"/>
      <c r="W71" s="18">
        <f t="shared" si="13"/>
        <v>42613</v>
      </c>
      <c r="X71" s="19">
        <f>(G238+(R71-P71)-(U71-S71))</f>
        <v>10959127.068</v>
      </c>
      <c r="Y71" s="20">
        <f>(I238+J238)+(R71-P71)-(U71-S71)</f>
        <v>437794.58100000001</v>
      </c>
      <c r="Z71" s="21">
        <f>ROUND((Y71/X71)*H238,2)</f>
        <v>-31099982.210000001</v>
      </c>
      <c r="AA71" s="21">
        <f>ROUND(Z71-SUM(F237:F238),2)</f>
        <v>-165625.20000000001</v>
      </c>
    </row>
    <row r="72" spans="1:27" x14ac:dyDescent="0.2">
      <c r="A72" s="11" t="s">
        <v>27</v>
      </c>
      <c r="B72" s="12">
        <v>102084</v>
      </c>
      <c r="C72" s="11" t="s">
        <v>60</v>
      </c>
      <c r="D72" s="11" t="s">
        <v>40</v>
      </c>
      <c r="E72" s="11">
        <v>2016</v>
      </c>
      <c r="F72" s="11">
        <v>9</v>
      </c>
      <c r="G72" s="13">
        <v>10846739</v>
      </c>
      <c r="H72" s="14"/>
      <c r="J72" s="12">
        <v>102084</v>
      </c>
      <c r="K72" s="15">
        <v>42643</v>
      </c>
      <c r="L72" s="16">
        <v>8904.5619999999999</v>
      </c>
      <c r="M72" s="16">
        <v>58877.77</v>
      </c>
      <c r="O72" s="17">
        <f t="shared" si="9"/>
        <v>42643</v>
      </c>
      <c r="P72" s="16">
        <f t="shared" si="10"/>
        <v>8904.5619999999999</v>
      </c>
      <c r="Q72" s="16">
        <f t="shared" si="11"/>
        <v>10846739</v>
      </c>
      <c r="R72" s="16">
        <f t="shared" si="12"/>
        <v>10846.739</v>
      </c>
      <c r="S72" s="16"/>
      <c r="T72" s="16"/>
      <c r="U72" s="16"/>
      <c r="W72" s="18">
        <f t="shared" si="13"/>
        <v>42643</v>
      </c>
      <c r="X72" s="19">
        <f>(G240+(R72-P72)-(U72-S72))</f>
        <v>8994038.754999999</v>
      </c>
      <c r="Y72" s="20">
        <f>(I240+J240)+(R72-P72)-(U72-S72)</f>
        <v>344024.10200000001</v>
      </c>
      <c r="Z72" s="21">
        <f>ROUND((Y72/X72)*H240,2)</f>
        <v>-32789561.739999998</v>
      </c>
      <c r="AA72" s="21">
        <f>ROUND(Z72-SUM(F239:F240),2)</f>
        <v>-178070.27</v>
      </c>
    </row>
    <row r="73" spans="1:27" x14ac:dyDescent="0.2">
      <c r="A73" s="11" t="s">
        <v>27</v>
      </c>
      <c r="B73" s="12">
        <v>102084</v>
      </c>
      <c r="C73" s="11" t="s">
        <v>60</v>
      </c>
      <c r="D73" s="11" t="s">
        <v>40</v>
      </c>
      <c r="E73" s="11">
        <v>2016</v>
      </c>
      <c r="F73" s="11">
        <v>10</v>
      </c>
      <c r="G73" s="13">
        <v>11688491</v>
      </c>
      <c r="H73" s="14"/>
      <c r="J73" s="12">
        <v>102084</v>
      </c>
      <c r="K73" s="15">
        <v>42674</v>
      </c>
      <c r="L73" s="16">
        <v>10270.135</v>
      </c>
      <c r="M73" s="16">
        <v>56176.743000000002</v>
      </c>
      <c r="O73" s="17">
        <f t="shared" si="9"/>
        <v>42674</v>
      </c>
      <c r="P73" s="16">
        <f t="shared" si="10"/>
        <v>10270.135</v>
      </c>
      <c r="Q73" s="16">
        <f t="shared" si="11"/>
        <v>11688491</v>
      </c>
      <c r="R73" s="16">
        <f t="shared" si="12"/>
        <v>11688.491</v>
      </c>
      <c r="S73" s="16"/>
      <c r="T73" s="16"/>
      <c r="U73" s="16"/>
      <c r="W73" s="18">
        <f t="shared" si="13"/>
        <v>42674</v>
      </c>
      <c r="X73" s="19">
        <f>(G242+(R73-P73)-(U73-S73))</f>
        <v>8385731.9329999993</v>
      </c>
      <c r="Y73" s="20">
        <f>(I242+J242)+(R73-P73)-(U73-S73)</f>
        <v>299737.20600000001</v>
      </c>
      <c r="Z73" s="21">
        <f>ROUND((Y73/X73)*H242,2)</f>
        <v>-33638465.979999997</v>
      </c>
      <c r="AA73" s="21">
        <f>ROUND(Z73-SUM(F241:F242),2)</f>
        <v>-153513.56</v>
      </c>
    </row>
    <row r="74" spans="1:27" x14ac:dyDescent="0.2">
      <c r="A74" s="11" t="s">
        <v>27</v>
      </c>
      <c r="B74" s="12">
        <v>102084</v>
      </c>
      <c r="C74" s="11" t="s">
        <v>60</v>
      </c>
      <c r="D74" s="11" t="s">
        <v>40</v>
      </c>
      <c r="E74" s="11">
        <v>2016</v>
      </c>
      <c r="F74" s="11">
        <v>11</v>
      </c>
      <c r="G74" s="13">
        <v>5635249</v>
      </c>
      <c r="H74" s="14"/>
      <c r="J74" s="12">
        <v>102084</v>
      </c>
      <c r="K74" s="15">
        <v>42704</v>
      </c>
      <c r="L74" s="16">
        <v>4567.1549999999997</v>
      </c>
      <c r="M74" s="16">
        <v>57208.767999999996</v>
      </c>
      <c r="O74" s="17">
        <f t="shared" si="9"/>
        <v>42704</v>
      </c>
      <c r="P74" s="16">
        <f t="shared" si="10"/>
        <v>4567.1549999999997</v>
      </c>
      <c r="Q74" s="16">
        <f t="shared" si="11"/>
        <v>5635249</v>
      </c>
      <c r="R74" s="16">
        <f t="shared" si="12"/>
        <v>5635.2489999999998</v>
      </c>
      <c r="S74" s="16"/>
      <c r="T74" s="16"/>
      <c r="U74" s="16"/>
      <c r="W74" s="18">
        <f t="shared" si="13"/>
        <v>42704</v>
      </c>
      <c r="X74" s="19">
        <f>(G244+(R74-P74)-(U74-S74))</f>
        <v>8579281.0160000008</v>
      </c>
      <c r="Y74" s="20">
        <f>(I244+J244)+(R74-P74)-(U74-S74)</f>
        <v>300140.51900000003</v>
      </c>
      <c r="Z74" s="21">
        <f>ROUND((Y74/X74)*H244,2)</f>
        <v>-33349741.93</v>
      </c>
      <c r="AA74" s="21">
        <f>ROUND(Z74-SUM(F243:F244),2)</f>
        <v>-114542.27</v>
      </c>
    </row>
    <row r="75" spans="1:27" x14ac:dyDescent="0.2">
      <c r="A75" s="11" t="s">
        <v>27</v>
      </c>
      <c r="B75" s="12">
        <v>102084</v>
      </c>
      <c r="C75" s="11" t="s">
        <v>60</v>
      </c>
      <c r="D75" s="11" t="s">
        <v>40</v>
      </c>
      <c r="E75" s="11">
        <v>2016</v>
      </c>
      <c r="F75" s="11">
        <v>12</v>
      </c>
      <c r="G75" s="13">
        <v>8136650</v>
      </c>
      <c r="H75" s="14"/>
      <c r="J75" s="12">
        <v>102084</v>
      </c>
      <c r="K75" s="15">
        <v>42735</v>
      </c>
      <c r="L75" s="16">
        <v>7770.1310000000003</v>
      </c>
      <c r="M75" s="16">
        <v>55412.519</v>
      </c>
      <c r="O75" s="17">
        <f t="shared" si="9"/>
        <v>42735</v>
      </c>
      <c r="P75" s="16">
        <f t="shared" si="10"/>
        <v>7770.1310000000003</v>
      </c>
      <c r="Q75" s="16">
        <f t="shared" si="11"/>
        <v>8136650</v>
      </c>
      <c r="R75" s="16">
        <f t="shared" si="12"/>
        <v>8136.65</v>
      </c>
      <c r="S75" s="16"/>
      <c r="T75" s="16"/>
      <c r="U75" s="16"/>
      <c r="W75" s="18">
        <f t="shared" si="13"/>
        <v>42735</v>
      </c>
      <c r="X75" s="19">
        <f>(G246+(R75-P75)-(U75-S75))</f>
        <v>9825916.5920000002</v>
      </c>
      <c r="Y75" s="20">
        <f>(I246+J246)+(R75-P75)-(U75-S75)</f>
        <v>339590.64799999999</v>
      </c>
      <c r="Z75" s="21">
        <f>ROUND((Y75/X75)*H246,2)</f>
        <v>-29408652.829999998</v>
      </c>
      <c r="AA75" s="21">
        <f>ROUND(Z75-SUM(F245:F246),2)</f>
        <v>-30644.82</v>
      </c>
    </row>
    <row r="76" spans="1:27" x14ac:dyDescent="0.2">
      <c r="A76" s="11" t="s">
        <v>27</v>
      </c>
      <c r="B76" s="12">
        <v>102084</v>
      </c>
      <c r="C76" s="11" t="s">
        <v>60</v>
      </c>
      <c r="D76" s="11" t="s">
        <v>40</v>
      </c>
      <c r="E76" s="11">
        <v>2017</v>
      </c>
      <c r="F76" s="11">
        <v>1</v>
      </c>
      <c r="G76" s="13">
        <v>4142850</v>
      </c>
      <c r="H76" s="14"/>
      <c r="J76" s="12">
        <v>102084</v>
      </c>
      <c r="K76" s="15">
        <v>42766</v>
      </c>
      <c r="L76" s="16">
        <v>3578.7240000000002</v>
      </c>
      <c r="M76" s="16">
        <v>61212.311999999998</v>
      </c>
      <c r="O76" s="17">
        <f t="shared" si="9"/>
        <v>42766</v>
      </c>
      <c r="P76" s="16">
        <f t="shared" si="10"/>
        <v>3578.7240000000002</v>
      </c>
      <c r="Q76" s="16">
        <f t="shared" si="11"/>
        <v>4142850</v>
      </c>
      <c r="R76" s="16">
        <f t="shared" si="12"/>
        <v>4142.8500000000004</v>
      </c>
      <c r="S76" s="16"/>
      <c r="T76" s="16"/>
      <c r="U76" s="16"/>
      <c r="W76" s="18">
        <f t="shared" si="13"/>
        <v>42766</v>
      </c>
      <c r="X76" s="19">
        <f>(G248+(R76-P76)-(U76-S76))</f>
        <v>9936871.273</v>
      </c>
      <c r="Y76" s="20">
        <f>(I248+J248)+(R76-P76)-(U76-S76)</f>
        <v>345138.50599999999</v>
      </c>
      <c r="Z76" s="21">
        <f>ROUND((Y76/X76)*H248,2)</f>
        <v>-28545968.440000001</v>
      </c>
      <c r="AA76" s="21">
        <f>ROUND(Z76-SUM(F247:F248),2)</f>
        <v>-45040.12</v>
      </c>
    </row>
    <row r="77" spans="1:27" x14ac:dyDescent="0.2">
      <c r="A77" s="11" t="s">
        <v>27</v>
      </c>
      <c r="B77" s="12">
        <v>102084</v>
      </c>
      <c r="C77" s="11" t="s">
        <v>60</v>
      </c>
      <c r="D77" s="11" t="s">
        <v>40</v>
      </c>
      <c r="E77" s="11">
        <v>2017</v>
      </c>
      <c r="F77" s="11">
        <v>2</v>
      </c>
      <c r="G77" s="13">
        <v>4539848</v>
      </c>
      <c r="H77" s="14"/>
      <c r="J77" s="12">
        <v>102084</v>
      </c>
      <c r="K77" s="15">
        <v>42794</v>
      </c>
      <c r="L77" s="16">
        <v>3453.2669999999998</v>
      </c>
      <c r="M77" s="16">
        <v>53782.423999999999</v>
      </c>
      <c r="O77" s="17">
        <f t="shared" si="9"/>
        <v>42794</v>
      </c>
      <c r="P77" s="16">
        <f t="shared" si="10"/>
        <v>3453.2669999999998</v>
      </c>
      <c r="Q77" s="16">
        <f t="shared" si="11"/>
        <v>4539848</v>
      </c>
      <c r="R77" s="16">
        <f t="shared" si="12"/>
        <v>4539.848</v>
      </c>
      <c r="S77" s="16"/>
      <c r="T77" s="16"/>
      <c r="U77" s="16"/>
      <c r="W77" s="18">
        <f t="shared" si="13"/>
        <v>42794</v>
      </c>
      <c r="X77" s="19">
        <f>(G250+(R77-P77)-(U77-S77))</f>
        <v>8718452.3010000009</v>
      </c>
      <c r="Y77" s="20">
        <f>(I250+J250)+(R77-P77)-(U77-S77)</f>
        <v>300700.65000000002</v>
      </c>
      <c r="Z77" s="21">
        <f>ROUND((Y77/X77)*H250,2)</f>
        <v>-25975567.75</v>
      </c>
      <c r="AA77" s="21">
        <f>ROUND(Z77-SUM(F249:F250),2)</f>
        <v>-90636.6</v>
      </c>
    </row>
    <row r="78" spans="1:27" x14ac:dyDescent="0.2">
      <c r="A78" s="11" t="s">
        <v>27</v>
      </c>
      <c r="B78" s="12">
        <v>102084</v>
      </c>
      <c r="C78" s="11" t="s">
        <v>60</v>
      </c>
      <c r="D78" s="11" t="s">
        <v>40</v>
      </c>
      <c r="E78" s="11">
        <v>2017</v>
      </c>
      <c r="F78" s="11">
        <v>3</v>
      </c>
      <c r="G78" s="13">
        <v>5618971</v>
      </c>
      <c r="H78" s="14"/>
      <c r="J78" s="12">
        <v>102084</v>
      </c>
      <c r="K78" s="15">
        <v>42825</v>
      </c>
      <c r="L78" s="16">
        <v>4346.6390000000001</v>
      </c>
      <c r="M78" s="16">
        <v>58133.862999999998</v>
      </c>
      <c r="O78" s="17">
        <f t="shared" si="9"/>
        <v>42825</v>
      </c>
      <c r="P78" s="16">
        <f t="shared" si="10"/>
        <v>4346.6390000000001</v>
      </c>
      <c r="Q78" s="16">
        <f t="shared" si="11"/>
        <v>5618971</v>
      </c>
      <c r="R78" s="16">
        <f t="shared" si="12"/>
        <v>5618.9709999999995</v>
      </c>
      <c r="S78" s="16"/>
      <c r="T78" s="16"/>
      <c r="U78" s="16"/>
      <c r="W78" s="18">
        <f t="shared" si="13"/>
        <v>42825</v>
      </c>
      <c r="X78" s="19">
        <f>(G252+(R78-P78)-(U78-S78))</f>
        <v>9561513.0370000005</v>
      </c>
      <c r="Y78" s="20">
        <f>(I252+J252)+(R78-P78)-(U78-S78)</f>
        <v>330498.77799999999</v>
      </c>
      <c r="Z78" s="21">
        <f>ROUND((Y78/X78)*H252,2)</f>
        <v>-23579623</v>
      </c>
      <c r="AA78" s="21">
        <f>ROUND(Z78-SUM(F251:F252),2)</f>
        <v>-87649.22</v>
      </c>
    </row>
    <row r="79" spans="1:27" x14ac:dyDescent="0.2">
      <c r="A79" s="11" t="s">
        <v>27</v>
      </c>
      <c r="B79" s="12">
        <v>102084</v>
      </c>
      <c r="C79" s="11" t="s">
        <v>60</v>
      </c>
      <c r="D79" s="11" t="s">
        <v>40</v>
      </c>
      <c r="E79" s="11">
        <v>2017</v>
      </c>
      <c r="F79" s="11">
        <v>4</v>
      </c>
      <c r="G79" s="13">
        <v>8645203</v>
      </c>
      <c r="H79" s="14"/>
      <c r="J79" s="12">
        <v>102084</v>
      </c>
      <c r="K79" s="15">
        <v>42855</v>
      </c>
      <c r="L79" s="16">
        <v>6594.5619999999999</v>
      </c>
      <c r="M79" s="16">
        <v>55769.824000000001</v>
      </c>
      <c r="O79" s="17">
        <f t="shared" si="9"/>
        <v>42855</v>
      </c>
      <c r="P79" s="16">
        <f t="shared" si="10"/>
        <v>6594.5619999999999</v>
      </c>
      <c r="Q79" s="16">
        <f t="shared" si="11"/>
        <v>8645203</v>
      </c>
      <c r="R79" s="16">
        <f t="shared" si="12"/>
        <v>8645.2029999999995</v>
      </c>
      <c r="S79" s="16"/>
      <c r="T79" s="16"/>
      <c r="U79" s="16"/>
      <c r="W79" s="18">
        <f t="shared" si="13"/>
        <v>42855</v>
      </c>
      <c r="X79" s="19">
        <f>(G254+(R79-P79)-(U79-S79))</f>
        <v>8025152.2050000001</v>
      </c>
      <c r="Y79" s="20">
        <f>(I254+J254)+(R79-P79)-(U79-S79)</f>
        <v>284274.09699999995</v>
      </c>
      <c r="Z79" s="21">
        <f>ROUND((Y79/X79)*H254,2)</f>
        <v>-30354693.82</v>
      </c>
      <c r="AA79" s="21">
        <f>ROUND(Z79-SUM(F253:F254),2)</f>
        <v>-211264.31</v>
      </c>
    </row>
    <row r="80" spans="1:27" x14ac:dyDescent="0.2">
      <c r="A80" s="11" t="s">
        <v>27</v>
      </c>
      <c r="B80" s="12">
        <v>102084</v>
      </c>
      <c r="C80" s="11" t="s">
        <v>60</v>
      </c>
      <c r="D80" s="11" t="s">
        <v>40</v>
      </c>
      <c r="E80" s="11">
        <v>2017</v>
      </c>
      <c r="F80" s="11">
        <v>5</v>
      </c>
      <c r="G80" s="13">
        <v>8837478</v>
      </c>
      <c r="H80" s="14"/>
      <c r="J80" s="12">
        <v>102084</v>
      </c>
      <c r="K80" s="15">
        <v>42886</v>
      </c>
      <c r="L80" s="16">
        <v>6478.5829999999996</v>
      </c>
      <c r="M80" s="16">
        <v>58288.588000000003</v>
      </c>
      <c r="O80" s="17">
        <f t="shared" si="9"/>
        <v>42886</v>
      </c>
      <c r="P80" s="16">
        <f t="shared" si="10"/>
        <v>6478.5829999999996</v>
      </c>
      <c r="Q80" s="16">
        <f t="shared" si="11"/>
        <v>8837478</v>
      </c>
      <c r="R80" s="16">
        <f t="shared" si="12"/>
        <v>8837.4779999999992</v>
      </c>
      <c r="S80" s="16"/>
      <c r="T80" s="16"/>
      <c r="U80" s="16"/>
      <c r="W80" s="18">
        <f t="shared" si="13"/>
        <v>42886</v>
      </c>
      <c r="X80" s="19">
        <f>(G256+(R80-P80)-(U80-S80))</f>
        <v>8311699.4819999998</v>
      </c>
      <c r="Y80" s="20">
        <f>(I256+J256)+(R80-P80)-(U80-S80)</f>
        <v>293755.02500000002</v>
      </c>
      <c r="Z80" s="21">
        <f>ROUND((Y80/X80)*H256,2)</f>
        <v>-35832020.060000002</v>
      </c>
      <c r="AA80" s="21">
        <f>ROUND(Z80-SUM(F255:F256),2)</f>
        <v>-277645.78999999998</v>
      </c>
    </row>
    <row r="81" spans="1:27" x14ac:dyDescent="0.2">
      <c r="A81" s="11" t="s">
        <v>27</v>
      </c>
      <c r="B81" s="12">
        <v>102084</v>
      </c>
      <c r="C81" s="11" t="s">
        <v>60</v>
      </c>
      <c r="D81" s="11" t="s">
        <v>40</v>
      </c>
      <c r="E81" s="11">
        <v>2017</v>
      </c>
      <c r="F81" s="11">
        <v>6</v>
      </c>
      <c r="G81" s="13">
        <v>9433332</v>
      </c>
      <c r="H81" s="14"/>
      <c r="J81" s="12">
        <v>102084</v>
      </c>
      <c r="K81" s="15">
        <v>42916</v>
      </c>
      <c r="L81" s="16">
        <v>6777.433</v>
      </c>
      <c r="M81" s="16">
        <v>57045.599000000002</v>
      </c>
      <c r="O81" s="17">
        <f t="shared" si="9"/>
        <v>42916</v>
      </c>
      <c r="P81" s="16">
        <f t="shared" si="10"/>
        <v>6777.433</v>
      </c>
      <c r="Q81" s="16">
        <f t="shared" si="11"/>
        <v>9433332</v>
      </c>
      <c r="R81" s="16">
        <f t="shared" si="12"/>
        <v>9433.3320000000003</v>
      </c>
      <c r="S81" s="16"/>
      <c r="T81" s="16"/>
      <c r="U81" s="16"/>
      <c r="W81" s="18">
        <f t="shared" si="13"/>
        <v>42916</v>
      </c>
      <c r="X81" s="19">
        <f>(G258+(R81-P81)-(U81-S81))</f>
        <v>8563024.4079999998</v>
      </c>
      <c r="Y81" s="20">
        <f>(I258+J258)+(R81-P81)-(U81-S81)</f>
        <v>330617.12099999998</v>
      </c>
      <c r="Z81" s="21">
        <f>ROUND((Y81/X81)*H258,2)</f>
        <v>-41346368.289999999</v>
      </c>
      <c r="AA81" s="21">
        <f>ROUND(Z81-SUM(F257:F258),2)</f>
        <v>-319416.96000000002</v>
      </c>
    </row>
    <row r="82" spans="1:27" x14ac:dyDescent="0.2">
      <c r="A82" s="11" t="s">
        <v>27</v>
      </c>
      <c r="B82" s="12">
        <v>102084</v>
      </c>
      <c r="C82" s="11" t="s">
        <v>60</v>
      </c>
      <c r="D82" s="11" t="s">
        <v>40</v>
      </c>
      <c r="E82" s="11">
        <v>2017</v>
      </c>
      <c r="F82" s="11">
        <v>7</v>
      </c>
      <c r="G82" s="13">
        <v>9715228</v>
      </c>
      <c r="H82" s="14"/>
      <c r="J82" s="12">
        <v>102084</v>
      </c>
      <c r="K82" s="15">
        <v>42947</v>
      </c>
      <c r="L82" s="16">
        <v>7118.4920000000002</v>
      </c>
      <c r="M82" s="16">
        <v>70184.264999999999</v>
      </c>
      <c r="O82" s="17">
        <f t="shared" si="9"/>
        <v>42947</v>
      </c>
      <c r="P82" s="16">
        <f t="shared" si="10"/>
        <v>7118.4920000000002</v>
      </c>
      <c r="Q82" s="16">
        <f t="shared" si="11"/>
        <v>9715228</v>
      </c>
      <c r="R82" s="16">
        <f t="shared" si="12"/>
        <v>9715.2279999999992</v>
      </c>
      <c r="S82" s="16"/>
      <c r="T82" s="16"/>
      <c r="U82" s="16"/>
      <c r="W82" s="18">
        <f t="shared" si="13"/>
        <v>42947</v>
      </c>
      <c r="X82" s="19">
        <f>(G260+(R82-P82)-(U82-S82))</f>
        <v>8860703.8939999994</v>
      </c>
      <c r="Y82" s="20">
        <f>(I260+J260)+(R82-P82)-(U82-S82)</f>
        <v>350301.98100000003</v>
      </c>
      <c r="Z82" s="21">
        <f>ROUND((Y82/X82)*H260,2)</f>
        <v>-36110062.259999998</v>
      </c>
      <c r="AA82" s="21">
        <f>ROUND(Z82-SUM(F259:F260),2)</f>
        <v>-257171.35</v>
      </c>
    </row>
    <row r="83" spans="1:27" x14ac:dyDescent="0.2">
      <c r="A83" s="11" t="s">
        <v>27</v>
      </c>
      <c r="B83" s="12">
        <v>102084</v>
      </c>
      <c r="C83" s="11" t="s">
        <v>60</v>
      </c>
      <c r="D83" s="11" t="s">
        <v>40</v>
      </c>
      <c r="E83" s="11">
        <v>2017</v>
      </c>
      <c r="F83" s="11">
        <v>8</v>
      </c>
      <c r="G83" s="13">
        <v>9982059</v>
      </c>
      <c r="H83" s="14"/>
      <c r="J83" s="12">
        <v>102084</v>
      </c>
      <c r="K83" s="15">
        <v>42978</v>
      </c>
      <c r="L83" s="16">
        <v>7446.7730000000001</v>
      </c>
      <c r="M83" s="16">
        <v>79777.702000000005</v>
      </c>
      <c r="O83" s="17">
        <f t="shared" si="9"/>
        <v>42978</v>
      </c>
      <c r="P83" s="16">
        <f t="shared" si="10"/>
        <v>7446.7730000000001</v>
      </c>
      <c r="Q83" s="16">
        <f t="shared" si="11"/>
        <v>9982059</v>
      </c>
      <c r="R83" s="16">
        <f t="shared" si="12"/>
        <v>9982.0589999999993</v>
      </c>
      <c r="S83" s="16"/>
      <c r="T83" s="16"/>
      <c r="U83" s="16"/>
      <c r="W83" s="18">
        <f t="shared" si="13"/>
        <v>42978</v>
      </c>
      <c r="X83" s="19">
        <f>(G262+(R83-P83)-(U83-S83))</f>
        <v>8448418.7489999998</v>
      </c>
      <c r="Y83" s="20">
        <f>(I262+J262)+(R83-P83)-(U83-S83)</f>
        <v>334444.68700000003</v>
      </c>
      <c r="Z83" s="21">
        <f>ROUND((Y83/X83)*H262,2)</f>
        <v>-33944019.799999997</v>
      </c>
      <c r="AA83" s="21">
        <f>ROUND(Z83-SUM(F261:F262),2)</f>
        <v>-247203.41</v>
      </c>
    </row>
    <row r="84" spans="1:27" x14ac:dyDescent="0.2">
      <c r="A84" s="11" t="s">
        <v>27</v>
      </c>
      <c r="B84" s="12">
        <v>102084</v>
      </c>
      <c r="C84" s="11" t="s">
        <v>60</v>
      </c>
      <c r="D84" s="11" t="s">
        <v>40</v>
      </c>
      <c r="E84" s="11">
        <v>2017</v>
      </c>
      <c r="F84" s="11">
        <v>9</v>
      </c>
      <c r="G84" s="13">
        <v>9554979</v>
      </c>
      <c r="H84" s="14"/>
      <c r="J84" s="12">
        <v>102084</v>
      </c>
      <c r="K84" s="15">
        <v>43008</v>
      </c>
      <c r="L84" s="16">
        <v>7209.1180000000004</v>
      </c>
      <c r="M84" s="16">
        <v>73724.740999999995</v>
      </c>
      <c r="O84" s="17">
        <f t="shared" si="9"/>
        <v>43008</v>
      </c>
      <c r="P84" s="16">
        <f t="shared" si="10"/>
        <v>7209.1180000000004</v>
      </c>
      <c r="Q84" s="16">
        <f t="shared" si="11"/>
        <v>9554979</v>
      </c>
      <c r="R84" s="16">
        <f t="shared" si="12"/>
        <v>9554.9789999999994</v>
      </c>
      <c r="S84" s="16"/>
      <c r="T84" s="16"/>
      <c r="U84" s="16"/>
      <c r="W84" s="18">
        <f t="shared" si="13"/>
        <v>43008</v>
      </c>
      <c r="X84" s="19">
        <f>(G264+(R84-P84)-(U84-S84))</f>
        <v>7919650.943</v>
      </c>
      <c r="Y84" s="20">
        <f>(I264+J264)+(R84-P84)-(U84-S84)</f>
        <v>306401.52</v>
      </c>
      <c r="Z84" s="21">
        <f>ROUND((Y84/X84)*H264,2)</f>
        <v>-26453947.809999999</v>
      </c>
      <c r="AA84" s="21">
        <f>ROUND(Z84-SUM(F263:F264),2)</f>
        <v>-194757.65</v>
      </c>
    </row>
    <row r="85" spans="1:27" x14ac:dyDescent="0.2">
      <c r="A85" s="11" t="s">
        <v>27</v>
      </c>
      <c r="B85" s="12">
        <v>102084</v>
      </c>
      <c r="C85" s="11" t="s">
        <v>60</v>
      </c>
      <c r="D85" s="11" t="s">
        <v>40</v>
      </c>
      <c r="E85" s="11">
        <v>2017</v>
      </c>
      <c r="F85" s="11">
        <v>10</v>
      </c>
      <c r="G85" s="13">
        <v>9786695</v>
      </c>
      <c r="H85" s="14"/>
      <c r="J85" s="12">
        <v>102084</v>
      </c>
      <c r="K85" s="15">
        <v>43039</v>
      </c>
      <c r="L85" s="16">
        <v>8216.0740000000005</v>
      </c>
      <c r="M85" s="16">
        <v>78428.548999999999</v>
      </c>
      <c r="O85" s="17">
        <f t="shared" si="9"/>
        <v>43039</v>
      </c>
      <c r="P85" s="16">
        <f t="shared" si="10"/>
        <v>8216.0740000000005</v>
      </c>
      <c r="Q85" s="16">
        <f t="shared" si="11"/>
        <v>9786695</v>
      </c>
      <c r="R85" s="16">
        <f t="shared" si="12"/>
        <v>9786.6949999999997</v>
      </c>
      <c r="S85" s="16"/>
      <c r="T85" s="16"/>
      <c r="U85" s="16"/>
      <c r="W85" s="18">
        <f t="shared" si="13"/>
        <v>43039</v>
      </c>
      <c r="X85" s="19">
        <f>(G266+(R85-P85)-(U85-S85))</f>
        <v>7420379.983</v>
      </c>
      <c r="Y85" s="20">
        <f>(I266+J266)+(R85-P85)-(U85-S85)</f>
        <v>276402.64199999999</v>
      </c>
      <c r="Z85" s="21">
        <f>ROUND((Y85/X85)*H266,2)</f>
        <v>-34095273.310000002</v>
      </c>
      <c r="AA85" s="21">
        <f>ROUND(Z85-SUM(F265:F266),2)</f>
        <v>-186564.6</v>
      </c>
    </row>
    <row r="86" spans="1:27" x14ac:dyDescent="0.2">
      <c r="A86" s="11" t="s">
        <v>27</v>
      </c>
      <c r="B86" s="12">
        <v>102084</v>
      </c>
      <c r="C86" s="11" t="s">
        <v>60</v>
      </c>
      <c r="D86" s="11" t="s">
        <v>40</v>
      </c>
      <c r="E86" s="11">
        <v>2017</v>
      </c>
      <c r="F86" s="11">
        <v>11</v>
      </c>
      <c r="G86" s="13">
        <v>7018526</v>
      </c>
      <c r="H86" s="14"/>
      <c r="J86" s="12">
        <v>102084</v>
      </c>
      <c r="K86" s="15">
        <v>43069</v>
      </c>
      <c r="L86" s="16">
        <v>6133.9849999999997</v>
      </c>
      <c r="M86" s="16">
        <v>78277.695999999996</v>
      </c>
      <c r="O86" s="17">
        <f t="shared" si="9"/>
        <v>43069</v>
      </c>
      <c r="P86" s="16">
        <f t="shared" si="10"/>
        <v>6133.9849999999997</v>
      </c>
      <c r="Q86" s="16">
        <f t="shared" si="11"/>
        <v>7018526</v>
      </c>
      <c r="R86" s="16">
        <f t="shared" si="12"/>
        <v>7018.5259999999998</v>
      </c>
      <c r="S86" s="16"/>
      <c r="T86" s="16"/>
      <c r="U86" s="16"/>
      <c r="W86" s="18">
        <f t="shared" si="13"/>
        <v>43069</v>
      </c>
      <c r="X86" s="19">
        <f>(G268+(R86-P86)-(U86-S86))</f>
        <v>8040296.1460000006</v>
      </c>
      <c r="Y86" s="20">
        <f>(I268+J268)+(R86-P86)-(U86-S86)</f>
        <v>287411.527</v>
      </c>
      <c r="Z86" s="21">
        <f>ROUND((Y86/X86)*H268,2)</f>
        <v>-27212183.059999999</v>
      </c>
      <c r="AA86" s="21">
        <f>ROUND(Z86-SUM(F267:F268),2)</f>
        <v>-80763.710000000006</v>
      </c>
    </row>
    <row r="87" spans="1:27" x14ac:dyDescent="0.2">
      <c r="A87" s="11" t="s">
        <v>27</v>
      </c>
      <c r="B87" s="12">
        <v>102084</v>
      </c>
      <c r="C87" s="11" t="s">
        <v>60</v>
      </c>
      <c r="D87" s="11" t="s">
        <v>40</v>
      </c>
      <c r="E87" s="11">
        <v>2017</v>
      </c>
      <c r="F87" s="11">
        <v>12</v>
      </c>
      <c r="G87" s="13">
        <v>6432246</v>
      </c>
      <c r="H87" s="14"/>
      <c r="J87" s="12">
        <v>102084</v>
      </c>
      <c r="K87" s="15">
        <v>43100</v>
      </c>
      <c r="L87" s="16">
        <v>6031.12</v>
      </c>
      <c r="M87" s="16">
        <v>77151.184999999998</v>
      </c>
      <c r="O87" s="17">
        <f t="shared" si="9"/>
        <v>43100</v>
      </c>
      <c r="P87" s="16">
        <f t="shared" si="10"/>
        <v>6031.12</v>
      </c>
      <c r="Q87" s="16">
        <f t="shared" si="11"/>
        <v>6432246</v>
      </c>
      <c r="R87" s="16">
        <f t="shared" si="12"/>
        <v>6432.2460000000001</v>
      </c>
      <c r="S87" s="16"/>
      <c r="T87" s="16"/>
      <c r="U87" s="16"/>
      <c r="W87" s="18">
        <f t="shared" si="13"/>
        <v>43100</v>
      </c>
      <c r="X87" s="19">
        <f>(G270+(R87-P87)-(U87-S87))</f>
        <v>9302221.7770000007</v>
      </c>
      <c r="Y87" s="20">
        <f>(I270+J270)+(R87-P87)-(U87-S87)</f>
        <v>326369.61</v>
      </c>
      <c r="Z87" s="21">
        <f>ROUND((Y87/X87)*H270,2)</f>
        <v>-29884334.52</v>
      </c>
      <c r="AA87" s="21">
        <f>ROUND(Z87-SUM(F269:F270),2)</f>
        <v>-35442.339999999997</v>
      </c>
    </row>
    <row r="88" spans="1:27" x14ac:dyDescent="0.2">
      <c r="A88" s="11" t="s">
        <v>27</v>
      </c>
      <c r="B88" s="12">
        <v>102084</v>
      </c>
      <c r="C88" s="11" t="s">
        <v>60</v>
      </c>
      <c r="D88" s="11" t="s">
        <v>40</v>
      </c>
      <c r="E88" s="11">
        <v>2018</v>
      </c>
      <c r="F88" s="11">
        <v>1</v>
      </c>
      <c r="G88" s="13">
        <v>4295467</v>
      </c>
      <c r="H88" s="14"/>
      <c r="J88" s="12">
        <v>102084</v>
      </c>
      <c r="K88" s="15">
        <v>43131</v>
      </c>
      <c r="L88" s="16">
        <v>3636.8879999999999</v>
      </c>
      <c r="M88" s="16">
        <v>84053.631999999998</v>
      </c>
      <c r="O88" s="17">
        <f t="shared" si="9"/>
        <v>43131</v>
      </c>
      <c r="P88" s="16">
        <f t="shared" si="10"/>
        <v>3636.8879999999999</v>
      </c>
      <c r="Q88" s="16">
        <f t="shared" si="11"/>
        <v>4295467</v>
      </c>
      <c r="R88" s="16">
        <f t="shared" si="12"/>
        <v>4295.4669999999996</v>
      </c>
      <c r="S88" s="16"/>
      <c r="T88" s="16"/>
      <c r="U88" s="16"/>
      <c r="W88" s="18">
        <f t="shared" si="13"/>
        <v>43131</v>
      </c>
      <c r="X88" s="19">
        <f>(G272+(R88-P88)-(U88-S88))</f>
        <v>9743995.8570000008</v>
      </c>
      <c r="Y88" s="20">
        <f>(I272+J272)+(R88-P88)-(U88-S88)</f>
        <v>339261.93099999998</v>
      </c>
      <c r="Z88" s="21">
        <f>ROUND((Y88/X88)*H272,2)</f>
        <v>-22806640.370000001</v>
      </c>
      <c r="AA88" s="21">
        <f>ROUND(Z88-SUM(F271:F272),2)</f>
        <v>-42733.93</v>
      </c>
    </row>
    <row r="89" spans="1:27" x14ac:dyDescent="0.2">
      <c r="A89" s="11" t="s">
        <v>27</v>
      </c>
      <c r="B89" s="12">
        <v>102084</v>
      </c>
      <c r="C89" s="11" t="s">
        <v>60</v>
      </c>
      <c r="D89" s="11" t="s">
        <v>40</v>
      </c>
      <c r="E89" s="11">
        <v>2018</v>
      </c>
      <c r="F89" s="11">
        <v>2</v>
      </c>
      <c r="G89" s="13">
        <v>3406373</v>
      </c>
      <c r="H89" s="14"/>
      <c r="J89" s="12">
        <v>102084</v>
      </c>
      <c r="K89" s="15">
        <v>43159</v>
      </c>
      <c r="L89" s="16">
        <v>2564.3510000000001</v>
      </c>
      <c r="M89" s="16">
        <v>76577.3</v>
      </c>
      <c r="O89" s="17">
        <f t="shared" si="9"/>
        <v>43159</v>
      </c>
      <c r="P89" s="16">
        <f t="shared" si="10"/>
        <v>2564.3510000000001</v>
      </c>
      <c r="Q89" s="16">
        <f t="shared" si="11"/>
        <v>3406373</v>
      </c>
      <c r="R89" s="16">
        <f t="shared" si="12"/>
        <v>3406.373</v>
      </c>
      <c r="S89" s="16"/>
      <c r="T89" s="16"/>
      <c r="U89" s="16"/>
      <c r="W89" s="18">
        <f t="shared" si="13"/>
        <v>43159</v>
      </c>
      <c r="X89" s="19">
        <f>(G274+(R89-P89)-(U89-S89))</f>
        <v>8180964.057</v>
      </c>
      <c r="Y89" s="20">
        <f>(I274+J274)+(R89-P89)-(U89-S89)</f>
        <v>289101.59700000001</v>
      </c>
      <c r="Z89" s="21">
        <f>ROUND((Y89/X89)*H274,2)</f>
        <v>-23429255.170000002</v>
      </c>
      <c r="AA89" s="21">
        <f>ROUND(Z89-SUM(F273:F274),2)</f>
        <v>-65834.14</v>
      </c>
    </row>
    <row r="90" spans="1:27" x14ac:dyDescent="0.2">
      <c r="A90" s="11" t="s">
        <v>27</v>
      </c>
      <c r="B90" s="12">
        <v>102084</v>
      </c>
      <c r="C90" s="11" t="s">
        <v>60</v>
      </c>
      <c r="D90" s="11" t="s">
        <v>40</v>
      </c>
      <c r="E90" s="11">
        <v>2018</v>
      </c>
      <c r="F90" s="11">
        <v>3</v>
      </c>
      <c r="G90" s="13">
        <v>7282527</v>
      </c>
      <c r="H90" s="14"/>
      <c r="J90" s="12">
        <v>102084</v>
      </c>
      <c r="K90" s="15">
        <v>43190</v>
      </c>
      <c r="L90" s="16">
        <v>5099.5550000000003</v>
      </c>
      <c r="M90" s="16">
        <v>82970.857000000004</v>
      </c>
      <c r="O90" s="17">
        <f t="shared" si="9"/>
        <v>43190</v>
      </c>
      <c r="P90" s="16">
        <f t="shared" si="10"/>
        <v>5099.5550000000003</v>
      </c>
      <c r="Q90" s="16">
        <f t="shared" si="11"/>
        <v>7282527</v>
      </c>
      <c r="R90" s="16">
        <f t="shared" si="12"/>
        <v>7282.527</v>
      </c>
      <c r="S90" s="16"/>
      <c r="T90" s="16"/>
      <c r="U90" s="16"/>
      <c r="W90" s="18">
        <f t="shared" si="13"/>
        <v>43190</v>
      </c>
      <c r="X90" s="19">
        <f>(G276+(R90-P90)-(U90-S90))</f>
        <v>8504345.5419999994</v>
      </c>
      <c r="Y90" s="20">
        <f>(I276+J276)+(R90-P90)-(U90-S90)</f>
        <v>304526.26799999998</v>
      </c>
      <c r="Z90" s="21">
        <f>ROUND((Y90/X90)*H276,2)</f>
        <v>-28784078.059999999</v>
      </c>
      <c r="AA90" s="21">
        <f>ROUND(Z90-SUM(F275:F276),2)</f>
        <v>-198998.87</v>
      </c>
    </row>
    <row r="91" spans="1:27" x14ac:dyDescent="0.2">
      <c r="A91" s="11" t="s">
        <v>27</v>
      </c>
      <c r="B91" s="12">
        <v>102084</v>
      </c>
      <c r="C91" s="11" t="s">
        <v>60</v>
      </c>
      <c r="D91" s="11" t="s">
        <v>40</v>
      </c>
      <c r="E91" s="11">
        <v>2018</v>
      </c>
      <c r="F91" s="11">
        <v>4</v>
      </c>
      <c r="G91" s="13">
        <v>7724770</v>
      </c>
      <c r="H91" s="14"/>
      <c r="J91" s="12">
        <v>102084</v>
      </c>
      <c r="K91" s="15">
        <v>43220</v>
      </c>
      <c r="L91" s="16">
        <v>5460.9009999999998</v>
      </c>
      <c r="M91" s="16">
        <v>79598.587</v>
      </c>
      <c r="O91" s="17">
        <f t="shared" si="9"/>
        <v>43220</v>
      </c>
      <c r="P91" s="16">
        <f t="shared" si="10"/>
        <v>5460.9009999999998</v>
      </c>
      <c r="Q91" s="16">
        <f t="shared" si="11"/>
        <v>7724770</v>
      </c>
      <c r="R91" s="16">
        <f t="shared" si="12"/>
        <v>7724.77</v>
      </c>
      <c r="S91" s="16"/>
      <c r="T91" s="16"/>
      <c r="U91" s="16"/>
      <c r="W91" s="18">
        <f t="shared" si="13"/>
        <v>43220</v>
      </c>
      <c r="X91" s="19">
        <f>(G278+(R91-P91)-(U91-S91))</f>
        <v>7839204.3269999996</v>
      </c>
      <c r="Y91" s="20">
        <f>(I278+J278)+(R91-P91)-(U91-S91)</f>
        <v>282718.35500000004</v>
      </c>
      <c r="Z91" s="21">
        <f>ROUND((Y91/X91)*H278,2)</f>
        <v>-28160125.82</v>
      </c>
      <c r="AA91" s="21">
        <f>ROUND(Z91-SUM(F277:F278),2)</f>
        <v>-217422.86</v>
      </c>
    </row>
    <row r="92" spans="1:27" x14ac:dyDescent="0.2">
      <c r="A92" s="11" t="s">
        <v>27</v>
      </c>
      <c r="B92" s="12">
        <v>102084</v>
      </c>
      <c r="C92" s="11" t="s">
        <v>60</v>
      </c>
      <c r="D92" s="11" t="s">
        <v>40</v>
      </c>
      <c r="E92" s="11">
        <v>2018</v>
      </c>
      <c r="F92" s="11">
        <v>5</v>
      </c>
      <c r="G92" s="13">
        <v>9704855</v>
      </c>
      <c r="H92" s="14"/>
      <c r="J92" s="12">
        <v>102084</v>
      </c>
      <c r="K92" s="15">
        <v>43251</v>
      </c>
      <c r="L92" s="16">
        <v>6378.4030000000002</v>
      </c>
      <c r="M92" s="16">
        <v>82302.803</v>
      </c>
      <c r="O92" s="17">
        <f t="shared" si="9"/>
        <v>43251</v>
      </c>
      <c r="P92" s="16">
        <f t="shared" si="10"/>
        <v>6378.4030000000002</v>
      </c>
      <c r="Q92" s="16">
        <f t="shared" si="11"/>
        <v>9704855</v>
      </c>
      <c r="R92" s="16">
        <f t="shared" si="12"/>
        <v>9704.8549999999996</v>
      </c>
      <c r="S92" s="16"/>
      <c r="T92" s="16"/>
      <c r="U92" s="16"/>
      <c r="W92" s="18">
        <f t="shared" si="13"/>
        <v>43251</v>
      </c>
      <c r="X92" s="19">
        <f>(G280+(R92-P92)-(U92-S92))</f>
        <v>7733242.8139999993</v>
      </c>
      <c r="Y92" s="20">
        <f>(I280+J280)+(R92-P92)-(U92-S92)</f>
        <v>285227.91199999995</v>
      </c>
      <c r="Z92" s="21">
        <f>ROUND((Y92/X92)*H280,2)</f>
        <v>-30752317.34</v>
      </c>
      <c r="AA92" s="21">
        <f>ROUND(Z92-SUM(F279:F280),2)</f>
        <v>-345567.45</v>
      </c>
    </row>
    <row r="93" spans="1:27" x14ac:dyDescent="0.2">
      <c r="A93" s="11" t="s">
        <v>27</v>
      </c>
      <c r="B93" s="12">
        <v>102084</v>
      </c>
      <c r="C93" s="11" t="s">
        <v>60</v>
      </c>
      <c r="D93" s="11" t="s">
        <v>40</v>
      </c>
      <c r="E93" s="11">
        <v>2018</v>
      </c>
      <c r="F93" s="11">
        <v>6</v>
      </c>
      <c r="G93" s="13">
        <v>10241353</v>
      </c>
      <c r="H93" s="14"/>
      <c r="J93" s="12">
        <v>102084</v>
      </c>
      <c r="K93" s="15">
        <v>43281</v>
      </c>
      <c r="L93" s="16">
        <v>7398.6769999999997</v>
      </c>
      <c r="M93" s="16">
        <v>82388.346999999994</v>
      </c>
      <c r="O93" s="17">
        <f t="shared" si="9"/>
        <v>43281</v>
      </c>
      <c r="P93" s="16">
        <f t="shared" si="10"/>
        <v>7398.6769999999997</v>
      </c>
      <c r="Q93" s="16">
        <f t="shared" si="11"/>
        <v>10241353</v>
      </c>
      <c r="R93" s="16">
        <f t="shared" si="12"/>
        <v>10241.352999999999</v>
      </c>
      <c r="S93" s="16"/>
      <c r="T93" s="16"/>
      <c r="U93" s="16"/>
      <c r="W93" s="18">
        <f t="shared" si="13"/>
        <v>43281</v>
      </c>
      <c r="X93" s="19">
        <f>(G282+(R93-P93)-(U93-S93))</f>
        <v>8107593.7759999996</v>
      </c>
      <c r="Y93" s="20">
        <f>(I282+J282)+(R93-P93)-(U93-S93)</f>
        <v>310455.484</v>
      </c>
      <c r="Z93" s="21">
        <f>ROUND((Y93/X93)*H282,2)</f>
        <v>-36711572.18</v>
      </c>
      <c r="AA93" s="21">
        <f>ROUND(Z93-SUM(F281:F282),2)</f>
        <v>-323389.98</v>
      </c>
    </row>
    <row r="94" spans="1:27" x14ac:dyDescent="0.2">
      <c r="A94" s="11" t="s">
        <v>27</v>
      </c>
      <c r="B94" s="12">
        <v>102084</v>
      </c>
      <c r="C94" s="11" t="s">
        <v>60</v>
      </c>
      <c r="D94" s="11" t="s">
        <v>40</v>
      </c>
      <c r="E94" s="11">
        <v>2018</v>
      </c>
      <c r="F94" s="11">
        <v>7</v>
      </c>
      <c r="G94" s="13">
        <v>10019099</v>
      </c>
      <c r="H94" s="14"/>
      <c r="J94" s="12">
        <v>102084</v>
      </c>
      <c r="K94" s="15">
        <v>43312</v>
      </c>
      <c r="L94" s="16">
        <v>7436.4110000000001</v>
      </c>
      <c r="M94" s="16">
        <v>85248.968999999997</v>
      </c>
      <c r="O94" s="17">
        <f t="shared" si="9"/>
        <v>43312</v>
      </c>
      <c r="P94" s="16">
        <f t="shared" si="10"/>
        <v>7436.4110000000001</v>
      </c>
      <c r="Q94" s="16">
        <f t="shared" si="11"/>
        <v>10019099</v>
      </c>
      <c r="R94" s="16">
        <f t="shared" si="12"/>
        <v>10019.099</v>
      </c>
      <c r="S94" s="16"/>
      <c r="T94" s="16"/>
      <c r="U94" s="16"/>
      <c r="W94" s="18">
        <f t="shared" si="13"/>
        <v>43312</v>
      </c>
      <c r="X94" s="19">
        <f>(G284+(R94-P94)-(U94-S94))</f>
        <v>9588562.050999999</v>
      </c>
      <c r="Y94" s="20">
        <f>(I284+J284)+(R94-P94)-(U94-S94)</f>
        <v>388870.80900000007</v>
      </c>
      <c r="Z94" s="21">
        <f>ROUND((Y94/X94)*H284,2)</f>
        <v>-29835645.84</v>
      </c>
      <c r="AA94" s="21">
        <f>ROUND(Z94-SUM(F283:F284),2)</f>
        <v>-190168.6</v>
      </c>
    </row>
    <row r="95" spans="1:27" x14ac:dyDescent="0.2">
      <c r="A95" s="11" t="s">
        <v>27</v>
      </c>
      <c r="B95" s="12">
        <v>102084</v>
      </c>
      <c r="C95" s="11" t="s">
        <v>60</v>
      </c>
      <c r="D95" s="11" t="s">
        <v>40</v>
      </c>
      <c r="E95" s="11">
        <v>2018</v>
      </c>
      <c r="F95" s="11">
        <v>8</v>
      </c>
      <c r="G95" s="13">
        <v>11042379</v>
      </c>
      <c r="H95" s="14"/>
      <c r="J95" s="12">
        <v>102084</v>
      </c>
      <c r="K95" s="15">
        <v>43343</v>
      </c>
      <c r="L95" s="16">
        <v>8238.4920000000002</v>
      </c>
      <c r="M95" s="16">
        <v>92120.649000000005</v>
      </c>
      <c r="O95" s="17">
        <f t="shared" si="9"/>
        <v>43343</v>
      </c>
      <c r="P95" s="16">
        <f t="shared" si="10"/>
        <v>8238.4920000000002</v>
      </c>
      <c r="Q95" s="16">
        <f t="shared" si="11"/>
        <v>11042379</v>
      </c>
      <c r="R95" s="16">
        <f t="shared" si="12"/>
        <v>11042.379000000001</v>
      </c>
      <c r="S95" s="16"/>
      <c r="T95" s="16"/>
      <c r="U95" s="16"/>
      <c r="W95" s="18">
        <f t="shared" si="13"/>
        <v>43343</v>
      </c>
      <c r="X95" s="19">
        <f>(G286+(R95-P95)-(U95-S95))</f>
        <v>9408091.0989999995</v>
      </c>
      <c r="Y95" s="20">
        <f>(I286+J286)+(R95-P95)-(U95-S95)</f>
        <v>380019.86000000004</v>
      </c>
      <c r="Z95" s="21">
        <f>ROUND((Y95/X95)*H286,2)</f>
        <v>-28564802.359999999</v>
      </c>
      <c r="AA95" s="21">
        <f>ROUND(Z95-SUM(F285:F286),2)</f>
        <v>-202305.81</v>
      </c>
    </row>
    <row r="96" spans="1:27" x14ac:dyDescent="0.2">
      <c r="A96" s="11" t="s">
        <v>27</v>
      </c>
      <c r="B96" s="12">
        <v>102084</v>
      </c>
      <c r="C96" s="11" t="s">
        <v>60</v>
      </c>
      <c r="D96" s="11" t="s">
        <v>40</v>
      </c>
      <c r="E96" s="11">
        <v>2018</v>
      </c>
      <c r="F96" s="11">
        <v>9</v>
      </c>
      <c r="G96" s="13">
        <v>10188031</v>
      </c>
      <c r="H96" s="14"/>
      <c r="J96" s="12">
        <v>102084</v>
      </c>
      <c r="K96" s="15">
        <v>43373</v>
      </c>
      <c r="L96" s="16">
        <v>8075.3270000000002</v>
      </c>
      <c r="M96" s="16">
        <v>84643.126000000004</v>
      </c>
      <c r="O96" s="17">
        <f t="shared" si="9"/>
        <v>43373</v>
      </c>
      <c r="P96" s="16">
        <f t="shared" si="10"/>
        <v>8075.3270000000002</v>
      </c>
      <c r="Q96" s="16">
        <f t="shared" si="11"/>
        <v>10188031</v>
      </c>
      <c r="R96" s="16">
        <f t="shared" si="12"/>
        <v>10188.031000000001</v>
      </c>
      <c r="S96" s="16"/>
      <c r="T96" s="16"/>
      <c r="U96" s="16"/>
      <c r="W96" s="18">
        <f t="shared" si="13"/>
        <v>43373</v>
      </c>
      <c r="X96" s="19">
        <f>(G288+(R96-P96)-(U96-S96))</f>
        <v>7950101.3569999998</v>
      </c>
      <c r="Y96" s="20">
        <f>(I288+J288)+(R96-P96)-(U96-S96)</f>
        <v>311894.951</v>
      </c>
      <c r="Z96" s="21">
        <f>ROUND((Y96/X96)*H288,2)</f>
        <v>-26818236.73</v>
      </c>
      <c r="AA96" s="21">
        <f>ROUND(Z96-SUM(F287:F288),2)</f>
        <v>-174580.08</v>
      </c>
    </row>
    <row r="97" spans="1:29" x14ac:dyDescent="0.2">
      <c r="A97" s="11" t="s">
        <v>27</v>
      </c>
      <c r="B97" s="12">
        <v>102084</v>
      </c>
      <c r="C97" s="11" t="s">
        <v>60</v>
      </c>
      <c r="D97" s="11" t="s">
        <v>40</v>
      </c>
      <c r="E97" s="11">
        <v>2018</v>
      </c>
      <c r="F97" s="11">
        <v>10</v>
      </c>
      <c r="G97" s="13">
        <v>9154010</v>
      </c>
      <c r="H97" s="14"/>
      <c r="J97" s="12">
        <v>102084</v>
      </c>
      <c r="K97" s="15">
        <v>43404</v>
      </c>
      <c r="L97" s="16">
        <v>7765.9459999999999</v>
      </c>
      <c r="M97" s="16">
        <v>88227.54</v>
      </c>
      <c r="O97" s="17">
        <f t="shared" si="9"/>
        <v>43404</v>
      </c>
      <c r="P97" s="16">
        <f t="shared" si="10"/>
        <v>7765.9459999999999</v>
      </c>
      <c r="Q97" s="16">
        <f t="shared" si="11"/>
        <v>9154010</v>
      </c>
      <c r="R97" s="16">
        <f t="shared" si="12"/>
        <v>9154.01</v>
      </c>
      <c r="S97" s="16"/>
      <c r="T97" s="16"/>
      <c r="U97" s="16"/>
      <c r="W97" s="18">
        <f t="shared" si="13"/>
        <v>43404</v>
      </c>
      <c r="X97" s="19">
        <f>(G290+(R97-P97)-(U97-S97))</f>
        <v>7605810.7250000006</v>
      </c>
      <c r="Y97" s="20">
        <f>(I290+J290)+(R97-P97)-(U97-S97)</f>
        <v>273121.17100000003</v>
      </c>
      <c r="Z97" s="21">
        <f>ROUND((Y97/X97)*H290,2)</f>
        <v>-32893954.190000001</v>
      </c>
      <c r="AA97" s="21">
        <f>ROUND(Z97-SUM(F289:F290),2)</f>
        <v>-161200.82999999999</v>
      </c>
    </row>
    <row r="98" spans="1:29" x14ac:dyDescent="0.2">
      <c r="A98" s="11" t="s">
        <v>27</v>
      </c>
      <c r="B98" s="12">
        <v>102084</v>
      </c>
      <c r="C98" s="11" t="s">
        <v>60</v>
      </c>
      <c r="D98" s="11" t="s">
        <v>40</v>
      </c>
      <c r="E98" s="11">
        <v>2018</v>
      </c>
      <c r="F98" s="11">
        <v>11</v>
      </c>
      <c r="G98" s="13">
        <v>7262815</v>
      </c>
      <c r="H98" s="14"/>
      <c r="J98" s="12">
        <v>102084</v>
      </c>
      <c r="K98" s="15">
        <v>43434</v>
      </c>
      <c r="L98" s="16">
        <v>6547.5609999999997</v>
      </c>
      <c r="M98" s="16">
        <v>87393.812000000005</v>
      </c>
      <c r="O98" s="17">
        <f t="shared" si="9"/>
        <v>43434</v>
      </c>
      <c r="P98" s="16">
        <f t="shared" si="10"/>
        <v>6547.5609999999997</v>
      </c>
      <c r="Q98" s="16">
        <f t="shared" si="11"/>
        <v>7262815</v>
      </c>
      <c r="R98" s="16">
        <f t="shared" si="12"/>
        <v>7262.8149999999996</v>
      </c>
      <c r="S98" s="16"/>
      <c r="T98" s="16"/>
      <c r="U98" s="16"/>
      <c r="W98" s="18">
        <f t="shared" si="13"/>
        <v>43434</v>
      </c>
      <c r="X98" s="19">
        <f>(G292+(R98-P98)-(U98-S98))</f>
        <v>8130310.0089999996</v>
      </c>
      <c r="Y98" s="20">
        <f>(I292+J292)+(R98-P98)-(U98-S98)</f>
        <v>290567.25800000003</v>
      </c>
      <c r="Z98" s="21">
        <f>ROUND((Y98/X98)*H292,2)</f>
        <v>-27006500.329999998</v>
      </c>
      <c r="AA98" s="21">
        <f>ROUND(Z98-SUM(F291:F292),2)</f>
        <v>-64108.39</v>
      </c>
    </row>
    <row r="99" spans="1:29" x14ac:dyDescent="0.2">
      <c r="A99" s="11" t="s">
        <v>27</v>
      </c>
      <c r="B99" s="12">
        <v>102084</v>
      </c>
      <c r="C99" s="11" t="s">
        <v>60</v>
      </c>
      <c r="D99" s="11" t="s">
        <v>40</v>
      </c>
      <c r="E99" s="11">
        <v>2018</v>
      </c>
      <c r="F99" s="11">
        <v>12</v>
      </c>
      <c r="G99" s="13">
        <v>7152634</v>
      </c>
      <c r="H99" s="14"/>
      <c r="J99" s="12">
        <v>102084</v>
      </c>
      <c r="K99" s="15">
        <v>43465</v>
      </c>
      <c r="L99" s="16">
        <v>6549.3680000000004</v>
      </c>
      <c r="M99" s="16">
        <v>79992.308000000005</v>
      </c>
      <c r="O99" s="17">
        <f t="shared" si="9"/>
        <v>43465</v>
      </c>
      <c r="P99" s="16">
        <f t="shared" si="10"/>
        <v>6549.3680000000004</v>
      </c>
      <c r="Q99" s="16">
        <f t="shared" si="11"/>
        <v>7152634</v>
      </c>
      <c r="R99" s="16">
        <f t="shared" si="12"/>
        <v>7152.634</v>
      </c>
      <c r="S99" s="16"/>
      <c r="T99" s="16"/>
      <c r="U99" s="16"/>
      <c r="W99" s="18">
        <f t="shared" si="13"/>
        <v>43465</v>
      </c>
      <c r="X99" s="19">
        <f>(G294+(R99-P99)-(U99-S99))</f>
        <v>8685906.5040000007</v>
      </c>
      <c r="Y99" s="20">
        <f>(I294+J294)+(R99-P99)-(U99-S99)</f>
        <v>308203.07200000004</v>
      </c>
      <c r="Z99" s="21">
        <f>ROUND((Y99/X99)*H294,2)</f>
        <v>-24434713.550000001</v>
      </c>
      <c r="AA99" s="21">
        <f>ROUND(Z99-SUM(F293:F294),2)</f>
        <v>-46133.79</v>
      </c>
    </row>
    <row r="100" spans="1:29" ht="15" thickBot="1" x14ac:dyDescent="0.25">
      <c r="A100" s="22"/>
      <c r="B100" s="23"/>
      <c r="C100" s="22"/>
      <c r="D100" s="22"/>
      <c r="E100" s="22"/>
      <c r="F100" s="22"/>
      <c r="G100" s="1"/>
      <c r="I100" s="24"/>
      <c r="J100" s="22"/>
      <c r="K100" s="22"/>
      <c r="L100" s="25"/>
      <c r="N100" s="24"/>
      <c r="V100" s="24"/>
      <c r="W100" s="1"/>
      <c r="X100" s="1"/>
      <c r="Y100" s="1"/>
      <c r="Z100" s="1"/>
      <c r="AA100" s="26">
        <f>SUM(AA4:AA99)</f>
        <v>-7988840.5799999991</v>
      </c>
      <c r="AB100" s="2">
        <v>-7988840.5799999991</v>
      </c>
      <c r="AC100" s="27">
        <f>AB100-AA100</f>
        <v>0</v>
      </c>
    </row>
    <row r="101" spans="1:29" ht="15" thickTop="1" x14ac:dyDescent="0.2"/>
    <row r="102" spans="1:29" s="5" customFormat="1" ht="15" x14ac:dyDescent="0.25">
      <c r="A102" s="4" t="s">
        <v>145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29" x14ac:dyDescent="0.2">
      <c r="A103" s="28" t="s">
        <v>2</v>
      </c>
      <c r="B103" s="28" t="s">
        <v>3</v>
      </c>
      <c r="C103" s="28" t="s">
        <v>4</v>
      </c>
      <c r="D103" s="28" t="s">
        <v>23</v>
      </c>
      <c r="E103" s="28" t="s">
        <v>6</v>
      </c>
      <c r="F103" s="28" t="s">
        <v>7</v>
      </c>
      <c r="G103" s="28" t="s">
        <v>8</v>
      </c>
      <c r="H103" s="28" t="s">
        <v>9</v>
      </c>
      <c r="I103" s="28" t="s">
        <v>10</v>
      </c>
      <c r="J103" s="28" t="s">
        <v>11</v>
      </c>
      <c r="K103" s="28" t="s">
        <v>0</v>
      </c>
      <c r="L103" s="28" t="s">
        <v>12</v>
      </c>
    </row>
    <row r="104" spans="1:29" x14ac:dyDescent="0.2">
      <c r="A104" s="29" t="s">
        <v>13</v>
      </c>
      <c r="B104" s="30">
        <v>102084</v>
      </c>
      <c r="C104" s="29" t="s">
        <v>1</v>
      </c>
      <c r="D104" s="31">
        <v>40574</v>
      </c>
      <c r="E104" s="29">
        <v>148</v>
      </c>
      <c r="F104" s="32">
        <v>-14757431.52</v>
      </c>
      <c r="G104" s="32">
        <v>11293899.081</v>
      </c>
      <c r="H104" s="32">
        <v>-418003706.77999997</v>
      </c>
      <c r="I104" s="32">
        <v>392346.74300000002</v>
      </c>
      <c r="J104" s="32">
        <v>6379.2479999999996</v>
      </c>
      <c r="K104" s="29">
        <v>0.13</v>
      </c>
      <c r="L104" s="32">
        <v>-1918466.1</v>
      </c>
    </row>
    <row r="105" spans="1:29" x14ac:dyDescent="0.2">
      <c r="A105" s="29" t="s">
        <v>14</v>
      </c>
      <c r="B105" s="30">
        <v>102084</v>
      </c>
      <c r="C105" s="29" t="s">
        <v>1</v>
      </c>
      <c r="D105" s="31">
        <v>40574</v>
      </c>
      <c r="E105" s="29">
        <v>148</v>
      </c>
      <c r="F105" s="32">
        <v>-3320.94</v>
      </c>
      <c r="G105" s="32">
        <v>11291358.124</v>
      </c>
      <c r="H105" s="32">
        <v>-418003706.77999997</v>
      </c>
      <c r="I105" s="32">
        <v>392346.74300000002</v>
      </c>
      <c r="J105" s="32">
        <v>6379.2479999999996</v>
      </c>
      <c r="K105" s="29">
        <v>0.13</v>
      </c>
      <c r="L105" s="32">
        <v>-431.72</v>
      </c>
    </row>
    <row r="106" spans="1:29" x14ac:dyDescent="0.2">
      <c r="A106" s="29" t="s">
        <v>13</v>
      </c>
      <c r="B106" s="30">
        <v>102084</v>
      </c>
      <c r="C106" s="29" t="s">
        <v>1</v>
      </c>
      <c r="D106" s="31">
        <v>40602</v>
      </c>
      <c r="E106" s="29">
        <v>148</v>
      </c>
      <c r="F106" s="32">
        <v>-12556497.32</v>
      </c>
      <c r="G106" s="32">
        <v>9968488.4729999993</v>
      </c>
      <c r="H106" s="32">
        <v>-350609556.35000002</v>
      </c>
      <c r="I106" s="32">
        <v>351874.74699999997</v>
      </c>
      <c r="J106" s="32">
        <v>5130.0649999999996</v>
      </c>
      <c r="K106" s="29">
        <v>0.13</v>
      </c>
      <c r="L106" s="32">
        <v>-1632344.65</v>
      </c>
    </row>
    <row r="107" spans="1:29" x14ac:dyDescent="0.2">
      <c r="A107" s="29" t="s">
        <v>14</v>
      </c>
      <c r="B107" s="30">
        <v>102084</v>
      </c>
      <c r="C107" s="29" t="s">
        <v>1</v>
      </c>
      <c r="D107" s="31">
        <v>40602</v>
      </c>
      <c r="E107" s="29">
        <v>148</v>
      </c>
      <c r="F107" s="32">
        <v>1058.3900000000001</v>
      </c>
      <c r="G107" s="32">
        <v>9969328.7880000006</v>
      </c>
      <c r="H107" s="32">
        <v>-350609556.35000002</v>
      </c>
      <c r="I107" s="32">
        <v>351874.74699999997</v>
      </c>
      <c r="J107" s="32">
        <v>5130.0649999999996</v>
      </c>
      <c r="K107" s="29">
        <v>0.13</v>
      </c>
      <c r="L107" s="32">
        <v>137.59</v>
      </c>
    </row>
    <row r="108" spans="1:29" x14ac:dyDescent="0.2">
      <c r="A108" s="29" t="s">
        <v>13</v>
      </c>
      <c r="B108" s="30">
        <v>102084</v>
      </c>
      <c r="C108" s="29" t="s">
        <v>1</v>
      </c>
      <c r="D108" s="31">
        <v>40633</v>
      </c>
      <c r="E108" s="29">
        <v>148</v>
      </c>
      <c r="F108" s="32">
        <v>-13672731.6</v>
      </c>
      <c r="G108" s="32">
        <v>10349189.495999999</v>
      </c>
      <c r="H108" s="32">
        <v>-381145333.02999997</v>
      </c>
      <c r="I108" s="32">
        <v>363570.67200000002</v>
      </c>
      <c r="J108" s="32">
        <v>7683.2250000000004</v>
      </c>
      <c r="K108" s="29">
        <v>0.13</v>
      </c>
      <c r="L108" s="32">
        <v>-1777455.11</v>
      </c>
    </row>
    <row r="109" spans="1:29" x14ac:dyDescent="0.2">
      <c r="A109" s="29" t="s">
        <v>14</v>
      </c>
      <c r="B109" s="30">
        <v>102084</v>
      </c>
      <c r="C109" s="29" t="s">
        <v>1</v>
      </c>
      <c r="D109" s="31">
        <v>40633</v>
      </c>
      <c r="E109" s="29">
        <v>148</v>
      </c>
      <c r="F109" s="32">
        <v>-13215.6</v>
      </c>
      <c r="G109" s="32">
        <v>10339195.972999999</v>
      </c>
      <c r="H109" s="32">
        <v>-381145333.02999997</v>
      </c>
      <c r="I109" s="32">
        <v>363570.67200000002</v>
      </c>
      <c r="J109" s="32">
        <v>7683.2250000000004</v>
      </c>
      <c r="K109" s="29">
        <v>0.13</v>
      </c>
      <c r="L109" s="32">
        <v>-1718.03</v>
      </c>
    </row>
    <row r="110" spans="1:29" x14ac:dyDescent="0.2">
      <c r="A110" s="29" t="s">
        <v>13</v>
      </c>
      <c r="B110" s="30">
        <v>102084</v>
      </c>
      <c r="C110" s="29" t="s">
        <v>1</v>
      </c>
      <c r="D110" s="31">
        <v>40663</v>
      </c>
      <c r="E110" s="29">
        <v>148</v>
      </c>
      <c r="F110" s="32">
        <v>-14453277.630000001</v>
      </c>
      <c r="G110" s="32">
        <v>8955461.4020000007</v>
      </c>
      <c r="H110" s="32">
        <v>-392483730.76999998</v>
      </c>
      <c r="I110" s="32">
        <v>320535.57199999999</v>
      </c>
      <c r="J110" s="32">
        <v>9250.76</v>
      </c>
      <c r="K110" s="29">
        <v>0.13</v>
      </c>
      <c r="L110" s="32">
        <v>-1878926.09</v>
      </c>
    </row>
    <row r="111" spans="1:29" x14ac:dyDescent="0.2">
      <c r="A111" s="29" t="s">
        <v>14</v>
      </c>
      <c r="B111" s="30">
        <v>102084</v>
      </c>
      <c r="C111" s="29" t="s">
        <v>1</v>
      </c>
      <c r="D111" s="31">
        <v>40663</v>
      </c>
      <c r="E111" s="29">
        <v>148</v>
      </c>
      <c r="F111" s="32">
        <v>-3362.8</v>
      </c>
      <c r="G111" s="32">
        <v>8953378.2469999995</v>
      </c>
      <c r="H111" s="32">
        <v>-392483730.76999998</v>
      </c>
      <c r="I111" s="32">
        <v>320535.57199999999</v>
      </c>
      <c r="J111" s="32">
        <v>9250.76</v>
      </c>
      <c r="K111" s="29">
        <v>0.13</v>
      </c>
      <c r="L111" s="32">
        <v>-437.17</v>
      </c>
    </row>
    <row r="112" spans="1:29" x14ac:dyDescent="0.2">
      <c r="A112" s="29" t="s">
        <v>13</v>
      </c>
      <c r="B112" s="30">
        <v>102084</v>
      </c>
      <c r="C112" s="29" t="s">
        <v>1</v>
      </c>
      <c r="D112" s="31">
        <v>40694</v>
      </c>
      <c r="E112" s="29">
        <v>148</v>
      </c>
      <c r="F112" s="32">
        <v>-16440035.77</v>
      </c>
      <c r="G112" s="32">
        <v>8872239.9399999995</v>
      </c>
      <c r="H112" s="32">
        <v>-443984141.20999998</v>
      </c>
      <c r="I112" s="32">
        <v>319554.09100000001</v>
      </c>
      <c r="J112" s="32">
        <v>8971.0259999999998</v>
      </c>
      <c r="K112" s="29">
        <v>0.13</v>
      </c>
      <c r="L112" s="32">
        <v>-2137204.65</v>
      </c>
    </row>
    <row r="113" spans="1:12" x14ac:dyDescent="0.2">
      <c r="A113" s="29" t="s">
        <v>14</v>
      </c>
      <c r="B113" s="30">
        <v>102084</v>
      </c>
      <c r="C113" s="29" t="s">
        <v>1</v>
      </c>
      <c r="D113" s="31">
        <v>40694</v>
      </c>
      <c r="E113" s="29">
        <v>148</v>
      </c>
      <c r="F113" s="32">
        <v>314.3</v>
      </c>
      <c r="G113" s="32">
        <v>8872409.5610000007</v>
      </c>
      <c r="H113" s="32">
        <v>-443984141.20999998</v>
      </c>
      <c r="I113" s="32">
        <v>319554.09100000001</v>
      </c>
      <c r="J113" s="32">
        <v>8971.0259999999998</v>
      </c>
      <c r="K113" s="29">
        <v>0.13</v>
      </c>
      <c r="L113" s="32">
        <v>40.86</v>
      </c>
    </row>
    <row r="114" spans="1:12" x14ac:dyDescent="0.2">
      <c r="A114" s="29" t="s">
        <v>13</v>
      </c>
      <c r="B114" s="30">
        <v>102084</v>
      </c>
      <c r="C114" s="29" t="s">
        <v>1</v>
      </c>
      <c r="D114" s="31">
        <v>40724</v>
      </c>
      <c r="E114" s="29">
        <v>148</v>
      </c>
      <c r="F114" s="32">
        <v>-14599657.390000001</v>
      </c>
      <c r="G114" s="32">
        <v>9315032.0989999995</v>
      </c>
      <c r="H114" s="32">
        <v>-377094482.42000002</v>
      </c>
      <c r="I114" s="32">
        <v>351849.48599999998</v>
      </c>
      <c r="J114" s="32">
        <v>8792.9619999999995</v>
      </c>
      <c r="K114" s="29">
        <v>0.13</v>
      </c>
      <c r="L114" s="32">
        <v>-1897955.46</v>
      </c>
    </row>
    <row r="115" spans="1:12" x14ac:dyDescent="0.2">
      <c r="A115" s="29" t="s">
        <v>14</v>
      </c>
      <c r="B115" s="30">
        <v>102084</v>
      </c>
      <c r="C115" s="29" t="s">
        <v>1</v>
      </c>
      <c r="D115" s="31">
        <v>40724</v>
      </c>
      <c r="E115" s="29">
        <v>148</v>
      </c>
      <c r="F115" s="32">
        <v>322.52</v>
      </c>
      <c r="G115" s="32">
        <v>9315237.8859999999</v>
      </c>
      <c r="H115" s="32">
        <v>-377094482.42000002</v>
      </c>
      <c r="I115" s="32">
        <v>351849.48599999998</v>
      </c>
      <c r="J115" s="32">
        <v>8792.9619999999995</v>
      </c>
      <c r="K115" s="29">
        <v>0.13</v>
      </c>
      <c r="L115" s="32">
        <v>41.93</v>
      </c>
    </row>
    <row r="116" spans="1:12" x14ac:dyDescent="0.2">
      <c r="A116" s="29" t="s">
        <v>13</v>
      </c>
      <c r="B116" s="30">
        <v>102084</v>
      </c>
      <c r="C116" s="29" t="s">
        <v>1</v>
      </c>
      <c r="D116" s="31">
        <v>40755</v>
      </c>
      <c r="E116" s="29">
        <v>148</v>
      </c>
      <c r="F116" s="32">
        <v>-14564473.84</v>
      </c>
      <c r="G116" s="32">
        <v>11268047.131999999</v>
      </c>
      <c r="H116" s="32">
        <v>-352697335.98000002</v>
      </c>
      <c r="I116" s="32">
        <v>455802.43099999998</v>
      </c>
      <c r="J116" s="32">
        <v>9506.3790000000008</v>
      </c>
      <c r="K116" s="29">
        <v>0.13</v>
      </c>
      <c r="L116" s="32">
        <v>-1893381.6</v>
      </c>
    </row>
    <row r="117" spans="1:12" x14ac:dyDescent="0.2">
      <c r="A117" s="29" t="s">
        <v>14</v>
      </c>
      <c r="B117" s="30">
        <v>102084</v>
      </c>
      <c r="C117" s="29" t="s">
        <v>1</v>
      </c>
      <c r="D117" s="31">
        <v>40755</v>
      </c>
      <c r="E117" s="29">
        <v>148</v>
      </c>
      <c r="F117" s="32">
        <v>6425.9</v>
      </c>
      <c r="G117" s="32">
        <v>11273020.832</v>
      </c>
      <c r="H117" s="32">
        <v>-352697335.98000002</v>
      </c>
      <c r="I117" s="32">
        <v>455802.43099999998</v>
      </c>
      <c r="J117" s="32">
        <v>9506.3790000000008</v>
      </c>
      <c r="K117" s="29">
        <v>0.13</v>
      </c>
      <c r="L117" s="32">
        <v>835.37</v>
      </c>
    </row>
    <row r="118" spans="1:12" x14ac:dyDescent="0.2">
      <c r="A118" s="29" t="s">
        <v>13</v>
      </c>
      <c r="B118" s="30">
        <v>102084</v>
      </c>
      <c r="C118" s="29" t="s">
        <v>1</v>
      </c>
      <c r="D118" s="31">
        <v>40786</v>
      </c>
      <c r="E118" s="29">
        <v>148</v>
      </c>
      <c r="F118" s="32">
        <v>-15198520.52</v>
      </c>
      <c r="G118" s="32">
        <v>10490372.064999999</v>
      </c>
      <c r="H118" s="32">
        <v>-383719252.29000002</v>
      </c>
      <c r="I118" s="32">
        <v>406248.51199999999</v>
      </c>
      <c r="J118" s="32">
        <v>9258.7479999999996</v>
      </c>
      <c r="K118" s="29">
        <v>0.13</v>
      </c>
      <c r="L118" s="32">
        <v>-1975807.67</v>
      </c>
    </row>
    <row r="119" spans="1:12" x14ac:dyDescent="0.2">
      <c r="A119" s="29" t="s">
        <v>14</v>
      </c>
      <c r="B119" s="30">
        <v>102084</v>
      </c>
      <c r="C119" s="29" t="s">
        <v>1</v>
      </c>
      <c r="D119" s="31">
        <v>40786</v>
      </c>
      <c r="E119" s="29">
        <v>148</v>
      </c>
      <c r="F119" s="32">
        <v>773.2</v>
      </c>
      <c r="G119" s="32">
        <v>10490905.774</v>
      </c>
      <c r="H119" s="32">
        <v>-383719252.29000002</v>
      </c>
      <c r="I119" s="32">
        <v>406248.51199999999</v>
      </c>
      <c r="J119" s="32">
        <v>9258.7479999999996</v>
      </c>
      <c r="K119" s="29">
        <v>0.13</v>
      </c>
      <c r="L119" s="32">
        <v>100.52</v>
      </c>
    </row>
    <row r="120" spans="1:12" x14ac:dyDescent="0.2">
      <c r="A120" s="29" t="s">
        <v>13</v>
      </c>
      <c r="B120" s="30">
        <v>102084</v>
      </c>
      <c r="C120" s="29" t="s">
        <v>1</v>
      </c>
      <c r="D120" s="31">
        <v>40816</v>
      </c>
      <c r="E120" s="29">
        <v>148</v>
      </c>
      <c r="F120" s="32">
        <v>-13416216.9</v>
      </c>
      <c r="G120" s="32">
        <v>9145861.2949999999</v>
      </c>
      <c r="H120" s="32">
        <v>-352488287.50999999</v>
      </c>
      <c r="I120" s="32">
        <v>338551.16700000002</v>
      </c>
      <c r="J120" s="32">
        <v>9553.616</v>
      </c>
      <c r="K120" s="29">
        <v>0.13</v>
      </c>
      <c r="L120" s="32">
        <v>-1744108.2</v>
      </c>
    </row>
    <row r="121" spans="1:12" x14ac:dyDescent="0.2">
      <c r="A121" s="29" t="s">
        <v>14</v>
      </c>
      <c r="B121" s="30">
        <v>102084</v>
      </c>
      <c r="C121" s="29" t="s">
        <v>1</v>
      </c>
      <c r="D121" s="31">
        <v>40816</v>
      </c>
      <c r="E121" s="29">
        <v>148</v>
      </c>
      <c r="F121" s="32">
        <v>-53.91</v>
      </c>
      <c r="G121" s="32">
        <v>9145824.5399999991</v>
      </c>
      <c r="H121" s="32">
        <v>-352488287.50999999</v>
      </c>
      <c r="I121" s="32">
        <v>338551.16700000002</v>
      </c>
      <c r="J121" s="32">
        <v>9553.616</v>
      </c>
      <c r="K121" s="29">
        <v>0.13</v>
      </c>
      <c r="L121" s="32">
        <v>-7.01</v>
      </c>
    </row>
    <row r="122" spans="1:12" x14ac:dyDescent="0.2">
      <c r="A122" s="29" t="s">
        <v>13</v>
      </c>
      <c r="B122" s="30">
        <v>102084</v>
      </c>
      <c r="C122" s="29" t="s">
        <v>1</v>
      </c>
      <c r="D122" s="31">
        <v>40847</v>
      </c>
      <c r="E122" s="29">
        <v>148</v>
      </c>
      <c r="F122" s="32">
        <v>-15199050.130000001</v>
      </c>
      <c r="G122" s="32">
        <v>9069550.3560000006</v>
      </c>
      <c r="H122" s="32">
        <v>-411377234.39999998</v>
      </c>
      <c r="I122" s="32">
        <v>325020.09499999997</v>
      </c>
      <c r="J122" s="32">
        <v>10070.277</v>
      </c>
      <c r="K122" s="29">
        <v>0.13</v>
      </c>
      <c r="L122" s="32">
        <v>-1975876.52</v>
      </c>
    </row>
    <row r="123" spans="1:12" x14ac:dyDescent="0.2">
      <c r="A123" s="29" t="s">
        <v>14</v>
      </c>
      <c r="B123" s="30">
        <v>102084</v>
      </c>
      <c r="C123" s="29" t="s">
        <v>1</v>
      </c>
      <c r="D123" s="31">
        <v>40847</v>
      </c>
      <c r="E123" s="29">
        <v>148</v>
      </c>
      <c r="F123" s="32">
        <v>2830.61</v>
      </c>
      <c r="G123" s="32">
        <v>9071239.7449999992</v>
      </c>
      <c r="H123" s="32">
        <v>-411377234.39999998</v>
      </c>
      <c r="I123" s="32">
        <v>325020.09499999997</v>
      </c>
      <c r="J123" s="32">
        <v>10070.277</v>
      </c>
      <c r="K123" s="29">
        <v>0.13</v>
      </c>
      <c r="L123" s="32">
        <v>367.98</v>
      </c>
    </row>
    <row r="124" spans="1:12" x14ac:dyDescent="0.2">
      <c r="A124" s="29" t="s">
        <v>13</v>
      </c>
      <c r="B124" s="30">
        <v>102084</v>
      </c>
      <c r="C124" s="29" t="s">
        <v>1</v>
      </c>
      <c r="D124" s="31">
        <v>40877</v>
      </c>
      <c r="E124" s="29">
        <v>148</v>
      </c>
      <c r="F124" s="32">
        <v>-14701317.789999999</v>
      </c>
      <c r="G124" s="32">
        <v>9318691.5749999993</v>
      </c>
      <c r="H124" s="32">
        <v>-406109751.76999998</v>
      </c>
      <c r="I124" s="32">
        <v>329511.84000000003</v>
      </c>
      <c r="J124" s="32">
        <v>7828.1170000000002</v>
      </c>
      <c r="K124" s="29">
        <v>0.13</v>
      </c>
      <c r="L124" s="32">
        <v>-1911171.31</v>
      </c>
    </row>
    <row r="125" spans="1:12" x14ac:dyDescent="0.2">
      <c r="A125" s="29" t="s">
        <v>14</v>
      </c>
      <c r="B125" s="30">
        <v>102084</v>
      </c>
      <c r="C125" s="29" t="s">
        <v>1</v>
      </c>
      <c r="D125" s="31">
        <v>40877</v>
      </c>
      <c r="E125" s="29">
        <v>148</v>
      </c>
      <c r="F125" s="32">
        <v>1081.75</v>
      </c>
      <c r="G125" s="32">
        <v>9319377.3100000005</v>
      </c>
      <c r="H125" s="32">
        <v>-406109751.76999998</v>
      </c>
      <c r="I125" s="32">
        <v>329511.84000000003</v>
      </c>
      <c r="J125" s="32">
        <v>7828.1170000000002</v>
      </c>
      <c r="K125" s="29">
        <v>0.13</v>
      </c>
      <c r="L125" s="32">
        <v>140.62</v>
      </c>
    </row>
    <row r="126" spans="1:12" x14ac:dyDescent="0.2">
      <c r="A126" s="29" t="s">
        <v>13</v>
      </c>
      <c r="B126" s="30">
        <v>102084</v>
      </c>
      <c r="C126" s="29" t="s">
        <v>1</v>
      </c>
      <c r="D126" s="31">
        <v>40908</v>
      </c>
      <c r="E126" s="29">
        <v>148</v>
      </c>
      <c r="F126" s="32">
        <v>-17569397.16</v>
      </c>
      <c r="G126" s="32">
        <v>10335730.637</v>
      </c>
      <c r="H126" s="32">
        <v>-486642052.57999998</v>
      </c>
      <c r="I126" s="32">
        <v>362815.717</v>
      </c>
      <c r="J126" s="32">
        <v>10338.546</v>
      </c>
      <c r="K126" s="29">
        <v>0.13</v>
      </c>
      <c r="L126" s="32">
        <v>-2284021.63</v>
      </c>
    </row>
    <row r="127" spans="1:12" x14ac:dyDescent="0.2">
      <c r="A127" s="29" t="s">
        <v>14</v>
      </c>
      <c r="B127" s="30">
        <v>102084</v>
      </c>
      <c r="C127" s="29" t="s">
        <v>1</v>
      </c>
      <c r="D127" s="31">
        <v>40908</v>
      </c>
      <c r="E127" s="29">
        <v>148</v>
      </c>
      <c r="F127" s="32">
        <v>-837.24</v>
      </c>
      <c r="G127" s="32">
        <v>10335238.127</v>
      </c>
      <c r="H127" s="32">
        <v>-486642052.57999998</v>
      </c>
      <c r="I127" s="32">
        <v>362815.717</v>
      </c>
      <c r="J127" s="32">
        <v>10338.546</v>
      </c>
      <c r="K127" s="29">
        <v>0.13</v>
      </c>
      <c r="L127" s="32">
        <v>-108.84</v>
      </c>
    </row>
    <row r="128" spans="1:12" x14ac:dyDescent="0.2">
      <c r="A128" s="29" t="s">
        <v>13</v>
      </c>
      <c r="B128" s="30">
        <v>102084</v>
      </c>
      <c r="C128" s="29" t="s">
        <v>1</v>
      </c>
      <c r="D128" s="31">
        <v>40939</v>
      </c>
      <c r="E128" s="29">
        <v>148</v>
      </c>
      <c r="F128" s="32">
        <v>-16484525.039999999</v>
      </c>
      <c r="G128" s="32">
        <v>10865842.57</v>
      </c>
      <c r="H128" s="32">
        <v>-461330569.62</v>
      </c>
      <c r="I128" s="32">
        <v>384195.92</v>
      </c>
      <c r="J128" s="32">
        <v>4068.5169999999998</v>
      </c>
      <c r="K128" s="29">
        <v>0.13</v>
      </c>
      <c r="L128" s="32">
        <v>-2142988.2599999998</v>
      </c>
    </row>
    <row r="129" spans="1:12" x14ac:dyDescent="0.2">
      <c r="A129" s="29" t="s">
        <v>14</v>
      </c>
      <c r="B129" s="30">
        <v>102084</v>
      </c>
      <c r="C129" s="29" t="s">
        <v>1</v>
      </c>
      <c r="D129" s="31">
        <v>40939</v>
      </c>
      <c r="E129" s="29">
        <v>148</v>
      </c>
      <c r="F129" s="32">
        <v>-1228.43</v>
      </c>
      <c r="G129" s="32">
        <v>10865032.903999999</v>
      </c>
      <c r="H129" s="32">
        <v>-461330569.62</v>
      </c>
      <c r="I129" s="32">
        <v>384195.92</v>
      </c>
      <c r="J129" s="32">
        <v>4068.5169999999998</v>
      </c>
      <c r="K129" s="29">
        <v>0.13</v>
      </c>
      <c r="L129" s="32">
        <v>-159.69</v>
      </c>
    </row>
    <row r="130" spans="1:12" x14ac:dyDescent="0.2">
      <c r="A130" s="29" t="s">
        <v>13</v>
      </c>
      <c r="B130" s="30">
        <v>102084</v>
      </c>
      <c r="C130" s="29" t="s">
        <v>1</v>
      </c>
      <c r="D130" s="31">
        <v>40968</v>
      </c>
      <c r="E130" s="29">
        <v>148</v>
      </c>
      <c r="F130" s="32">
        <v>-18039806.469999999</v>
      </c>
      <c r="G130" s="32">
        <v>9782769.9100000001</v>
      </c>
      <c r="H130" s="32">
        <v>-495211802.87</v>
      </c>
      <c r="I130" s="32">
        <v>352708.641</v>
      </c>
      <c r="J130" s="32">
        <v>3662.663</v>
      </c>
      <c r="K130" s="29">
        <v>0.13</v>
      </c>
      <c r="L130" s="32">
        <v>-2345174.84</v>
      </c>
    </row>
    <row r="131" spans="1:12" x14ac:dyDescent="0.2">
      <c r="A131" s="29" t="s">
        <v>14</v>
      </c>
      <c r="B131" s="30">
        <v>102084</v>
      </c>
      <c r="C131" s="29" t="s">
        <v>1</v>
      </c>
      <c r="D131" s="31">
        <v>40968</v>
      </c>
      <c r="E131" s="29">
        <v>148</v>
      </c>
      <c r="F131" s="32">
        <v>3.82</v>
      </c>
      <c r="G131" s="32">
        <v>9782771.9839999992</v>
      </c>
      <c r="H131" s="32">
        <v>-495211802.87</v>
      </c>
      <c r="I131" s="32">
        <v>352708.641</v>
      </c>
      <c r="J131" s="32">
        <v>3662.663</v>
      </c>
      <c r="K131" s="29">
        <v>0.13</v>
      </c>
      <c r="L131" s="32">
        <v>0.5</v>
      </c>
    </row>
    <row r="132" spans="1:12" x14ac:dyDescent="0.2">
      <c r="A132" s="29" t="s">
        <v>13</v>
      </c>
      <c r="B132" s="30">
        <v>102084</v>
      </c>
      <c r="C132" s="29" t="s">
        <v>1</v>
      </c>
      <c r="D132" s="31">
        <v>40999</v>
      </c>
      <c r="E132" s="29">
        <v>148</v>
      </c>
      <c r="F132" s="32">
        <v>-21834486.940000001</v>
      </c>
      <c r="G132" s="32">
        <v>9626811.0649999995</v>
      </c>
      <c r="H132" s="32">
        <v>-600147214.59000003</v>
      </c>
      <c r="I132" s="32">
        <v>342008.43800000002</v>
      </c>
      <c r="J132" s="32">
        <v>8233.0949999999993</v>
      </c>
      <c r="K132" s="29">
        <v>0.13</v>
      </c>
      <c r="L132" s="32">
        <v>-2838483.3</v>
      </c>
    </row>
    <row r="133" spans="1:12" x14ac:dyDescent="0.2">
      <c r="A133" s="29" t="s">
        <v>14</v>
      </c>
      <c r="B133" s="30">
        <v>102084</v>
      </c>
      <c r="C133" s="29" t="s">
        <v>1</v>
      </c>
      <c r="D133" s="31">
        <v>40999</v>
      </c>
      <c r="E133" s="29">
        <v>148</v>
      </c>
      <c r="F133" s="32">
        <v>218.28</v>
      </c>
      <c r="G133" s="32">
        <v>9626907.3029999994</v>
      </c>
      <c r="H133" s="32">
        <v>-600147214.59000003</v>
      </c>
      <c r="I133" s="32">
        <v>342008.43800000002</v>
      </c>
      <c r="J133" s="32">
        <v>8233.0949999999993</v>
      </c>
      <c r="K133" s="29">
        <v>0.13</v>
      </c>
      <c r="L133" s="32">
        <v>28.37</v>
      </c>
    </row>
    <row r="134" spans="1:12" x14ac:dyDescent="0.2">
      <c r="A134" s="29" t="s">
        <v>13</v>
      </c>
      <c r="B134" s="30">
        <v>102084</v>
      </c>
      <c r="C134" s="29" t="s">
        <v>1</v>
      </c>
      <c r="D134" s="31">
        <v>41029</v>
      </c>
      <c r="E134" s="29">
        <v>148</v>
      </c>
      <c r="F134" s="32">
        <v>-19632932.469999999</v>
      </c>
      <c r="G134" s="32">
        <v>8819092.6500000004</v>
      </c>
      <c r="H134" s="32">
        <v>-535508778.88</v>
      </c>
      <c r="I134" s="32">
        <v>313772.64799999999</v>
      </c>
      <c r="J134" s="32">
        <v>9554.732</v>
      </c>
      <c r="K134" s="29">
        <v>0.13</v>
      </c>
      <c r="L134" s="32">
        <v>-2552281.2200000002</v>
      </c>
    </row>
    <row r="135" spans="1:12" x14ac:dyDescent="0.2">
      <c r="A135" s="29" t="s">
        <v>14</v>
      </c>
      <c r="B135" s="30">
        <v>102084</v>
      </c>
      <c r="C135" s="29" t="s">
        <v>1</v>
      </c>
      <c r="D135" s="31">
        <v>41029</v>
      </c>
      <c r="E135" s="29">
        <v>148</v>
      </c>
      <c r="F135" s="32">
        <v>11.78</v>
      </c>
      <c r="G135" s="32">
        <v>8819433.6699999999</v>
      </c>
      <c r="H135" s="32">
        <v>-535529164.81999999</v>
      </c>
      <c r="I135" s="32">
        <v>313772.64799999999</v>
      </c>
      <c r="J135" s="32">
        <v>9554.732</v>
      </c>
      <c r="K135" s="29">
        <v>0.13</v>
      </c>
      <c r="L135" s="32">
        <v>1.53</v>
      </c>
    </row>
    <row r="136" spans="1:12" x14ac:dyDescent="0.2">
      <c r="A136" s="29" t="s">
        <v>13</v>
      </c>
      <c r="B136" s="30">
        <v>102084</v>
      </c>
      <c r="C136" s="29" t="s">
        <v>1</v>
      </c>
      <c r="D136" s="31">
        <v>41060</v>
      </c>
      <c r="E136" s="29">
        <v>148</v>
      </c>
      <c r="F136" s="32">
        <v>-19797340.309999999</v>
      </c>
      <c r="G136" s="32">
        <v>9215639.9020000007</v>
      </c>
      <c r="H136" s="32">
        <v>-520624503.67000002</v>
      </c>
      <c r="I136" s="32">
        <v>340165.712</v>
      </c>
      <c r="J136" s="32">
        <v>10269.502</v>
      </c>
      <c r="K136" s="29">
        <v>0.13</v>
      </c>
      <c r="L136" s="32">
        <v>-2573654.2400000002</v>
      </c>
    </row>
    <row r="137" spans="1:12" x14ac:dyDescent="0.2">
      <c r="A137" s="29" t="s">
        <v>14</v>
      </c>
      <c r="B137" s="30">
        <v>102084</v>
      </c>
      <c r="C137" s="29" t="s">
        <v>1</v>
      </c>
      <c r="D137" s="31">
        <v>41060</v>
      </c>
      <c r="E137" s="29">
        <v>148</v>
      </c>
      <c r="F137" s="32">
        <v>-224.54</v>
      </c>
      <c r="G137" s="32">
        <v>9215535.3809999991</v>
      </c>
      <c r="H137" s="32">
        <v>-520624503.67000002</v>
      </c>
      <c r="I137" s="32">
        <v>340165.712</v>
      </c>
      <c r="J137" s="32">
        <v>10269.502</v>
      </c>
      <c r="K137" s="29">
        <v>0.13</v>
      </c>
      <c r="L137" s="32">
        <v>-29.19</v>
      </c>
    </row>
    <row r="138" spans="1:12" x14ac:dyDescent="0.2">
      <c r="A138" s="29" t="s">
        <v>13</v>
      </c>
      <c r="B138" s="30">
        <v>102084</v>
      </c>
      <c r="C138" s="29" t="s">
        <v>1</v>
      </c>
      <c r="D138" s="31">
        <v>41090</v>
      </c>
      <c r="E138" s="29">
        <v>148</v>
      </c>
      <c r="F138" s="32">
        <v>-20801284.52</v>
      </c>
      <c r="G138" s="32">
        <v>9995097.2459999993</v>
      </c>
      <c r="H138" s="32">
        <v>-526621046.08999997</v>
      </c>
      <c r="I138" s="32">
        <v>385087.70400000003</v>
      </c>
      <c r="J138" s="32">
        <v>9713.9529999999995</v>
      </c>
      <c r="K138" s="29">
        <v>0.13</v>
      </c>
      <c r="L138" s="32">
        <v>-2704166.99</v>
      </c>
    </row>
    <row r="139" spans="1:12" x14ac:dyDescent="0.2">
      <c r="A139" s="29" t="s">
        <v>14</v>
      </c>
      <c r="B139" s="30">
        <v>102084</v>
      </c>
      <c r="C139" s="29" t="s">
        <v>1</v>
      </c>
      <c r="D139" s="31">
        <v>41090</v>
      </c>
      <c r="E139" s="29">
        <v>148</v>
      </c>
      <c r="F139" s="32">
        <v>-3350.13</v>
      </c>
      <c r="G139" s="32">
        <v>9993487.7540000007</v>
      </c>
      <c r="H139" s="32">
        <v>-526621046.08999997</v>
      </c>
      <c r="I139" s="32">
        <v>385087.70400000003</v>
      </c>
      <c r="J139" s="32">
        <v>9713.9529999999995</v>
      </c>
      <c r="K139" s="29">
        <v>0.13</v>
      </c>
      <c r="L139" s="32">
        <v>-435.51</v>
      </c>
    </row>
    <row r="140" spans="1:12" x14ac:dyDescent="0.2">
      <c r="A140" s="29" t="s">
        <v>13</v>
      </c>
      <c r="B140" s="30">
        <v>102084</v>
      </c>
      <c r="C140" s="29" t="s">
        <v>1</v>
      </c>
      <c r="D140" s="31">
        <v>41121</v>
      </c>
      <c r="E140" s="29">
        <v>148</v>
      </c>
      <c r="F140" s="32">
        <v>-15344659.5</v>
      </c>
      <c r="G140" s="32">
        <v>11294576.278999999</v>
      </c>
      <c r="H140" s="32">
        <v>-379219312.58999997</v>
      </c>
      <c r="I140" s="32">
        <v>447163.51500000001</v>
      </c>
      <c r="J140" s="32">
        <v>9858.1119999999992</v>
      </c>
      <c r="K140" s="29">
        <v>0.13</v>
      </c>
      <c r="L140" s="32">
        <v>-1994805.74</v>
      </c>
    </row>
    <row r="141" spans="1:12" x14ac:dyDescent="0.2">
      <c r="A141" s="29" t="s">
        <v>14</v>
      </c>
      <c r="B141" s="30">
        <v>102084</v>
      </c>
      <c r="C141" s="29" t="s">
        <v>1</v>
      </c>
      <c r="D141" s="31">
        <v>41121</v>
      </c>
      <c r="E141" s="29">
        <v>148</v>
      </c>
      <c r="F141" s="32">
        <v>-1950.24</v>
      </c>
      <c r="G141" s="32">
        <v>11293140.971000001</v>
      </c>
      <c r="H141" s="32">
        <v>-379219312.58999997</v>
      </c>
      <c r="I141" s="32">
        <v>447163.51500000001</v>
      </c>
      <c r="J141" s="32">
        <v>9858.1119999999992</v>
      </c>
      <c r="K141" s="29">
        <v>0.13</v>
      </c>
      <c r="L141" s="32">
        <v>-253.53</v>
      </c>
    </row>
    <row r="142" spans="1:12" x14ac:dyDescent="0.2">
      <c r="A142" s="29" t="s">
        <v>13</v>
      </c>
      <c r="B142" s="30">
        <v>102084</v>
      </c>
      <c r="C142" s="29" t="s">
        <v>1</v>
      </c>
      <c r="D142" s="31">
        <v>41152</v>
      </c>
      <c r="E142" s="29">
        <v>148</v>
      </c>
      <c r="F142" s="32">
        <v>-17355934.829999998</v>
      </c>
      <c r="G142" s="32">
        <v>10463528.216</v>
      </c>
      <c r="H142" s="32">
        <v>-435860773.67000002</v>
      </c>
      <c r="I142" s="32">
        <v>407194.55699999997</v>
      </c>
      <c r="J142" s="32">
        <v>9462.1479999999992</v>
      </c>
      <c r="K142" s="29">
        <v>0.13</v>
      </c>
      <c r="L142" s="32">
        <v>-2256271.5299999998</v>
      </c>
    </row>
    <row r="143" spans="1:12" x14ac:dyDescent="0.2">
      <c r="A143" s="29" t="s">
        <v>14</v>
      </c>
      <c r="B143" s="30">
        <v>102084</v>
      </c>
      <c r="C143" s="29" t="s">
        <v>1</v>
      </c>
      <c r="D143" s="31">
        <v>41152</v>
      </c>
      <c r="E143" s="29">
        <v>148</v>
      </c>
      <c r="F143" s="32">
        <v>-1517.09</v>
      </c>
      <c r="G143" s="32">
        <v>10462613.675000001</v>
      </c>
      <c r="H143" s="32">
        <v>-435860773.68000001</v>
      </c>
      <c r="I143" s="32">
        <v>407194.55699999997</v>
      </c>
      <c r="J143" s="32">
        <v>9462.1479999999992</v>
      </c>
      <c r="K143" s="29">
        <v>0.13</v>
      </c>
      <c r="L143" s="32">
        <v>-197.22</v>
      </c>
    </row>
    <row r="144" spans="1:12" x14ac:dyDescent="0.2">
      <c r="A144" s="29" t="s">
        <v>13</v>
      </c>
      <c r="B144" s="30">
        <v>102084</v>
      </c>
      <c r="C144" s="29" t="s">
        <v>1</v>
      </c>
      <c r="D144" s="31">
        <v>41182</v>
      </c>
      <c r="E144" s="29">
        <v>148</v>
      </c>
      <c r="F144" s="32">
        <v>-16228588.08</v>
      </c>
      <c r="G144" s="32">
        <v>9042191.0580000002</v>
      </c>
      <c r="H144" s="32">
        <v>-430505192.86000001</v>
      </c>
      <c r="I144" s="32">
        <v>332425.05499999999</v>
      </c>
      <c r="J144" s="32">
        <v>8434.9310000000005</v>
      </c>
      <c r="K144" s="29">
        <v>0.13</v>
      </c>
      <c r="L144" s="32">
        <v>-2109716.4500000002</v>
      </c>
    </row>
    <row r="145" spans="1:12" x14ac:dyDescent="0.2">
      <c r="A145" s="29" t="s">
        <v>14</v>
      </c>
      <c r="B145" s="30">
        <v>102084</v>
      </c>
      <c r="C145" s="29" t="s">
        <v>1</v>
      </c>
      <c r="D145" s="31">
        <v>41182</v>
      </c>
      <c r="E145" s="29">
        <v>148</v>
      </c>
      <c r="F145" s="32">
        <v>2086.83</v>
      </c>
      <c r="G145" s="32">
        <v>9043353.9419999998</v>
      </c>
      <c r="H145" s="32">
        <v>-430505192.82999998</v>
      </c>
      <c r="I145" s="32">
        <v>332425.05499999999</v>
      </c>
      <c r="J145" s="32">
        <v>8434.9310000000005</v>
      </c>
      <c r="K145" s="29">
        <v>0.13</v>
      </c>
      <c r="L145" s="32">
        <v>271.29000000000002</v>
      </c>
    </row>
    <row r="146" spans="1:12" x14ac:dyDescent="0.2">
      <c r="A146" s="29" t="s">
        <v>13</v>
      </c>
      <c r="B146" s="30">
        <v>102084</v>
      </c>
      <c r="C146" s="29" t="s">
        <v>1</v>
      </c>
      <c r="D146" s="31">
        <v>41213</v>
      </c>
      <c r="E146" s="29">
        <v>148</v>
      </c>
      <c r="F146" s="32">
        <v>-17587123.75</v>
      </c>
      <c r="G146" s="32">
        <v>9114770.0869999994</v>
      </c>
      <c r="H146" s="32">
        <v>-490302506.74000001</v>
      </c>
      <c r="I146" s="32">
        <v>320076.46000000002</v>
      </c>
      <c r="J146" s="32">
        <v>6869.8379999999997</v>
      </c>
      <c r="K146" s="29">
        <v>0.13</v>
      </c>
      <c r="L146" s="32">
        <v>-2286326.09</v>
      </c>
    </row>
    <row r="147" spans="1:12" x14ac:dyDescent="0.2">
      <c r="A147" s="29" t="s">
        <v>14</v>
      </c>
      <c r="B147" s="30">
        <v>102084</v>
      </c>
      <c r="C147" s="29" t="s">
        <v>1</v>
      </c>
      <c r="D147" s="31">
        <v>41213</v>
      </c>
      <c r="E147" s="29">
        <v>148</v>
      </c>
      <c r="F147" s="32">
        <v>-752.78</v>
      </c>
      <c r="G147" s="32">
        <v>9114379.9649999999</v>
      </c>
      <c r="H147" s="32">
        <v>-490302506.74000001</v>
      </c>
      <c r="I147" s="32">
        <v>320076.46000000002</v>
      </c>
      <c r="J147" s="32">
        <v>6869.8379999999997</v>
      </c>
      <c r="K147" s="29">
        <v>0.13</v>
      </c>
      <c r="L147" s="32">
        <v>-97.86</v>
      </c>
    </row>
    <row r="148" spans="1:12" x14ac:dyDescent="0.2">
      <c r="A148" s="29" t="s">
        <v>13</v>
      </c>
      <c r="B148" s="30">
        <v>102084</v>
      </c>
      <c r="C148" s="29" t="s">
        <v>1</v>
      </c>
      <c r="D148" s="31">
        <v>41243</v>
      </c>
      <c r="E148" s="29">
        <v>148</v>
      </c>
      <c r="F148" s="32">
        <v>-18281594.960000001</v>
      </c>
      <c r="G148" s="32">
        <v>9509872.1420000009</v>
      </c>
      <c r="H148" s="32">
        <v>-516040765.98000002</v>
      </c>
      <c r="I148" s="32">
        <v>330859.25799999997</v>
      </c>
      <c r="J148" s="32">
        <v>6043.6419999999998</v>
      </c>
      <c r="K148" s="29">
        <v>0.13</v>
      </c>
      <c r="L148" s="32">
        <v>-2376607.34</v>
      </c>
    </row>
    <row r="149" spans="1:12" x14ac:dyDescent="0.2">
      <c r="A149" s="29" t="s">
        <v>14</v>
      </c>
      <c r="B149" s="30">
        <v>102084</v>
      </c>
      <c r="C149" s="29" t="s">
        <v>1</v>
      </c>
      <c r="D149" s="31">
        <v>41243</v>
      </c>
      <c r="E149" s="29">
        <v>148</v>
      </c>
      <c r="F149" s="32">
        <v>1.63</v>
      </c>
      <c r="G149" s="32">
        <v>9509872.9869999997</v>
      </c>
      <c r="H149" s="32">
        <v>-516040765.98000002</v>
      </c>
      <c r="I149" s="32">
        <v>330859.25799999997</v>
      </c>
      <c r="J149" s="32">
        <v>6043.6419999999998</v>
      </c>
      <c r="K149" s="29">
        <v>0.13</v>
      </c>
      <c r="L149" s="32">
        <v>0.21</v>
      </c>
    </row>
    <row r="150" spans="1:12" x14ac:dyDescent="0.2">
      <c r="A150" s="29" t="s">
        <v>13</v>
      </c>
      <c r="B150" s="30">
        <v>102084</v>
      </c>
      <c r="C150" s="29" t="s">
        <v>1</v>
      </c>
      <c r="D150" s="31">
        <v>41274</v>
      </c>
      <c r="E150" s="29">
        <v>148</v>
      </c>
      <c r="F150" s="32">
        <v>-14551228.48</v>
      </c>
      <c r="G150" s="32">
        <v>10218951.749</v>
      </c>
      <c r="H150" s="32">
        <v>-415211314.00999999</v>
      </c>
      <c r="I150" s="32">
        <v>350431.47</v>
      </c>
      <c r="J150" s="32">
        <v>7695.3360000000002</v>
      </c>
      <c r="K150" s="29">
        <v>0.13</v>
      </c>
      <c r="L150" s="32">
        <v>-1891659.7</v>
      </c>
    </row>
    <row r="151" spans="1:12" x14ac:dyDescent="0.2">
      <c r="A151" s="29" t="s">
        <v>14</v>
      </c>
      <c r="B151" s="30">
        <v>102084</v>
      </c>
      <c r="C151" s="29" t="s">
        <v>1</v>
      </c>
      <c r="D151" s="31">
        <v>41274</v>
      </c>
      <c r="E151" s="29">
        <v>148</v>
      </c>
      <c r="F151" s="32">
        <v>122.86</v>
      </c>
      <c r="G151" s="32">
        <v>10219038.029999999</v>
      </c>
      <c r="H151" s="32">
        <v>-415211314.00999999</v>
      </c>
      <c r="I151" s="32">
        <v>350431.47</v>
      </c>
      <c r="J151" s="32">
        <v>7695.3360000000002</v>
      </c>
      <c r="K151" s="29">
        <v>0.13</v>
      </c>
      <c r="L151" s="32">
        <v>15.97</v>
      </c>
    </row>
    <row r="152" spans="1:12" x14ac:dyDescent="0.2">
      <c r="A152" s="29" t="s">
        <v>13</v>
      </c>
      <c r="B152" s="30">
        <v>102084</v>
      </c>
      <c r="C152" s="29" t="s">
        <v>1</v>
      </c>
      <c r="D152" s="31">
        <v>41305</v>
      </c>
      <c r="E152" s="29">
        <v>148</v>
      </c>
      <c r="F152" s="32">
        <v>-18748244.66</v>
      </c>
      <c r="G152" s="32">
        <v>10867928.448999999</v>
      </c>
      <c r="H152" s="32">
        <v>-543388784.07000005</v>
      </c>
      <c r="I152" s="32">
        <v>369403.36</v>
      </c>
      <c r="J152" s="32">
        <v>5566.8040000000001</v>
      </c>
      <c r="K152" s="29">
        <v>0.13</v>
      </c>
      <c r="L152" s="32">
        <v>-2437271.81</v>
      </c>
    </row>
    <row r="153" spans="1:12" x14ac:dyDescent="0.2">
      <c r="A153" s="29" t="s">
        <v>14</v>
      </c>
      <c r="B153" s="30">
        <v>102084</v>
      </c>
      <c r="C153" s="29" t="s">
        <v>1</v>
      </c>
      <c r="D153" s="31">
        <v>41305</v>
      </c>
      <c r="E153" s="29">
        <v>148</v>
      </c>
      <c r="F153" s="32">
        <v>-80588.639999999999</v>
      </c>
      <c r="G153" s="32">
        <v>10867794.450999999</v>
      </c>
      <c r="H153" s="32">
        <v>-545717792.24000001</v>
      </c>
      <c r="I153" s="32">
        <v>369403.36</v>
      </c>
      <c r="J153" s="32">
        <v>5566.8040000000001</v>
      </c>
      <c r="K153" s="29">
        <v>0.13</v>
      </c>
      <c r="L153" s="32">
        <v>-10476.52</v>
      </c>
    </row>
    <row r="154" spans="1:12" x14ac:dyDescent="0.2">
      <c r="A154" s="29" t="s">
        <v>13</v>
      </c>
      <c r="B154" s="30">
        <v>102084</v>
      </c>
      <c r="C154" s="29" t="s">
        <v>1</v>
      </c>
      <c r="D154" s="31">
        <v>41333</v>
      </c>
      <c r="E154" s="29">
        <v>148</v>
      </c>
      <c r="F154" s="32">
        <v>-16410223.939999999</v>
      </c>
      <c r="G154" s="32">
        <v>9876376.0299999993</v>
      </c>
      <c r="H154" s="32">
        <v>-473153078.75</v>
      </c>
      <c r="I154" s="32">
        <v>336708.08100000001</v>
      </c>
      <c r="J154" s="32">
        <v>5831.2569999999996</v>
      </c>
      <c r="K154" s="29">
        <v>0.13</v>
      </c>
      <c r="L154" s="32">
        <v>-2133329.11</v>
      </c>
    </row>
    <row r="155" spans="1:12" x14ac:dyDescent="0.2">
      <c r="A155" s="29" t="s">
        <v>14</v>
      </c>
      <c r="B155" s="30">
        <v>102084</v>
      </c>
      <c r="C155" s="29" t="s">
        <v>1</v>
      </c>
      <c r="D155" s="31">
        <v>41333</v>
      </c>
      <c r="E155" s="29">
        <v>148</v>
      </c>
      <c r="F155" s="32">
        <v>-665.85</v>
      </c>
      <c r="G155" s="32">
        <v>9875975.3110000007</v>
      </c>
      <c r="H155" s="32">
        <v>-473153078.75</v>
      </c>
      <c r="I155" s="32">
        <v>336708.08100000001</v>
      </c>
      <c r="J155" s="32">
        <v>5831.2569999999996</v>
      </c>
      <c r="K155" s="29">
        <v>0.13</v>
      </c>
      <c r="L155" s="32">
        <v>-86.56</v>
      </c>
    </row>
    <row r="156" spans="1:12" x14ac:dyDescent="0.2">
      <c r="A156" s="29" t="s">
        <v>13</v>
      </c>
      <c r="B156" s="30">
        <v>102084</v>
      </c>
      <c r="C156" s="29" t="s">
        <v>1</v>
      </c>
      <c r="D156" s="31">
        <v>41364</v>
      </c>
      <c r="E156" s="29">
        <v>148</v>
      </c>
      <c r="F156" s="32">
        <v>-17520228.93</v>
      </c>
      <c r="G156" s="32">
        <v>10097263.795</v>
      </c>
      <c r="H156" s="32">
        <v>-497458133.32999998</v>
      </c>
      <c r="I156" s="32">
        <v>347421.14799999999</v>
      </c>
      <c r="J156" s="32">
        <v>8199.4789999999994</v>
      </c>
      <c r="K156" s="29">
        <v>0.13</v>
      </c>
      <c r="L156" s="32">
        <v>-2277629.7599999998</v>
      </c>
    </row>
    <row r="157" spans="1:12" x14ac:dyDescent="0.2">
      <c r="A157" s="29" t="s">
        <v>14</v>
      </c>
      <c r="B157" s="30">
        <v>102084</v>
      </c>
      <c r="C157" s="29" t="s">
        <v>1</v>
      </c>
      <c r="D157" s="31">
        <v>41364</v>
      </c>
      <c r="E157" s="29">
        <v>148</v>
      </c>
      <c r="F157" s="32">
        <v>44.86</v>
      </c>
      <c r="G157" s="32">
        <v>10097289.653000001</v>
      </c>
      <c r="H157" s="32">
        <v>-497458133.32999998</v>
      </c>
      <c r="I157" s="32">
        <v>347421.14799999999</v>
      </c>
      <c r="J157" s="32">
        <v>8199.4789999999994</v>
      </c>
      <c r="K157" s="29">
        <v>0.13</v>
      </c>
      <c r="L157" s="32">
        <v>5.83</v>
      </c>
    </row>
    <row r="158" spans="1:12" x14ac:dyDescent="0.2">
      <c r="A158" s="29" t="s">
        <v>13</v>
      </c>
      <c r="B158" s="30">
        <v>102084</v>
      </c>
      <c r="C158" s="29" t="s">
        <v>1</v>
      </c>
      <c r="D158" s="31">
        <v>41394</v>
      </c>
      <c r="E158" s="29">
        <v>148</v>
      </c>
      <c r="F158" s="32">
        <v>-18892613.289999999</v>
      </c>
      <c r="G158" s="32">
        <v>9409156.2760000005</v>
      </c>
      <c r="H158" s="32">
        <v>-551254916.02999997</v>
      </c>
      <c r="I158" s="32">
        <v>313507.75900000002</v>
      </c>
      <c r="J158" s="32">
        <v>8962.9269999999997</v>
      </c>
      <c r="K158" s="29">
        <v>0.13</v>
      </c>
      <c r="L158" s="32">
        <v>-2456039.73</v>
      </c>
    </row>
    <row r="159" spans="1:12" x14ac:dyDescent="0.2">
      <c r="A159" s="29" t="s">
        <v>14</v>
      </c>
      <c r="B159" s="30">
        <v>102084</v>
      </c>
      <c r="C159" s="29" t="s">
        <v>1</v>
      </c>
      <c r="D159" s="31">
        <v>41394</v>
      </c>
      <c r="E159" s="29">
        <v>148</v>
      </c>
      <c r="F159" s="32">
        <v>-2711.12</v>
      </c>
      <c r="G159" s="32">
        <v>9407860.6239999998</v>
      </c>
      <c r="H159" s="32">
        <v>-551254916.02999997</v>
      </c>
      <c r="I159" s="32">
        <v>313509.62300000002</v>
      </c>
      <c r="J159" s="32">
        <v>8962.9269999999997</v>
      </c>
      <c r="K159" s="29">
        <v>0.13</v>
      </c>
      <c r="L159" s="32">
        <v>-352.44</v>
      </c>
    </row>
    <row r="160" spans="1:12" x14ac:dyDescent="0.2">
      <c r="A160" s="29" t="s">
        <v>13</v>
      </c>
      <c r="B160" s="30">
        <v>102084</v>
      </c>
      <c r="C160" s="29" t="s">
        <v>1</v>
      </c>
      <c r="D160" s="31">
        <v>41425</v>
      </c>
      <c r="E160" s="29">
        <v>148</v>
      </c>
      <c r="F160" s="32">
        <v>-21341070.890000001</v>
      </c>
      <c r="G160" s="32">
        <v>8953459.727</v>
      </c>
      <c r="H160" s="32">
        <v>-589267794.35000002</v>
      </c>
      <c r="I160" s="32">
        <v>315226.91600000003</v>
      </c>
      <c r="J160" s="32">
        <v>9033.8369999999995</v>
      </c>
      <c r="K160" s="29">
        <v>0.13</v>
      </c>
      <c r="L160" s="32">
        <v>-2774339.22</v>
      </c>
    </row>
    <row r="161" spans="1:12" x14ac:dyDescent="0.2">
      <c r="A161" s="29" t="s">
        <v>14</v>
      </c>
      <c r="B161" s="30">
        <v>102084</v>
      </c>
      <c r="C161" s="29" t="s">
        <v>1</v>
      </c>
      <c r="D161" s="31">
        <v>41425</v>
      </c>
      <c r="E161" s="29">
        <v>148</v>
      </c>
      <c r="F161" s="32">
        <v>-14896.43</v>
      </c>
      <c r="G161" s="32">
        <v>8947214.4179999996</v>
      </c>
      <c r="H161" s="32">
        <v>-589267794.35000002</v>
      </c>
      <c r="I161" s="32">
        <v>315226.91600000003</v>
      </c>
      <c r="J161" s="32">
        <v>9033.8369999999995</v>
      </c>
      <c r="K161" s="29">
        <v>0.13</v>
      </c>
      <c r="L161" s="32">
        <v>-1936.53</v>
      </c>
    </row>
    <row r="162" spans="1:12" x14ac:dyDescent="0.2">
      <c r="A162" s="29" t="s">
        <v>13</v>
      </c>
      <c r="B162" s="30">
        <v>102084</v>
      </c>
      <c r="C162" s="29" t="s">
        <v>1</v>
      </c>
      <c r="D162" s="31">
        <v>41455</v>
      </c>
      <c r="E162" s="29">
        <v>148</v>
      </c>
      <c r="F162" s="32">
        <v>-24792030.109999999</v>
      </c>
      <c r="G162" s="32">
        <v>9229630.5749999993</v>
      </c>
      <c r="H162" s="32">
        <v>-647547121.14999998</v>
      </c>
      <c r="I162" s="32">
        <v>346213.26</v>
      </c>
      <c r="J162" s="32">
        <v>7152.9610000000002</v>
      </c>
      <c r="K162" s="29">
        <v>0.13</v>
      </c>
      <c r="L162" s="32">
        <v>-3222963.91</v>
      </c>
    </row>
    <row r="163" spans="1:12" x14ac:dyDescent="0.2">
      <c r="A163" s="29" t="s">
        <v>14</v>
      </c>
      <c r="B163" s="30">
        <v>102084</v>
      </c>
      <c r="C163" s="29" t="s">
        <v>1</v>
      </c>
      <c r="D163" s="31">
        <v>41455</v>
      </c>
      <c r="E163" s="29">
        <v>148</v>
      </c>
      <c r="F163" s="32">
        <v>-79506.03</v>
      </c>
      <c r="G163" s="32">
        <v>9230649.227</v>
      </c>
      <c r="H163" s="32">
        <v>-649695449.54999995</v>
      </c>
      <c r="I163" s="32">
        <v>346213.26</v>
      </c>
      <c r="J163" s="32">
        <v>7152.9610000000002</v>
      </c>
      <c r="K163" s="29">
        <v>0.13</v>
      </c>
      <c r="L163" s="32">
        <v>-10335.790000000001</v>
      </c>
    </row>
    <row r="164" spans="1:12" x14ac:dyDescent="0.2">
      <c r="A164" s="29" t="s">
        <v>13</v>
      </c>
      <c r="B164" s="30">
        <v>102084</v>
      </c>
      <c r="C164" s="29" t="s">
        <v>1</v>
      </c>
      <c r="D164" s="31">
        <v>41486</v>
      </c>
      <c r="E164" s="29">
        <v>148</v>
      </c>
      <c r="F164" s="32">
        <v>-21880004.940000001</v>
      </c>
      <c r="G164" s="32">
        <v>10731843.964</v>
      </c>
      <c r="H164" s="32">
        <v>-546131264.42999995</v>
      </c>
      <c r="I164" s="32">
        <v>422193.94900000002</v>
      </c>
      <c r="J164" s="32">
        <v>7762.7560000000003</v>
      </c>
      <c r="K164" s="29">
        <v>0.13</v>
      </c>
      <c r="L164" s="32">
        <v>-2844400.64</v>
      </c>
    </row>
    <row r="165" spans="1:12" x14ac:dyDescent="0.2">
      <c r="A165" s="29" t="s">
        <v>14</v>
      </c>
      <c r="B165" s="30">
        <v>102084</v>
      </c>
      <c r="C165" s="29" t="s">
        <v>1</v>
      </c>
      <c r="D165" s="31">
        <v>41486</v>
      </c>
      <c r="E165" s="29">
        <v>148</v>
      </c>
      <c r="F165" s="32">
        <v>-2823.8</v>
      </c>
      <c r="G165" s="32">
        <v>10731618.994999999</v>
      </c>
      <c r="H165" s="32">
        <v>-546189937.83000004</v>
      </c>
      <c r="I165" s="32">
        <v>422194.23200000002</v>
      </c>
      <c r="J165" s="32">
        <v>7762.7560000000003</v>
      </c>
      <c r="K165" s="29">
        <v>0.13</v>
      </c>
      <c r="L165" s="32">
        <v>-367.1</v>
      </c>
    </row>
    <row r="166" spans="1:12" x14ac:dyDescent="0.2">
      <c r="A166" s="29" t="s">
        <v>13</v>
      </c>
      <c r="B166" s="30">
        <v>102084</v>
      </c>
      <c r="C166" s="29" t="s">
        <v>1</v>
      </c>
      <c r="D166" s="31">
        <v>41517</v>
      </c>
      <c r="E166" s="29">
        <v>148</v>
      </c>
      <c r="F166" s="32">
        <v>-24368408.34</v>
      </c>
      <c r="G166" s="32">
        <v>10040434.801999999</v>
      </c>
      <c r="H166" s="32">
        <v>-626996170.55999994</v>
      </c>
      <c r="I166" s="32">
        <v>382650.20600000001</v>
      </c>
      <c r="J166" s="32">
        <v>7574.53</v>
      </c>
      <c r="K166" s="29">
        <v>0.13</v>
      </c>
      <c r="L166" s="32">
        <v>-3167893.08</v>
      </c>
    </row>
    <row r="167" spans="1:12" x14ac:dyDescent="0.2">
      <c r="A167" s="29" t="s">
        <v>14</v>
      </c>
      <c r="B167" s="30">
        <v>102084</v>
      </c>
      <c r="C167" s="29" t="s">
        <v>1</v>
      </c>
      <c r="D167" s="31">
        <v>41517</v>
      </c>
      <c r="E167" s="29">
        <v>148</v>
      </c>
      <c r="F167" s="32">
        <v>161.01</v>
      </c>
      <c r="G167" s="32">
        <v>10040501.140000001</v>
      </c>
      <c r="H167" s="32">
        <v>-626996170.55999994</v>
      </c>
      <c r="I167" s="32">
        <v>382650.20600000001</v>
      </c>
      <c r="J167" s="32">
        <v>7574.53</v>
      </c>
      <c r="K167" s="29">
        <v>0.13</v>
      </c>
      <c r="L167" s="32">
        <v>20.93</v>
      </c>
    </row>
    <row r="168" spans="1:12" x14ac:dyDescent="0.2">
      <c r="A168" s="29" t="s">
        <v>13</v>
      </c>
      <c r="B168" s="30">
        <v>102084</v>
      </c>
      <c r="C168" s="29" t="s">
        <v>1</v>
      </c>
      <c r="D168" s="31">
        <v>41547</v>
      </c>
      <c r="E168" s="29">
        <v>148</v>
      </c>
      <c r="F168" s="32">
        <v>-22346211.690000001</v>
      </c>
      <c r="G168" s="32">
        <v>8848540.5930000003</v>
      </c>
      <c r="H168" s="32">
        <v>-588953179.76999998</v>
      </c>
      <c r="I168" s="32">
        <v>328907.35800000001</v>
      </c>
      <c r="J168" s="32">
        <v>6826.2250000000004</v>
      </c>
      <c r="K168" s="29">
        <v>0.13</v>
      </c>
      <c r="L168" s="32">
        <v>-2905007.52</v>
      </c>
    </row>
    <row r="169" spans="1:12" x14ac:dyDescent="0.2">
      <c r="A169" s="29" t="s">
        <v>14</v>
      </c>
      <c r="B169" s="30">
        <v>102084</v>
      </c>
      <c r="C169" s="29" t="s">
        <v>1</v>
      </c>
      <c r="D169" s="31">
        <v>41547</v>
      </c>
      <c r="E169" s="29">
        <v>148</v>
      </c>
      <c r="F169" s="32">
        <v>-2305.23</v>
      </c>
      <c r="G169" s="32">
        <v>8847627.9580000006</v>
      </c>
      <c r="H169" s="32">
        <v>-588953185.23000002</v>
      </c>
      <c r="I169" s="32">
        <v>328907.35800000001</v>
      </c>
      <c r="J169" s="32">
        <v>6826.2250000000004</v>
      </c>
      <c r="K169" s="29">
        <v>0.13</v>
      </c>
      <c r="L169" s="32">
        <v>-299.68</v>
      </c>
    </row>
    <row r="170" spans="1:12" x14ac:dyDescent="0.2">
      <c r="A170" s="29" t="s">
        <v>13</v>
      </c>
      <c r="B170" s="30">
        <v>102084</v>
      </c>
      <c r="C170" s="29" t="s">
        <v>1</v>
      </c>
      <c r="D170" s="31">
        <v>41578</v>
      </c>
      <c r="E170" s="29">
        <v>148</v>
      </c>
      <c r="F170" s="32">
        <v>-20885396.350000001</v>
      </c>
      <c r="G170" s="32">
        <v>9001628.3230000008</v>
      </c>
      <c r="H170" s="32">
        <v>-568183046.97000003</v>
      </c>
      <c r="I170" s="32">
        <v>321421.75900000002</v>
      </c>
      <c r="J170" s="32">
        <v>9462.0580000000009</v>
      </c>
      <c r="K170" s="29">
        <v>0.13</v>
      </c>
      <c r="L170" s="32">
        <v>-2715101.53</v>
      </c>
    </row>
    <row r="171" spans="1:12" x14ac:dyDescent="0.2">
      <c r="A171" s="29" t="s">
        <v>14</v>
      </c>
      <c r="B171" s="30">
        <v>102084</v>
      </c>
      <c r="C171" s="29" t="s">
        <v>1</v>
      </c>
      <c r="D171" s="31">
        <v>41578</v>
      </c>
      <c r="E171" s="29">
        <v>148</v>
      </c>
      <c r="F171" s="32">
        <v>-535.13</v>
      </c>
      <c r="G171" s="32">
        <v>9001397.6889999993</v>
      </c>
      <c r="H171" s="32">
        <v>-568183046.97000003</v>
      </c>
      <c r="I171" s="32">
        <v>321421.75900000002</v>
      </c>
      <c r="J171" s="32">
        <v>9462.0580000000009</v>
      </c>
      <c r="K171" s="29">
        <v>0.13</v>
      </c>
      <c r="L171" s="32">
        <v>-69.56</v>
      </c>
    </row>
    <row r="172" spans="1:12" x14ac:dyDescent="0.2">
      <c r="A172" s="29" t="s">
        <v>13</v>
      </c>
      <c r="B172" s="30">
        <v>102084</v>
      </c>
      <c r="C172" s="29" t="s">
        <v>1</v>
      </c>
      <c r="D172" s="31">
        <v>41608</v>
      </c>
      <c r="E172" s="29">
        <v>148</v>
      </c>
      <c r="F172" s="32">
        <v>-27028472.109999999</v>
      </c>
      <c r="G172" s="32">
        <v>9658285.7369999997</v>
      </c>
      <c r="H172" s="32">
        <v>-758858934.57000005</v>
      </c>
      <c r="I172" s="32">
        <v>334836.929</v>
      </c>
      <c r="J172" s="32">
        <v>9164.6959999999999</v>
      </c>
      <c r="K172" s="29">
        <v>0.13</v>
      </c>
      <c r="L172" s="32">
        <v>-3513701.37</v>
      </c>
    </row>
    <row r="173" spans="1:12" x14ac:dyDescent="0.2">
      <c r="A173" s="29" t="s">
        <v>14</v>
      </c>
      <c r="B173" s="30">
        <v>102084</v>
      </c>
      <c r="C173" s="29" t="s">
        <v>1</v>
      </c>
      <c r="D173" s="31">
        <v>41608</v>
      </c>
      <c r="E173" s="29">
        <v>148</v>
      </c>
      <c r="F173" s="32">
        <v>2796.51</v>
      </c>
      <c r="G173" s="32">
        <v>9659285.1190000009</v>
      </c>
      <c r="H173" s="32">
        <v>-758858933.15999997</v>
      </c>
      <c r="I173" s="32">
        <v>334836.929</v>
      </c>
      <c r="J173" s="32">
        <v>9164.6959999999999</v>
      </c>
      <c r="K173" s="29">
        <v>0.13</v>
      </c>
      <c r="L173" s="32">
        <v>363.54</v>
      </c>
    </row>
    <row r="174" spans="1:12" x14ac:dyDescent="0.2">
      <c r="A174" s="29" t="s">
        <v>13</v>
      </c>
      <c r="B174" s="30">
        <v>102084</v>
      </c>
      <c r="C174" s="29" t="s">
        <v>1</v>
      </c>
      <c r="D174" s="31">
        <v>41639</v>
      </c>
      <c r="E174" s="29">
        <v>148</v>
      </c>
      <c r="F174" s="32">
        <v>-18723390.370000001</v>
      </c>
      <c r="G174" s="32">
        <v>10759368.534</v>
      </c>
      <c r="H174" s="32">
        <v>-530091119.81999999</v>
      </c>
      <c r="I174" s="32">
        <v>372802.55499999999</v>
      </c>
      <c r="J174" s="32">
        <v>7229.9520000000002</v>
      </c>
      <c r="K174" s="29">
        <v>0.13</v>
      </c>
      <c r="L174" s="32">
        <v>-2434040.75</v>
      </c>
    </row>
    <row r="175" spans="1:12" x14ac:dyDescent="0.2">
      <c r="A175" s="29" t="s">
        <v>14</v>
      </c>
      <c r="B175" s="30">
        <v>102084</v>
      </c>
      <c r="C175" s="29" t="s">
        <v>1</v>
      </c>
      <c r="D175" s="31">
        <v>41639</v>
      </c>
      <c r="E175" s="29">
        <v>148</v>
      </c>
      <c r="F175" s="32">
        <v>-70.8</v>
      </c>
      <c r="G175" s="32">
        <v>10759327.847999999</v>
      </c>
      <c r="H175" s="32">
        <v>-530091119.81999999</v>
      </c>
      <c r="I175" s="32">
        <v>372802.55499999999</v>
      </c>
      <c r="J175" s="32">
        <v>7229.9520000000002</v>
      </c>
      <c r="K175" s="29">
        <v>0.13</v>
      </c>
      <c r="L175" s="32">
        <v>-9.1999999999999993</v>
      </c>
    </row>
    <row r="176" spans="1:12" x14ac:dyDescent="0.2">
      <c r="A176" s="29" t="s">
        <v>13</v>
      </c>
      <c r="B176" s="30">
        <v>102084</v>
      </c>
      <c r="C176" s="29" t="s">
        <v>1</v>
      </c>
      <c r="D176" s="31">
        <v>41670</v>
      </c>
      <c r="E176" s="29">
        <v>148</v>
      </c>
      <c r="F176" s="32">
        <v>-5033618.0999999996</v>
      </c>
      <c r="G176" s="32">
        <v>11543110.509</v>
      </c>
      <c r="H176" s="32">
        <v>-143980916.09</v>
      </c>
      <c r="I176" s="32">
        <v>397363.36800000002</v>
      </c>
      <c r="J176" s="32">
        <v>6187.4049999999997</v>
      </c>
      <c r="K176" s="29">
        <v>0.13</v>
      </c>
      <c r="L176" s="32">
        <v>-654370.35</v>
      </c>
    </row>
    <row r="177" spans="1:12" x14ac:dyDescent="0.2">
      <c r="A177" s="29" t="s">
        <v>14</v>
      </c>
      <c r="B177" s="30">
        <v>102084</v>
      </c>
      <c r="C177" s="29" t="s">
        <v>1</v>
      </c>
      <c r="D177" s="31">
        <v>41670</v>
      </c>
      <c r="E177" s="29">
        <v>148</v>
      </c>
      <c r="F177" s="32">
        <v>-541.1</v>
      </c>
      <c r="G177" s="32">
        <v>11541869.800000001</v>
      </c>
      <c r="H177" s="32">
        <v>-143980916.09</v>
      </c>
      <c r="I177" s="32">
        <v>397363.36800000002</v>
      </c>
      <c r="J177" s="32">
        <v>6187.4049999999997</v>
      </c>
      <c r="K177" s="29">
        <v>0.13</v>
      </c>
      <c r="L177" s="32">
        <v>-70.349999999999994</v>
      </c>
    </row>
    <row r="178" spans="1:12" x14ac:dyDescent="0.2">
      <c r="A178" s="29" t="s">
        <v>13</v>
      </c>
      <c r="B178" s="30">
        <v>102084</v>
      </c>
      <c r="C178" s="29" t="s">
        <v>1</v>
      </c>
      <c r="D178" s="31">
        <v>41698</v>
      </c>
      <c r="E178" s="29">
        <v>148</v>
      </c>
      <c r="F178" s="32">
        <v>-4722916.6500000004</v>
      </c>
      <c r="G178" s="32">
        <v>10074800.49</v>
      </c>
      <c r="H178" s="32">
        <v>-133974056.28</v>
      </c>
      <c r="I178" s="32">
        <v>349059.7</v>
      </c>
      <c r="J178" s="32">
        <v>6101.9210000000003</v>
      </c>
      <c r="K178" s="29">
        <v>0.13</v>
      </c>
      <c r="L178" s="32">
        <v>-613979.16</v>
      </c>
    </row>
    <row r="179" spans="1:12" x14ac:dyDescent="0.2">
      <c r="A179" s="29" t="s">
        <v>14</v>
      </c>
      <c r="B179" s="30">
        <v>102084</v>
      </c>
      <c r="C179" s="29" t="s">
        <v>1</v>
      </c>
      <c r="D179" s="31">
        <v>41698</v>
      </c>
      <c r="E179" s="29">
        <v>148</v>
      </c>
      <c r="F179" s="32">
        <v>841.94</v>
      </c>
      <c r="G179" s="32">
        <v>10076596.809</v>
      </c>
      <c r="H179" s="32">
        <v>-133974056.28</v>
      </c>
      <c r="I179" s="32">
        <v>349059.7</v>
      </c>
      <c r="J179" s="32">
        <v>6101.9210000000003</v>
      </c>
      <c r="K179" s="29">
        <v>0.13</v>
      </c>
      <c r="L179" s="32">
        <v>109.45</v>
      </c>
    </row>
    <row r="180" spans="1:12" x14ac:dyDescent="0.2">
      <c r="A180" s="29" t="s">
        <v>13</v>
      </c>
      <c r="B180" s="30">
        <v>102084</v>
      </c>
      <c r="C180" s="29" t="s">
        <v>1</v>
      </c>
      <c r="D180" s="31">
        <v>41729</v>
      </c>
      <c r="E180" s="29">
        <v>148</v>
      </c>
      <c r="F180" s="32">
        <v>34996.83</v>
      </c>
      <c r="G180" s="32">
        <v>10589409.477</v>
      </c>
      <c r="H180" s="32">
        <v>992880.01</v>
      </c>
      <c r="I180" s="32">
        <v>366171.26400000002</v>
      </c>
      <c r="J180" s="32">
        <v>7082.085</v>
      </c>
      <c r="K180" s="29">
        <v>0.13</v>
      </c>
      <c r="L180" s="32">
        <v>4549.59</v>
      </c>
    </row>
    <row r="181" spans="1:12" x14ac:dyDescent="0.2">
      <c r="A181" s="29" t="s">
        <v>14</v>
      </c>
      <c r="B181" s="30">
        <v>102084</v>
      </c>
      <c r="C181" s="29" t="s">
        <v>1</v>
      </c>
      <c r="D181" s="31">
        <v>41729</v>
      </c>
      <c r="E181" s="29">
        <v>148</v>
      </c>
      <c r="F181" s="32">
        <v>24449.74</v>
      </c>
      <c r="G181" s="32">
        <v>10589304.997</v>
      </c>
      <c r="H181" s="32">
        <v>1686516.17</v>
      </c>
      <c r="I181" s="32">
        <v>366171.26400000002</v>
      </c>
      <c r="J181" s="32">
        <v>7082.085</v>
      </c>
      <c r="K181" s="29">
        <v>0.13</v>
      </c>
      <c r="L181" s="32">
        <v>3178.46</v>
      </c>
    </row>
    <row r="182" spans="1:12" x14ac:dyDescent="0.2">
      <c r="A182" s="29" t="s">
        <v>13</v>
      </c>
      <c r="B182" s="30">
        <v>102084</v>
      </c>
      <c r="C182" s="29" t="s">
        <v>1</v>
      </c>
      <c r="D182" s="31">
        <v>41759</v>
      </c>
      <c r="E182" s="29">
        <v>148</v>
      </c>
      <c r="F182" s="32">
        <v>-16742539.98</v>
      </c>
      <c r="G182" s="32">
        <v>8944424.1730000004</v>
      </c>
      <c r="H182" s="32">
        <v>-466466902.42000002</v>
      </c>
      <c r="I182" s="32">
        <v>311562.45600000001</v>
      </c>
      <c r="J182" s="32">
        <v>9472.9240000000009</v>
      </c>
      <c r="K182" s="29">
        <v>0.13</v>
      </c>
      <c r="L182" s="32">
        <v>-2176530.2000000002</v>
      </c>
    </row>
    <row r="183" spans="1:12" x14ac:dyDescent="0.2">
      <c r="A183" s="29" t="s">
        <v>14</v>
      </c>
      <c r="B183" s="30">
        <v>102084</v>
      </c>
      <c r="C183" s="29" t="s">
        <v>1</v>
      </c>
      <c r="D183" s="31">
        <v>41759</v>
      </c>
      <c r="E183" s="29">
        <v>148</v>
      </c>
      <c r="F183" s="32">
        <v>6484.28</v>
      </c>
      <c r="G183" s="32">
        <v>8947889.6300000008</v>
      </c>
      <c r="H183" s="32">
        <v>-466466902.42000002</v>
      </c>
      <c r="I183" s="32">
        <v>311562.45600000001</v>
      </c>
      <c r="J183" s="32">
        <v>9472.9240000000009</v>
      </c>
      <c r="K183" s="29">
        <v>0.13</v>
      </c>
      <c r="L183" s="32">
        <v>842.96</v>
      </c>
    </row>
    <row r="184" spans="1:12" x14ac:dyDescent="0.2">
      <c r="A184" s="29" t="s">
        <v>13</v>
      </c>
      <c r="B184" s="30">
        <v>102084</v>
      </c>
      <c r="C184" s="29" t="s">
        <v>1</v>
      </c>
      <c r="D184" s="31">
        <v>41790</v>
      </c>
      <c r="E184" s="29">
        <v>148</v>
      </c>
      <c r="F184" s="32">
        <v>-22783078.25</v>
      </c>
      <c r="G184" s="32">
        <v>8757631.3200000003</v>
      </c>
      <c r="H184" s="32">
        <v>-630304332.90999997</v>
      </c>
      <c r="I184" s="32">
        <v>309688.13199999998</v>
      </c>
      <c r="J184" s="32">
        <v>6866.5690000000004</v>
      </c>
      <c r="K184" s="29">
        <v>0.13</v>
      </c>
      <c r="L184" s="32">
        <v>-2961800.17</v>
      </c>
    </row>
    <row r="185" spans="1:12" x14ac:dyDescent="0.2">
      <c r="A185" s="29" t="s">
        <v>14</v>
      </c>
      <c r="B185" s="30">
        <v>102084</v>
      </c>
      <c r="C185" s="29" t="s">
        <v>1</v>
      </c>
      <c r="D185" s="31">
        <v>41790</v>
      </c>
      <c r="E185" s="29">
        <v>148</v>
      </c>
      <c r="F185" s="32">
        <v>-375.4</v>
      </c>
      <c r="G185" s="32">
        <v>8757487.0209999997</v>
      </c>
      <c r="H185" s="32">
        <v>-630304332.90999997</v>
      </c>
      <c r="I185" s="32">
        <v>309688.13199999998</v>
      </c>
      <c r="J185" s="32">
        <v>6866.5690000000004</v>
      </c>
      <c r="K185" s="29">
        <v>0.13</v>
      </c>
      <c r="L185" s="32">
        <v>-48.8</v>
      </c>
    </row>
    <row r="186" spans="1:12" x14ac:dyDescent="0.2">
      <c r="A186" s="29" t="s">
        <v>13</v>
      </c>
      <c r="B186" s="30">
        <v>102084</v>
      </c>
      <c r="C186" s="29" t="s">
        <v>1</v>
      </c>
      <c r="D186" s="31">
        <v>41820</v>
      </c>
      <c r="E186" s="29">
        <v>148</v>
      </c>
      <c r="F186" s="32">
        <v>-21537294.48</v>
      </c>
      <c r="G186" s="32">
        <v>9330691.1699999999</v>
      </c>
      <c r="H186" s="32">
        <v>-561745387.86000001</v>
      </c>
      <c r="I186" s="32">
        <v>351832.90500000003</v>
      </c>
      <c r="J186" s="32">
        <v>5905.4009999999998</v>
      </c>
      <c r="K186" s="29">
        <v>0.13</v>
      </c>
      <c r="L186" s="32">
        <v>-2799848.28</v>
      </c>
    </row>
    <row r="187" spans="1:12" x14ac:dyDescent="0.2">
      <c r="A187" s="29" t="s">
        <v>14</v>
      </c>
      <c r="B187" s="30">
        <v>102084</v>
      </c>
      <c r="C187" s="29" t="s">
        <v>1</v>
      </c>
      <c r="D187" s="31">
        <v>41820</v>
      </c>
      <c r="E187" s="29">
        <v>148</v>
      </c>
      <c r="F187" s="32">
        <v>-941.77</v>
      </c>
      <c r="G187" s="32">
        <v>9330283.1809999999</v>
      </c>
      <c r="H187" s="32">
        <v>-561745387.86000001</v>
      </c>
      <c r="I187" s="32">
        <v>351832.90500000003</v>
      </c>
      <c r="J187" s="32">
        <v>5905.4009999999998</v>
      </c>
      <c r="K187" s="29">
        <v>0.13</v>
      </c>
      <c r="L187" s="32">
        <v>-122.43</v>
      </c>
    </row>
    <row r="188" spans="1:12" x14ac:dyDescent="0.2">
      <c r="A188" s="29" t="s">
        <v>13</v>
      </c>
      <c r="B188" s="30">
        <v>102084</v>
      </c>
      <c r="C188" s="29" t="s">
        <v>1</v>
      </c>
      <c r="D188" s="31">
        <v>41851</v>
      </c>
      <c r="E188" s="29">
        <v>148</v>
      </c>
      <c r="F188" s="32">
        <v>-23903324.16</v>
      </c>
      <c r="G188" s="32">
        <v>9712953.8159999996</v>
      </c>
      <c r="H188" s="32">
        <v>-607484856.57000005</v>
      </c>
      <c r="I188" s="32">
        <v>373334.67099999997</v>
      </c>
      <c r="J188" s="32">
        <v>8850.7960000000003</v>
      </c>
      <c r="K188" s="29">
        <v>0.13</v>
      </c>
      <c r="L188" s="32">
        <v>-3107432.14</v>
      </c>
    </row>
    <row r="189" spans="1:12" x14ac:dyDescent="0.2">
      <c r="A189" s="29" t="s">
        <v>14</v>
      </c>
      <c r="B189" s="30">
        <v>102084</v>
      </c>
      <c r="C189" s="29" t="s">
        <v>1</v>
      </c>
      <c r="D189" s="31">
        <v>41851</v>
      </c>
      <c r="E189" s="29">
        <v>148</v>
      </c>
      <c r="F189" s="32">
        <v>-394.07</v>
      </c>
      <c r="G189" s="32">
        <v>9712793.6919999998</v>
      </c>
      <c r="H189" s="32">
        <v>-607484856.57000005</v>
      </c>
      <c r="I189" s="32">
        <v>373334.67099999997</v>
      </c>
      <c r="J189" s="32">
        <v>8850.7960000000003</v>
      </c>
      <c r="K189" s="29">
        <v>0.13</v>
      </c>
      <c r="L189" s="32">
        <v>-51.23</v>
      </c>
    </row>
    <row r="190" spans="1:12" x14ac:dyDescent="0.2">
      <c r="A190" s="29" t="s">
        <v>13</v>
      </c>
      <c r="B190" s="30">
        <v>102084</v>
      </c>
      <c r="C190" s="29" t="s">
        <v>1</v>
      </c>
      <c r="D190" s="31">
        <v>41882</v>
      </c>
      <c r="E190" s="29">
        <v>148</v>
      </c>
      <c r="F190" s="32">
        <v>-25563726.280000001</v>
      </c>
      <c r="G190" s="32">
        <v>9594441.4979999997</v>
      </c>
      <c r="H190" s="32">
        <v>-648814009.69000006</v>
      </c>
      <c r="I190" s="32">
        <v>368005.484</v>
      </c>
      <c r="J190" s="32">
        <v>10022.228999999999</v>
      </c>
      <c r="K190" s="29">
        <v>0.13</v>
      </c>
      <c r="L190" s="32">
        <v>-3323284.42</v>
      </c>
    </row>
    <row r="191" spans="1:12" x14ac:dyDescent="0.2">
      <c r="A191" s="29" t="s">
        <v>14</v>
      </c>
      <c r="B191" s="30">
        <v>102084</v>
      </c>
      <c r="C191" s="29" t="s">
        <v>1</v>
      </c>
      <c r="D191" s="31">
        <v>41882</v>
      </c>
      <c r="E191" s="29">
        <v>148</v>
      </c>
      <c r="F191" s="32">
        <v>545.52</v>
      </c>
      <c r="G191" s="32">
        <v>9594646.2420000006</v>
      </c>
      <c r="H191" s="32">
        <v>-648814009.69000006</v>
      </c>
      <c r="I191" s="32">
        <v>368005.484</v>
      </c>
      <c r="J191" s="32">
        <v>10022.228999999999</v>
      </c>
      <c r="K191" s="29">
        <v>0.13</v>
      </c>
      <c r="L191" s="32">
        <v>70.92</v>
      </c>
    </row>
    <row r="192" spans="1:12" x14ac:dyDescent="0.2">
      <c r="A192" s="29" t="s">
        <v>13</v>
      </c>
      <c r="B192" s="30">
        <v>102084</v>
      </c>
      <c r="C192" s="29" t="s">
        <v>1</v>
      </c>
      <c r="D192" s="31">
        <v>41912</v>
      </c>
      <c r="E192" s="29">
        <v>148</v>
      </c>
      <c r="F192" s="32">
        <v>-27006796.43</v>
      </c>
      <c r="G192" s="32">
        <v>8907297.0899999999</v>
      </c>
      <c r="H192" s="32">
        <v>-709263602.38999999</v>
      </c>
      <c r="I192" s="32">
        <v>329004.25199999998</v>
      </c>
      <c r="J192" s="32">
        <v>10160.986999999999</v>
      </c>
      <c r="K192" s="29">
        <v>0.13</v>
      </c>
      <c r="L192" s="32">
        <v>-3510883.54</v>
      </c>
    </row>
    <row r="193" spans="1:12" x14ac:dyDescent="0.2">
      <c r="A193" s="29" t="s">
        <v>14</v>
      </c>
      <c r="B193" s="30">
        <v>102084</v>
      </c>
      <c r="C193" s="29" t="s">
        <v>1</v>
      </c>
      <c r="D193" s="31">
        <v>41912</v>
      </c>
      <c r="E193" s="29">
        <v>148</v>
      </c>
      <c r="F193" s="32">
        <v>-2057.6</v>
      </c>
      <c r="G193" s="32">
        <v>8906618.5099999998</v>
      </c>
      <c r="H193" s="32">
        <v>-709263602.38999999</v>
      </c>
      <c r="I193" s="32">
        <v>329004.25199999998</v>
      </c>
      <c r="J193" s="32">
        <v>10160.986999999999</v>
      </c>
      <c r="K193" s="29">
        <v>0.13</v>
      </c>
      <c r="L193" s="32">
        <v>-267.48</v>
      </c>
    </row>
    <row r="194" spans="1:12" x14ac:dyDescent="0.2">
      <c r="A194" s="29" t="s">
        <v>13</v>
      </c>
      <c r="B194" s="30">
        <v>102084</v>
      </c>
      <c r="C194" s="29" t="s">
        <v>1</v>
      </c>
      <c r="D194" s="31">
        <v>41943</v>
      </c>
      <c r="E194" s="29">
        <v>148</v>
      </c>
      <c r="F194" s="32">
        <v>-32367353.809999999</v>
      </c>
      <c r="G194" s="32">
        <v>8916145.9920000006</v>
      </c>
      <c r="H194" s="32">
        <v>-892867134.87</v>
      </c>
      <c r="I194" s="32">
        <v>313761.86900000001</v>
      </c>
      <c r="J194" s="32">
        <v>9457.6119999999992</v>
      </c>
      <c r="K194" s="29">
        <v>0.13</v>
      </c>
      <c r="L194" s="32">
        <v>-4207756</v>
      </c>
    </row>
    <row r="195" spans="1:12" x14ac:dyDescent="0.2">
      <c r="A195" s="29" t="s">
        <v>14</v>
      </c>
      <c r="B195" s="30">
        <v>102084</v>
      </c>
      <c r="C195" s="29" t="s">
        <v>1</v>
      </c>
      <c r="D195" s="31">
        <v>41943</v>
      </c>
      <c r="E195" s="29">
        <v>148</v>
      </c>
      <c r="F195" s="32">
        <v>-435.4</v>
      </c>
      <c r="G195" s="32">
        <v>8916026.0559999999</v>
      </c>
      <c r="H195" s="32">
        <v>-892867134.87</v>
      </c>
      <c r="I195" s="32">
        <v>313761.86900000001</v>
      </c>
      <c r="J195" s="32">
        <v>9457.6119999999992</v>
      </c>
      <c r="K195" s="29">
        <v>0.13</v>
      </c>
      <c r="L195" s="32">
        <v>-56.6</v>
      </c>
    </row>
    <row r="196" spans="1:12" x14ac:dyDescent="0.2">
      <c r="A196" s="29" t="s">
        <v>13</v>
      </c>
      <c r="B196" s="30">
        <v>102084</v>
      </c>
      <c r="C196" s="29" t="s">
        <v>1</v>
      </c>
      <c r="D196" s="31">
        <v>41973</v>
      </c>
      <c r="E196" s="29">
        <v>148</v>
      </c>
      <c r="F196" s="32">
        <v>-28181720.23</v>
      </c>
      <c r="G196" s="32">
        <v>9557443.3080000002</v>
      </c>
      <c r="H196" s="32">
        <v>-786773700.13999999</v>
      </c>
      <c r="I196" s="32">
        <v>333695.87699999998</v>
      </c>
      <c r="J196" s="32">
        <v>8645.5020000000004</v>
      </c>
      <c r="K196" s="29">
        <v>0.13</v>
      </c>
      <c r="L196" s="32">
        <v>-3663623.63</v>
      </c>
    </row>
    <row r="197" spans="1:12" x14ac:dyDescent="0.2">
      <c r="A197" s="29" t="s">
        <v>14</v>
      </c>
      <c r="B197" s="30">
        <v>102084</v>
      </c>
      <c r="C197" s="29" t="s">
        <v>1</v>
      </c>
      <c r="D197" s="31">
        <v>41973</v>
      </c>
      <c r="E197" s="29">
        <v>148</v>
      </c>
      <c r="F197" s="32">
        <v>-2387.8000000000002</v>
      </c>
      <c r="G197" s="32">
        <v>9556633.5899999999</v>
      </c>
      <c r="H197" s="32">
        <v>-786773700.13999999</v>
      </c>
      <c r="I197" s="32">
        <v>333695.87699999998</v>
      </c>
      <c r="J197" s="32">
        <v>8645.5020000000004</v>
      </c>
      <c r="K197" s="29">
        <v>0.13</v>
      </c>
      <c r="L197" s="32">
        <v>-310.41000000000003</v>
      </c>
    </row>
    <row r="198" spans="1:12" x14ac:dyDescent="0.2">
      <c r="A198" s="29" t="s">
        <v>13</v>
      </c>
      <c r="B198" s="30">
        <v>102084</v>
      </c>
      <c r="C198" s="29" t="s">
        <v>1</v>
      </c>
      <c r="D198" s="31">
        <v>42004</v>
      </c>
      <c r="E198" s="29">
        <v>148</v>
      </c>
      <c r="F198" s="32">
        <v>-26998865.210000001</v>
      </c>
      <c r="G198" s="32">
        <v>10244869.657</v>
      </c>
      <c r="H198" s="32">
        <v>-762604806.62</v>
      </c>
      <c r="I198" s="32">
        <v>353716.41499999998</v>
      </c>
      <c r="J198" s="32">
        <v>8987.6389999999992</v>
      </c>
      <c r="K198" s="29">
        <v>0.13</v>
      </c>
      <c r="L198" s="32">
        <v>-3509852.48</v>
      </c>
    </row>
    <row r="199" spans="1:12" x14ac:dyDescent="0.2">
      <c r="A199" s="29" t="s">
        <v>14</v>
      </c>
      <c r="B199" s="30">
        <v>102084</v>
      </c>
      <c r="C199" s="29" t="s">
        <v>1</v>
      </c>
      <c r="D199" s="31">
        <v>42004</v>
      </c>
      <c r="E199" s="29">
        <v>148</v>
      </c>
      <c r="F199" s="32">
        <v>2192.7399999999998</v>
      </c>
      <c r="G199" s="32">
        <v>10245696.869000001</v>
      </c>
      <c r="H199" s="32">
        <v>-762604441.63999999</v>
      </c>
      <c r="I199" s="32">
        <v>353716.41499999998</v>
      </c>
      <c r="J199" s="32">
        <v>8987.6389999999992</v>
      </c>
      <c r="K199" s="29">
        <v>0.13</v>
      </c>
      <c r="L199" s="32">
        <v>285.06</v>
      </c>
    </row>
    <row r="200" spans="1:12" x14ac:dyDescent="0.2">
      <c r="A200" s="29" t="s">
        <v>13</v>
      </c>
      <c r="B200" s="30">
        <v>102084</v>
      </c>
      <c r="C200" s="29" t="s">
        <v>1</v>
      </c>
      <c r="D200" s="31">
        <v>42035</v>
      </c>
      <c r="E200" s="29">
        <v>148</v>
      </c>
      <c r="F200" s="32">
        <v>-19779436.050000001</v>
      </c>
      <c r="G200" s="32">
        <v>11204955.639</v>
      </c>
      <c r="H200" s="32">
        <v>-567900768.74000001</v>
      </c>
      <c r="I200" s="32">
        <v>385375.58299999998</v>
      </c>
      <c r="J200" s="32">
        <v>4882.2150000000001</v>
      </c>
      <c r="K200" s="29">
        <v>0.13</v>
      </c>
      <c r="L200" s="32">
        <v>-2571326.69</v>
      </c>
    </row>
    <row r="201" spans="1:12" x14ac:dyDescent="0.2">
      <c r="A201" s="29" t="s">
        <v>13</v>
      </c>
      <c r="B201" s="30">
        <v>102084</v>
      </c>
      <c r="C201" s="29" t="s">
        <v>1</v>
      </c>
      <c r="D201" s="31">
        <v>42063</v>
      </c>
      <c r="E201" s="29">
        <v>148</v>
      </c>
      <c r="F201" s="32">
        <v>-14420814.439999999</v>
      </c>
      <c r="G201" s="32">
        <v>10471170.385</v>
      </c>
      <c r="H201" s="32">
        <v>-414775088.39999998</v>
      </c>
      <c r="I201" s="32">
        <v>359373.48300000001</v>
      </c>
      <c r="J201" s="32">
        <v>4686.0020000000004</v>
      </c>
      <c r="K201" s="29">
        <v>0.13</v>
      </c>
      <c r="L201" s="32">
        <v>-1874705.88</v>
      </c>
    </row>
    <row r="202" spans="1:12" x14ac:dyDescent="0.2">
      <c r="A202" s="29" t="s">
        <v>14</v>
      </c>
      <c r="B202" s="30">
        <v>102084</v>
      </c>
      <c r="C202" s="29" t="s">
        <v>1</v>
      </c>
      <c r="D202" s="31">
        <v>42063</v>
      </c>
      <c r="E202" s="29">
        <v>148</v>
      </c>
      <c r="F202" s="32">
        <v>1700.41</v>
      </c>
      <c r="G202" s="32">
        <v>10472405.745999999</v>
      </c>
      <c r="H202" s="32">
        <v>-414775109.10000002</v>
      </c>
      <c r="I202" s="32">
        <v>359373.48300000001</v>
      </c>
      <c r="J202" s="32">
        <v>4686.0020000000004</v>
      </c>
      <c r="K202" s="29">
        <v>0.13</v>
      </c>
      <c r="L202" s="32">
        <v>221.06</v>
      </c>
    </row>
    <row r="203" spans="1:12" x14ac:dyDescent="0.2">
      <c r="A203" s="29" t="s">
        <v>13</v>
      </c>
      <c r="B203" s="30">
        <v>102084</v>
      </c>
      <c r="C203" s="29" t="s">
        <v>1</v>
      </c>
      <c r="D203" s="31">
        <v>42094</v>
      </c>
      <c r="E203" s="29">
        <v>148</v>
      </c>
      <c r="F203" s="32">
        <v>-22807419.989999998</v>
      </c>
      <c r="G203" s="32">
        <v>10158742.289000001</v>
      </c>
      <c r="H203" s="32">
        <v>-639056439.74000001</v>
      </c>
      <c r="I203" s="32">
        <v>355689.60499999998</v>
      </c>
      <c r="J203" s="32">
        <v>6867.89</v>
      </c>
      <c r="K203" s="29">
        <v>0.13</v>
      </c>
      <c r="L203" s="32">
        <v>-2964964.6</v>
      </c>
    </row>
    <row r="204" spans="1:12" x14ac:dyDescent="0.2">
      <c r="A204" s="29" t="s">
        <v>14</v>
      </c>
      <c r="B204" s="30">
        <v>102084</v>
      </c>
      <c r="C204" s="29" t="s">
        <v>1</v>
      </c>
      <c r="D204" s="31">
        <v>42094</v>
      </c>
      <c r="E204" s="29">
        <v>148</v>
      </c>
      <c r="F204" s="32">
        <v>-2159.56</v>
      </c>
      <c r="G204" s="32">
        <v>10157769.306</v>
      </c>
      <c r="H204" s="32">
        <v>-639055736.60000002</v>
      </c>
      <c r="I204" s="32">
        <v>355689.60499999998</v>
      </c>
      <c r="J204" s="32">
        <v>6867.89</v>
      </c>
      <c r="K204" s="29">
        <v>0.13</v>
      </c>
      <c r="L204" s="32">
        <v>-280.74</v>
      </c>
    </row>
    <row r="205" spans="1:12" x14ac:dyDescent="0.2">
      <c r="A205" s="29" t="s">
        <v>13</v>
      </c>
      <c r="B205" s="30">
        <v>102084</v>
      </c>
      <c r="C205" s="29" t="s">
        <v>1</v>
      </c>
      <c r="D205" s="31">
        <v>42124</v>
      </c>
      <c r="E205" s="29">
        <v>148</v>
      </c>
      <c r="F205" s="32">
        <v>-29835396.309999999</v>
      </c>
      <c r="G205" s="32">
        <v>8785029.6539999992</v>
      </c>
      <c r="H205" s="32">
        <v>-839627547.52999997</v>
      </c>
      <c r="I205" s="32">
        <v>302818.82</v>
      </c>
      <c r="J205" s="32">
        <v>9349.1669999999995</v>
      </c>
      <c r="K205" s="29">
        <v>0.13</v>
      </c>
      <c r="L205" s="32">
        <v>-3878601.52</v>
      </c>
    </row>
    <row r="206" spans="1:12" x14ac:dyDescent="0.2">
      <c r="A206" s="29" t="s">
        <v>14</v>
      </c>
      <c r="B206" s="30">
        <v>102084</v>
      </c>
      <c r="C206" s="29" t="s">
        <v>1</v>
      </c>
      <c r="D206" s="31">
        <v>42124</v>
      </c>
      <c r="E206" s="29">
        <v>148</v>
      </c>
      <c r="F206" s="32">
        <v>-2452.69</v>
      </c>
      <c r="G206" s="32">
        <v>8784293.7789999992</v>
      </c>
      <c r="H206" s="32">
        <v>-839626234.03999996</v>
      </c>
      <c r="I206" s="32">
        <v>302818.82</v>
      </c>
      <c r="J206" s="32">
        <v>9349.1669999999995</v>
      </c>
      <c r="K206" s="29">
        <v>0.13</v>
      </c>
      <c r="L206" s="32">
        <v>-318.85000000000002</v>
      </c>
    </row>
    <row r="207" spans="1:12" x14ac:dyDescent="0.2">
      <c r="A207" s="29" t="s">
        <v>13</v>
      </c>
      <c r="B207" s="30">
        <v>102084</v>
      </c>
      <c r="C207" s="29" t="s">
        <v>1</v>
      </c>
      <c r="D207" s="31">
        <v>42155</v>
      </c>
      <c r="E207" s="29">
        <v>148</v>
      </c>
      <c r="F207" s="32">
        <v>-31187013.73</v>
      </c>
      <c r="G207" s="32">
        <v>8783214.2709999997</v>
      </c>
      <c r="H207" s="32">
        <v>-849108348.32000005</v>
      </c>
      <c r="I207" s="32">
        <v>312873.63699999999</v>
      </c>
      <c r="J207" s="32">
        <v>9726.2109999999993</v>
      </c>
      <c r="K207" s="29">
        <v>0.13</v>
      </c>
      <c r="L207" s="32">
        <v>-4054311.78</v>
      </c>
    </row>
    <row r="208" spans="1:12" x14ac:dyDescent="0.2">
      <c r="A208" s="29" t="s">
        <v>14</v>
      </c>
      <c r="B208" s="30">
        <v>102084</v>
      </c>
      <c r="C208" s="29" t="s">
        <v>1</v>
      </c>
      <c r="D208" s="31">
        <v>42155</v>
      </c>
      <c r="E208" s="29">
        <v>148</v>
      </c>
      <c r="F208" s="32">
        <v>-15751.76</v>
      </c>
      <c r="G208" s="32">
        <v>8778785.4350000005</v>
      </c>
      <c r="H208" s="32">
        <v>-849105888.28999996</v>
      </c>
      <c r="I208" s="32">
        <v>312874.75900000002</v>
      </c>
      <c r="J208" s="32">
        <v>9726.2109999999993</v>
      </c>
      <c r="K208" s="29">
        <v>0.13</v>
      </c>
      <c r="L208" s="32">
        <v>-2047.73</v>
      </c>
    </row>
    <row r="209" spans="1:12" x14ac:dyDescent="0.2">
      <c r="A209" s="29" t="s">
        <v>13</v>
      </c>
      <c r="B209" s="30">
        <v>102084</v>
      </c>
      <c r="C209" s="29" t="s">
        <v>1</v>
      </c>
      <c r="D209" s="31">
        <v>42185</v>
      </c>
      <c r="E209" s="29">
        <v>148</v>
      </c>
      <c r="F209" s="32">
        <v>-31395600.43</v>
      </c>
      <c r="G209" s="32">
        <v>8943335.1999999993</v>
      </c>
      <c r="H209" s="32">
        <v>-852660480.58000004</v>
      </c>
      <c r="I209" s="32">
        <v>320659.52500000002</v>
      </c>
      <c r="J209" s="32">
        <v>8640.8060000000005</v>
      </c>
      <c r="K209" s="29">
        <v>0.13</v>
      </c>
      <c r="L209" s="32">
        <v>-4081428.06</v>
      </c>
    </row>
    <row r="210" spans="1:12" x14ac:dyDescent="0.2">
      <c r="A210" s="29" t="s">
        <v>14</v>
      </c>
      <c r="B210" s="30">
        <v>102084</v>
      </c>
      <c r="C210" s="29" t="s">
        <v>1</v>
      </c>
      <c r="D210" s="31">
        <v>42185</v>
      </c>
      <c r="E210" s="29">
        <v>148</v>
      </c>
      <c r="F210" s="32">
        <v>-3546.28</v>
      </c>
      <c r="G210" s="32">
        <v>8942303.3100000005</v>
      </c>
      <c r="H210" s="32">
        <v>-852658400.60000002</v>
      </c>
      <c r="I210" s="32">
        <v>320659.52500000002</v>
      </c>
      <c r="J210" s="32">
        <v>8640.8060000000005</v>
      </c>
      <c r="K210" s="29">
        <v>0.13</v>
      </c>
      <c r="L210" s="32">
        <v>-461.01</v>
      </c>
    </row>
    <row r="211" spans="1:12" x14ac:dyDescent="0.2">
      <c r="A211" s="29" t="s">
        <v>13</v>
      </c>
      <c r="B211" s="30">
        <v>102084</v>
      </c>
      <c r="C211" s="29" t="s">
        <v>1</v>
      </c>
      <c r="D211" s="31">
        <v>42216</v>
      </c>
      <c r="E211" s="29">
        <v>148</v>
      </c>
      <c r="F211" s="32">
        <v>-30780164.010000002</v>
      </c>
      <c r="G211" s="32">
        <v>10070673.119999999</v>
      </c>
      <c r="H211" s="32">
        <v>-793822796.57000005</v>
      </c>
      <c r="I211" s="32">
        <v>381745.39799999999</v>
      </c>
      <c r="J211" s="32">
        <v>8740.9570000000003</v>
      </c>
      <c r="K211" s="29">
        <v>0.13</v>
      </c>
      <c r="L211" s="32">
        <v>-4001421.32</v>
      </c>
    </row>
    <row r="212" spans="1:12" x14ac:dyDescent="0.2">
      <c r="A212" s="29" t="s">
        <v>14</v>
      </c>
      <c r="B212" s="30">
        <v>102084</v>
      </c>
      <c r="C212" s="29" t="s">
        <v>1</v>
      </c>
      <c r="D212" s="31">
        <v>42216</v>
      </c>
      <c r="E212" s="29">
        <v>148</v>
      </c>
      <c r="F212" s="32">
        <v>-37383.4</v>
      </c>
      <c r="G212" s="32">
        <v>10056423.399</v>
      </c>
      <c r="H212" s="32">
        <v>-793662315.89999998</v>
      </c>
      <c r="I212" s="32">
        <v>381745.39799999999</v>
      </c>
      <c r="J212" s="32">
        <v>8740.9570000000003</v>
      </c>
      <c r="K212" s="29">
        <v>0.13</v>
      </c>
      <c r="L212" s="32">
        <v>-4859.84</v>
      </c>
    </row>
    <row r="213" spans="1:12" x14ac:dyDescent="0.2">
      <c r="A213" s="29" t="s">
        <v>13</v>
      </c>
      <c r="B213" s="30">
        <v>102084</v>
      </c>
      <c r="C213" s="29" t="s">
        <v>1</v>
      </c>
      <c r="D213" s="31">
        <v>42247</v>
      </c>
      <c r="E213" s="29">
        <v>148</v>
      </c>
      <c r="F213" s="32">
        <v>-29513398.640000001</v>
      </c>
      <c r="G213" s="32">
        <v>9646367.727</v>
      </c>
      <c r="H213" s="32">
        <v>-771796144.27999997</v>
      </c>
      <c r="I213" s="32">
        <v>359755.07900000003</v>
      </c>
      <c r="J213" s="32">
        <v>9120.9490000000005</v>
      </c>
      <c r="K213" s="29">
        <v>0.13</v>
      </c>
      <c r="L213" s="32">
        <v>-3836741.82</v>
      </c>
    </row>
    <row r="214" spans="1:12" x14ac:dyDescent="0.2">
      <c r="A214" s="29" t="s">
        <v>14</v>
      </c>
      <c r="B214" s="30">
        <v>102084</v>
      </c>
      <c r="C214" s="29" t="s">
        <v>1</v>
      </c>
      <c r="D214" s="31">
        <v>42247</v>
      </c>
      <c r="E214" s="29">
        <v>148</v>
      </c>
      <c r="F214" s="32">
        <v>-4049.01</v>
      </c>
      <c r="G214" s="32">
        <v>9645044.4989999998</v>
      </c>
      <c r="H214" s="32">
        <v>-771796144.07000005</v>
      </c>
      <c r="I214" s="32">
        <v>359755.07900000003</v>
      </c>
      <c r="J214" s="32">
        <v>9120.9490000000005</v>
      </c>
      <c r="K214" s="29">
        <v>0.13</v>
      </c>
      <c r="L214" s="32">
        <v>-526.37</v>
      </c>
    </row>
    <row r="215" spans="1:12" x14ac:dyDescent="0.2">
      <c r="A215" s="29" t="s">
        <v>13</v>
      </c>
      <c r="B215" s="30">
        <v>102084</v>
      </c>
      <c r="C215" s="29" t="s">
        <v>1</v>
      </c>
      <c r="D215" s="31">
        <v>42277</v>
      </c>
      <c r="E215" s="29">
        <v>148</v>
      </c>
      <c r="F215" s="32">
        <v>-23793687.629999999</v>
      </c>
      <c r="G215" s="32">
        <v>9345778.2819999997</v>
      </c>
      <c r="H215" s="32">
        <v>-626260266.78999996</v>
      </c>
      <c r="I215" s="32">
        <v>345357.56300000002</v>
      </c>
      <c r="J215" s="32">
        <v>9719.2970000000005</v>
      </c>
      <c r="K215" s="29">
        <v>0.13</v>
      </c>
      <c r="L215" s="32">
        <v>-3093179.39</v>
      </c>
    </row>
    <row r="216" spans="1:12" x14ac:dyDescent="0.2">
      <c r="A216" s="29" t="s">
        <v>14</v>
      </c>
      <c r="B216" s="30">
        <v>102084</v>
      </c>
      <c r="C216" s="29" t="s">
        <v>1</v>
      </c>
      <c r="D216" s="31">
        <v>42277</v>
      </c>
      <c r="E216" s="29">
        <v>148</v>
      </c>
      <c r="F216" s="32">
        <v>1884.69</v>
      </c>
      <c r="G216" s="32">
        <v>9346518.6359999999</v>
      </c>
      <c r="H216" s="32">
        <v>-626260171.20000005</v>
      </c>
      <c r="I216" s="32">
        <v>345357.61800000002</v>
      </c>
      <c r="J216" s="32">
        <v>9719.2970000000005</v>
      </c>
      <c r="K216" s="29">
        <v>0.13</v>
      </c>
      <c r="L216" s="32">
        <v>245.01</v>
      </c>
    </row>
    <row r="217" spans="1:12" x14ac:dyDescent="0.2">
      <c r="A217" s="29" t="s">
        <v>13</v>
      </c>
      <c r="B217" s="30">
        <v>102084</v>
      </c>
      <c r="C217" s="29" t="s">
        <v>1</v>
      </c>
      <c r="D217" s="31">
        <v>42308</v>
      </c>
      <c r="E217" s="29">
        <v>148</v>
      </c>
      <c r="F217" s="32">
        <v>-22828005.109999999</v>
      </c>
      <c r="G217" s="32">
        <v>8640328.0989999995</v>
      </c>
      <c r="H217" s="32">
        <v>-651897050.39999998</v>
      </c>
      <c r="I217" s="32">
        <v>292427.32299999997</v>
      </c>
      <c r="J217" s="32">
        <v>10138.019</v>
      </c>
      <c r="K217" s="29">
        <v>0.13</v>
      </c>
      <c r="L217" s="32">
        <v>-2967640.66</v>
      </c>
    </row>
    <row r="218" spans="1:12" x14ac:dyDescent="0.2">
      <c r="A218" s="29" t="s">
        <v>14</v>
      </c>
      <c r="B218" s="30">
        <v>102084</v>
      </c>
      <c r="C218" s="29" t="s">
        <v>1</v>
      </c>
      <c r="D218" s="31">
        <v>42308</v>
      </c>
      <c r="E218" s="29">
        <v>148</v>
      </c>
      <c r="F218" s="32">
        <v>-31616.71</v>
      </c>
      <c r="G218" s="32">
        <v>8628399.2890000008</v>
      </c>
      <c r="H218" s="32">
        <v>-651898672.08000004</v>
      </c>
      <c r="I218" s="32">
        <v>292427.32299999997</v>
      </c>
      <c r="J218" s="32">
        <v>10138.019</v>
      </c>
      <c r="K218" s="29">
        <v>0.13</v>
      </c>
      <c r="L218" s="32">
        <v>-4110.18</v>
      </c>
    </row>
    <row r="219" spans="1:12" x14ac:dyDescent="0.2">
      <c r="A219" s="29" t="s">
        <v>13</v>
      </c>
      <c r="B219" s="30">
        <v>102084</v>
      </c>
      <c r="C219" s="29" t="s">
        <v>1</v>
      </c>
      <c r="D219" s="31">
        <v>42338</v>
      </c>
      <c r="E219" s="29">
        <v>148</v>
      </c>
      <c r="F219" s="32">
        <v>-34535500.079999998</v>
      </c>
      <c r="G219" s="32">
        <v>8683177.716</v>
      </c>
      <c r="H219" s="32">
        <v>-982568112.62</v>
      </c>
      <c r="I219" s="32">
        <v>295802.87699999998</v>
      </c>
      <c r="J219" s="32">
        <v>9395.1859999999997</v>
      </c>
      <c r="K219" s="29">
        <v>0.13</v>
      </c>
      <c r="L219" s="32">
        <v>-4489615.01</v>
      </c>
    </row>
    <row r="220" spans="1:12" x14ac:dyDescent="0.2">
      <c r="A220" s="29" t="s">
        <v>14</v>
      </c>
      <c r="B220" s="30">
        <v>102084</v>
      </c>
      <c r="C220" s="29" t="s">
        <v>1</v>
      </c>
      <c r="D220" s="31">
        <v>42338</v>
      </c>
      <c r="E220" s="29">
        <v>148</v>
      </c>
      <c r="F220" s="32">
        <v>-9621.07</v>
      </c>
      <c r="G220" s="32">
        <v>8680759.3300000001</v>
      </c>
      <c r="H220" s="32">
        <v>-982568106.15999997</v>
      </c>
      <c r="I220" s="32">
        <v>295802.87699999998</v>
      </c>
      <c r="J220" s="32">
        <v>9395.1859999999997</v>
      </c>
      <c r="K220" s="29">
        <v>0.13</v>
      </c>
      <c r="L220" s="32">
        <v>-1250.74</v>
      </c>
    </row>
    <row r="221" spans="1:12" x14ac:dyDescent="0.2">
      <c r="A221" s="29" t="s">
        <v>13</v>
      </c>
      <c r="B221" s="30">
        <v>102084</v>
      </c>
      <c r="C221" s="29" t="s">
        <v>1</v>
      </c>
      <c r="D221" s="31">
        <v>42369</v>
      </c>
      <c r="E221" s="29">
        <v>148</v>
      </c>
      <c r="F221" s="32">
        <v>-30927849.710000001</v>
      </c>
      <c r="G221" s="32">
        <v>9283847.0590000004</v>
      </c>
      <c r="H221" s="32">
        <v>-877493732.13</v>
      </c>
      <c r="I221" s="32">
        <v>317669.853</v>
      </c>
      <c r="J221" s="32">
        <v>9545.5059999999994</v>
      </c>
      <c r="K221" s="29">
        <v>0.13</v>
      </c>
      <c r="L221" s="32">
        <v>-4020620.46</v>
      </c>
    </row>
    <row r="222" spans="1:12" x14ac:dyDescent="0.2">
      <c r="A222" s="29" t="s">
        <v>14</v>
      </c>
      <c r="B222" s="30">
        <v>102084</v>
      </c>
      <c r="C222" s="29" t="s">
        <v>1</v>
      </c>
      <c r="D222" s="31">
        <v>42369</v>
      </c>
      <c r="E222" s="29">
        <v>148</v>
      </c>
      <c r="F222" s="32">
        <v>-705.72</v>
      </c>
      <c r="G222" s="32">
        <v>9283635.2229999993</v>
      </c>
      <c r="H222" s="32">
        <v>-877493732.13</v>
      </c>
      <c r="I222" s="32">
        <v>317669.853</v>
      </c>
      <c r="J222" s="32">
        <v>9545.5059999999994</v>
      </c>
      <c r="K222" s="29">
        <v>0.13</v>
      </c>
      <c r="L222" s="32">
        <v>-91.75</v>
      </c>
    </row>
    <row r="223" spans="1:12" x14ac:dyDescent="0.2">
      <c r="A223" s="29" t="s">
        <v>13</v>
      </c>
      <c r="B223" s="30">
        <v>102084</v>
      </c>
      <c r="C223" s="29" t="s">
        <v>1</v>
      </c>
      <c r="D223" s="31">
        <v>42400</v>
      </c>
      <c r="E223" s="29">
        <v>148</v>
      </c>
      <c r="F223" s="32">
        <v>-32769780.32</v>
      </c>
      <c r="G223" s="32">
        <v>10239003.851</v>
      </c>
      <c r="H223" s="32">
        <v>-939872085.70000005</v>
      </c>
      <c r="I223" s="32">
        <v>352283.79399999999</v>
      </c>
      <c r="J223" s="32">
        <v>4711.4949999999999</v>
      </c>
      <c r="K223" s="29">
        <v>0.13</v>
      </c>
      <c r="L223" s="32">
        <v>-4260071.4400000004</v>
      </c>
    </row>
    <row r="224" spans="1:12" x14ac:dyDescent="0.2">
      <c r="A224" s="29" t="s">
        <v>14</v>
      </c>
      <c r="B224" s="30">
        <v>102084</v>
      </c>
      <c r="C224" s="29" t="s">
        <v>1</v>
      </c>
      <c r="D224" s="31">
        <v>42400</v>
      </c>
      <c r="E224" s="29">
        <v>148</v>
      </c>
      <c r="F224" s="32">
        <v>-1031.73</v>
      </c>
      <c r="G224" s="32">
        <v>10238681.489</v>
      </c>
      <c r="H224" s="32">
        <v>-939872085.22000003</v>
      </c>
      <c r="I224" s="32">
        <v>352283.79399999999</v>
      </c>
      <c r="J224" s="32">
        <v>4711.4949999999999</v>
      </c>
      <c r="K224" s="29">
        <v>0.13</v>
      </c>
      <c r="L224" s="32">
        <v>-134.13</v>
      </c>
    </row>
    <row r="225" spans="1:12" x14ac:dyDescent="0.2">
      <c r="A225" s="29" t="s">
        <v>13</v>
      </c>
      <c r="B225" s="30">
        <v>102084</v>
      </c>
      <c r="C225" s="29" t="s">
        <v>1</v>
      </c>
      <c r="D225" s="31">
        <v>42429</v>
      </c>
      <c r="E225" s="29">
        <v>148</v>
      </c>
      <c r="F225" s="32">
        <v>-32251188.039999999</v>
      </c>
      <c r="G225" s="32">
        <v>9477656.5260000005</v>
      </c>
      <c r="H225" s="32">
        <v>-933775713.15999997</v>
      </c>
      <c r="I225" s="32">
        <v>322614.712</v>
      </c>
      <c r="J225" s="32">
        <v>4729.08</v>
      </c>
      <c r="K225" s="29">
        <v>0.13</v>
      </c>
      <c r="L225" s="32">
        <v>-4192654.45</v>
      </c>
    </row>
    <row r="226" spans="1:12" x14ac:dyDescent="0.2">
      <c r="A226" s="29" t="s">
        <v>14</v>
      </c>
      <c r="B226" s="30">
        <v>102084</v>
      </c>
      <c r="C226" s="29" t="s">
        <v>1</v>
      </c>
      <c r="D226" s="31">
        <v>42429</v>
      </c>
      <c r="E226" s="29">
        <v>148</v>
      </c>
      <c r="F226" s="32">
        <v>-2256.63</v>
      </c>
      <c r="G226" s="32">
        <v>9476993.4159999993</v>
      </c>
      <c r="H226" s="32">
        <v>-933775713.15999997</v>
      </c>
      <c r="I226" s="32">
        <v>322614.712</v>
      </c>
      <c r="J226" s="32">
        <v>4729.08</v>
      </c>
      <c r="K226" s="29">
        <v>0.13</v>
      </c>
      <c r="L226" s="32">
        <v>-293.36</v>
      </c>
    </row>
    <row r="227" spans="1:12" x14ac:dyDescent="0.2">
      <c r="A227" s="29" t="s">
        <v>13</v>
      </c>
      <c r="B227" s="30">
        <v>102084</v>
      </c>
      <c r="C227" s="29" t="s">
        <v>1</v>
      </c>
      <c r="D227" s="31">
        <v>42460</v>
      </c>
      <c r="E227" s="29">
        <v>148</v>
      </c>
      <c r="F227" s="32">
        <v>-34330203.350000001</v>
      </c>
      <c r="G227" s="32">
        <v>9276466.7219999991</v>
      </c>
      <c r="H227" s="32">
        <v>-983322283.67999995</v>
      </c>
      <c r="I227" s="32">
        <v>316830.46500000003</v>
      </c>
      <c r="J227" s="32">
        <v>7033.8410000000003</v>
      </c>
      <c r="K227" s="29">
        <v>0.13</v>
      </c>
      <c r="L227" s="32">
        <v>-4462926.4400000004</v>
      </c>
    </row>
    <row r="228" spans="1:12" x14ac:dyDescent="0.2">
      <c r="A228" s="29" t="s">
        <v>14</v>
      </c>
      <c r="B228" s="30">
        <v>102084</v>
      </c>
      <c r="C228" s="29" t="s">
        <v>1</v>
      </c>
      <c r="D228" s="31">
        <v>42460</v>
      </c>
      <c r="E228" s="29">
        <v>148</v>
      </c>
      <c r="F228" s="32">
        <v>-7666.87</v>
      </c>
      <c r="G228" s="32">
        <v>9274395.4979999997</v>
      </c>
      <c r="H228" s="32">
        <v>-983322283.67999995</v>
      </c>
      <c r="I228" s="32">
        <v>316830.46500000003</v>
      </c>
      <c r="J228" s="32">
        <v>7033.8410000000003</v>
      </c>
      <c r="K228" s="29">
        <v>0.13</v>
      </c>
      <c r="L228" s="32">
        <v>-996.69</v>
      </c>
    </row>
    <row r="229" spans="1:12" x14ac:dyDescent="0.2">
      <c r="A229" s="29" t="s">
        <v>13</v>
      </c>
      <c r="B229" s="30">
        <v>102084</v>
      </c>
      <c r="C229" s="29" t="s">
        <v>1</v>
      </c>
      <c r="D229" s="31">
        <v>42490</v>
      </c>
      <c r="E229" s="29">
        <v>148</v>
      </c>
      <c r="F229" s="32">
        <v>-33361207.550000001</v>
      </c>
      <c r="G229" s="32">
        <v>8602249.4240000006</v>
      </c>
      <c r="H229" s="32">
        <v>-957444606.40999997</v>
      </c>
      <c r="I229" s="32">
        <v>290609.25300000003</v>
      </c>
      <c r="J229" s="32">
        <v>9127.5949999999993</v>
      </c>
      <c r="K229" s="29">
        <v>0.13</v>
      </c>
      <c r="L229" s="32">
        <v>-4336956.9800000004</v>
      </c>
    </row>
    <row r="230" spans="1:12" x14ac:dyDescent="0.2">
      <c r="A230" s="29" t="s">
        <v>14</v>
      </c>
      <c r="B230" s="30">
        <v>102084</v>
      </c>
      <c r="C230" s="29" t="s">
        <v>1</v>
      </c>
      <c r="D230" s="31">
        <v>42490</v>
      </c>
      <c r="E230" s="29">
        <v>148</v>
      </c>
      <c r="F230" s="32">
        <v>-2683.06</v>
      </c>
      <c r="G230" s="32">
        <v>8601557.648</v>
      </c>
      <c r="H230" s="32">
        <v>-957444606.40999997</v>
      </c>
      <c r="I230" s="32">
        <v>290609.25300000003</v>
      </c>
      <c r="J230" s="32">
        <v>9127.5949999999993</v>
      </c>
      <c r="K230" s="29">
        <v>0.13</v>
      </c>
      <c r="L230" s="32">
        <v>-348.8</v>
      </c>
    </row>
    <row r="231" spans="1:12" x14ac:dyDescent="0.2">
      <c r="A231" s="29" t="s">
        <v>13</v>
      </c>
      <c r="B231" s="30">
        <v>102084</v>
      </c>
      <c r="C231" s="29" t="s">
        <v>1</v>
      </c>
      <c r="D231" s="31">
        <v>42521</v>
      </c>
      <c r="E231" s="29">
        <v>148</v>
      </c>
      <c r="F231" s="32">
        <v>-33812098.890000001</v>
      </c>
      <c r="G231" s="32">
        <v>8653882.8809999991</v>
      </c>
      <c r="H231" s="32">
        <v>-931195516.05999994</v>
      </c>
      <c r="I231" s="32">
        <v>304316.141</v>
      </c>
      <c r="J231" s="32">
        <v>9909.9680000000008</v>
      </c>
      <c r="K231" s="29">
        <v>0.13</v>
      </c>
      <c r="L231" s="32">
        <v>-4395572.8600000003</v>
      </c>
    </row>
    <row r="232" spans="1:12" x14ac:dyDescent="0.2">
      <c r="A232" s="29" t="s">
        <v>14</v>
      </c>
      <c r="B232" s="30">
        <v>102084</v>
      </c>
      <c r="C232" s="29" t="s">
        <v>1</v>
      </c>
      <c r="D232" s="31">
        <v>42521</v>
      </c>
      <c r="E232" s="29">
        <v>148</v>
      </c>
      <c r="F232" s="32">
        <v>-6116.12</v>
      </c>
      <c r="G232" s="32">
        <v>8652317.8010000009</v>
      </c>
      <c r="H232" s="32">
        <v>-931195516.05999994</v>
      </c>
      <c r="I232" s="32">
        <v>304316.141</v>
      </c>
      <c r="J232" s="32">
        <v>9909.9680000000008</v>
      </c>
      <c r="K232" s="29">
        <v>0.13</v>
      </c>
      <c r="L232" s="32">
        <v>-795.09</v>
      </c>
    </row>
    <row r="233" spans="1:12" x14ac:dyDescent="0.2">
      <c r="A233" s="29" t="s">
        <v>13</v>
      </c>
      <c r="B233" s="30">
        <v>102084</v>
      </c>
      <c r="C233" s="29" t="s">
        <v>1</v>
      </c>
      <c r="D233" s="31">
        <v>42551</v>
      </c>
      <c r="E233" s="29">
        <v>148</v>
      </c>
      <c r="F233" s="32">
        <v>-32935528.879999999</v>
      </c>
      <c r="G233" s="32">
        <v>9200951.0500000007</v>
      </c>
      <c r="H233" s="32">
        <v>-873738789.11000001</v>
      </c>
      <c r="I233" s="32">
        <v>338732.29100000003</v>
      </c>
      <c r="J233" s="32">
        <v>8096.982</v>
      </c>
      <c r="K233" s="29">
        <v>0.13</v>
      </c>
      <c r="L233" s="32">
        <v>-4281618.75</v>
      </c>
    </row>
    <row r="234" spans="1:12" x14ac:dyDescent="0.2">
      <c r="A234" s="29" t="s">
        <v>14</v>
      </c>
      <c r="B234" s="30">
        <v>102084</v>
      </c>
      <c r="C234" s="29" t="s">
        <v>1</v>
      </c>
      <c r="D234" s="31">
        <v>42551</v>
      </c>
      <c r="E234" s="29">
        <v>148</v>
      </c>
      <c r="F234" s="32">
        <v>4735.22</v>
      </c>
      <c r="G234" s="32">
        <v>9202274.0840000007</v>
      </c>
      <c r="H234" s="32">
        <v>-873738789.11000001</v>
      </c>
      <c r="I234" s="32">
        <v>338732.29100000003</v>
      </c>
      <c r="J234" s="32">
        <v>8096.982</v>
      </c>
      <c r="K234" s="29">
        <v>0.13</v>
      </c>
      <c r="L234" s="32"/>
    </row>
    <row r="235" spans="1:12" x14ac:dyDescent="0.2">
      <c r="A235" s="29" t="s">
        <v>13</v>
      </c>
      <c r="B235" s="30">
        <v>102084</v>
      </c>
      <c r="C235" s="29" t="s">
        <v>1</v>
      </c>
      <c r="D235" s="31">
        <v>42582</v>
      </c>
      <c r="E235" s="29">
        <v>148</v>
      </c>
      <c r="F235" s="32">
        <v>-34566081.939999998</v>
      </c>
      <c r="G235" s="32">
        <v>10495120.65</v>
      </c>
      <c r="H235" s="32">
        <v>-869886202.87</v>
      </c>
      <c r="I235" s="32">
        <v>407736.79300000001</v>
      </c>
      <c r="J235" s="32">
        <v>9300.7450000000008</v>
      </c>
      <c r="K235" s="29">
        <v>0.13</v>
      </c>
      <c r="L235" s="32">
        <v>-4493590.6500000004</v>
      </c>
    </row>
    <row r="236" spans="1:12" x14ac:dyDescent="0.2">
      <c r="A236" s="29" t="s">
        <v>14</v>
      </c>
      <c r="B236" s="30">
        <v>102084</v>
      </c>
      <c r="C236" s="29" t="s">
        <v>1</v>
      </c>
      <c r="D236" s="31">
        <v>42582</v>
      </c>
      <c r="E236" s="29">
        <v>148</v>
      </c>
      <c r="F236" s="32">
        <v>-261.62</v>
      </c>
      <c r="G236" s="32">
        <v>10495041.217</v>
      </c>
      <c r="H236" s="32">
        <v>-869886202.87</v>
      </c>
      <c r="I236" s="32">
        <v>407736.79300000001</v>
      </c>
      <c r="J236" s="32">
        <v>9300.7450000000008</v>
      </c>
      <c r="K236" s="29">
        <v>0.13</v>
      </c>
      <c r="L236" s="32">
        <v>-34.01</v>
      </c>
    </row>
    <row r="237" spans="1:12" x14ac:dyDescent="0.2">
      <c r="A237" s="29" t="s">
        <v>13</v>
      </c>
      <c r="B237" s="30">
        <v>102084</v>
      </c>
      <c r="C237" s="29" t="s">
        <v>1</v>
      </c>
      <c r="D237" s="31">
        <v>42613</v>
      </c>
      <c r="E237" s="29">
        <v>148</v>
      </c>
      <c r="F237" s="32">
        <v>-30918541.16</v>
      </c>
      <c r="G237" s="32">
        <v>10962305.173</v>
      </c>
      <c r="H237" s="32">
        <v>-778512833.26999998</v>
      </c>
      <c r="I237" s="32">
        <v>425813.67</v>
      </c>
      <c r="J237" s="32">
        <v>9552.9279999999999</v>
      </c>
      <c r="K237" s="29">
        <v>0.13</v>
      </c>
      <c r="L237" s="32">
        <v>-4019410.35</v>
      </c>
    </row>
    <row r="238" spans="1:12" x14ac:dyDescent="0.2">
      <c r="A238" s="29" t="s">
        <v>14</v>
      </c>
      <c r="B238" s="30">
        <v>102084</v>
      </c>
      <c r="C238" s="29" t="s">
        <v>1</v>
      </c>
      <c r="D238" s="31">
        <v>42613</v>
      </c>
      <c r="E238" s="29">
        <v>148</v>
      </c>
      <c r="F238" s="32">
        <v>-15815.85</v>
      </c>
      <c r="G238" s="32">
        <v>10956699.085000001</v>
      </c>
      <c r="H238" s="32">
        <v>-778512735.57000005</v>
      </c>
      <c r="I238" s="32">
        <v>425813.67</v>
      </c>
      <c r="J238" s="32">
        <v>9552.9279999999999</v>
      </c>
      <c r="K238" s="29">
        <v>0.13</v>
      </c>
      <c r="L238" s="32">
        <v>-2056.06</v>
      </c>
    </row>
    <row r="239" spans="1:12" x14ac:dyDescent="0.2">
      <c r="A239" s="29" t="s">
        <v>13</v>
      </c>
      <c r="B239" s="30">
        <v>102084</v>
      </c>
      <c r="C239" s="29" t="s">
        <v>1</v>
      </c>
      <c r="D239" s="31">
        <v>42643</v>
      </c>
      <c r="E239" s="29">
        <v>148</v>
      </c>
      <c r="F239" s="32">
        <v>-32607554.09</v>
      </c>
      <c r="G239" s="32">
        <v>8993182.3770000003</v>
      </c>
      <c r="H239" s="32">
        <v>-857238162.50999999</v>
      </c>
      <c r="I239" s="32">
        <v>333177.36300000001</v>
      </c>
      <c r="J239" s="32">
        <v>8904.5619999999999</v>
      </c>
      <c r="K239" s="29">
        <v>0.13</v>
      </c>
      <c r="L239" s="32">
        <v>-4238982.03</v>
      </c>
    </row>
    <row r="240" spans="1:12" x14ac:dyDescent="0.2">
      <c r="A240" s="29" t="s">
        <v>14</v>
      </c>
      <c r="B240" s="30">
        <v>102084</v>
      </c>
      <c r="C240" s="29" t="s">
        <v>1</v>
      </c>
      <c r="D240" s="31">
        <v>42643</v>
      </c>
      <c r="E240" s="29">
        <v>148</v>
      </c>
      <c r="F240" s="32">
        <v>-3937.38</v>
      </c>
      <c r="G240" s="32">
        <v>8992096.5779999997</v>
      </c>
      <c r="H240" s="32">
        <v>-857238162.50999999</v>
      </c>
      <c r="I240" s="32">
        <v>333177.36300000001</v>
      </c>
      <c r="J240" s="32">
        <v>8904.5619999999999</v>
      </c>
      <c r="K240" s="29">
        <v>0.13</v>
      </c>
      <c r="L240" s="32">
        <v>-511.86</v>
      </c>
    </row>
    <row r="241" spans="1:12" x14ac:dyDescent="0.2">
      <c r="A241" s="29" t="s">
        <v>13</v>
      </c>
      <c r="B241" s="30">
        <v>102084</v>
      </c>
      <c r="C241" s="29" t="s">
        <v>1</v>
      </c>
      <c r="D241" s="31">
        <v>42674</v>
      </c>
      <c r="E241" s="29">
        <v>148</v>
      </c>
      <c r="F241" s="32">
        <v>-33486042.710000001</v>
      </c>
      <c r="G241" s="32">
        <v>8384040.5880000005</v>
      </c>
      <c r="H241" s="32">
        <v>-941101580.50999999</v>
      </c>
      <c r="I241" s="32">
        <v>288048.71500000003</v>
      </c>
      <c r="J241" s="32">
        <v>10270.135</v>
      </c>
      <c r="K241" s="29">
        <v>0.13</v>
      </c>
      <c r="L241" s="32">
        <v>-4353185.55</v>
      </c>
    </row>
    <row r="242" spans="1:12" x14ac:dyDescent="0.2">
      <c r="A242" s="29" t="s">
        <v>14</v>
      </c>
      <c r="B242" s="30">
        <v>102084</v>
      </c>
      <c r="C242" s="29" t="s">
        <v>1</v>
      </c>
      <c r="D242" s="31">
        <v>42674</v>
      </c>
      <c r="E242" s="29">
        <v>148</v>
      </c>
      <c r="F242" s="32">
        <v>1090.29</v>
      </c>
      <c r="G242" s="32">
        <v>8384313.5769999996</v>
      </c>
      <c r="H242" s="32">
        <v>-941101580.50999999</v>
      </c>
      <c r="I242" s="32">
        <v>288048.71500000003</v>
      </c>
      <c r="J242" s="32">
        <v>10270.135</v>
      </c>
      <c r="K242" s="29">
        <v>0.13</v>
      </c>
      <c r="L242" s="32">
        <v>141.74</v>
      </c>
    </row>
    <row r="243" spans="1:12" x14ac:dyDescent="0.2">
      <c r="A243" s="29" t="s">
        <v>13</v>
      </c>
      <c r="B243" s="30">
        <v>102084</v>
      </c>
      <c r="C243" s="29" t="s">
        <v>1</v>
      </c>
      <c r="D243" s="31">
        <v>42704</v>
      </c>
      <c r="E243" s="29">
        <v>148</v>
      </c>
      <c r="F243" s="32">
        <v>-33226661</v>
      </c>
      <c r="G243" s="32">
        <v>8580417.3699999992</v>
      </c>
      <c r="H243" s="32">
        <v>-953276181.25999999</v>
      </c>
      <c r="I243" s="32">
        <v>294505.27</v>
      </c>
      <c r="J243" s="32">
        <v>4567.1549999999997</v>
      </c>
      <c r="K243" s="29">
        <v>0.13</v>
      </c>
      <c r="L243" s="32">
        <v>-4319465.93</v>
      </c>
    </row>
    <row r="244" spans="1:12" x14ac:dyDescent="0.2">
      <c r="A244" s="29" t="s">
        <v>14</v>
      </c>
      <c r="B244" s="30">
        <v>102084</v>
      </c>
      <c r="C244" s="29" t="s">
        <v>1</v>
      </c>
      <c r="D244" s="31">
        <v>42704</v>
      </c>
      <c r="E244" s="29">
        <v>148</v>
      </c>
      <c r="F244" s="32">
        <v>-8538.66</v>
      </c>
      <c r="G244" s="32">
        <v>8578212.9220000003</v>
      </c>
      <c r="H244" s="32">
        <v>-953276181.25999999</v>
      </c>
      <c r="I244" s="32">
        <v>294505.27</v>
      </c>
      <c r="J244" s="32">
        <v>4567.1549999999997</v>
      </c>
      <c r="K244" s="29">
        <v>0.13</v>
      </c>
      <c r="L244" s="32">
        <v>-1110.03</v>
      </c>
    </row>
    <row r="245" spans="1:12" x14ac:dyDescent="0.2">
      <c r="A245" s="29" t="s">
        <v>13</v>
      </c>
      <c r="B245" s="30">
        <v>102084</v>
      </c>
      <c r="C245" s="29" t="s">
        <v>1</v>
      </c>
      <c r="D245" s="31">
        <v>42735</v>
      </c>
      <c r="E245" s="29">
        <v>148</v>
      </c>
      <c r="F245" s="32">
        <v>-29530058.120000001</v>
      </c>
      <c r="G245" s="32">
        <v>9825841.068</v>
      </c>
      <c r="H245" s="32">
        <v>-855356777.38999999</v>
      </c>
      <c r="I245" s="32">
        <v>331453.99800000002</v>
      </c>
      <c r="J245" s="32">
        <v>7770.1310000000003</v>
      </c>
      <c r="K245" s="29">
        <v>0.13</v>
      </c>
      <c r="L245" s="32">
        <v>-3838907.56</v>
      </c>
    </row>
    <row r="246" spans="1:12" x14ac:dyDescent="0.2">
      <c r="A246" s="29" t="s">
        <v>14</v>
      </c>
      <c r="B246" s="30">
        <v>102084</v>
      </c>
      <c r="C246" s="29" t="s">
        <v>1</v>
      </c>
      <c r="D246" s="31">
        <v>42735</v>
      </c>
      <c r="E246" s="29">
        <v>148</v>
      </c>
      <c r="F246" s="32">
        <v>152050.10999999999</v>
      </c>
      <c r="G246" s="32">
        <v>9825550.0730000008</v>
      </c>
      <c r="H246" s="32">
        <v>-850927348.69000006</v>
      </c>
      <c r="I246" s="32">
        <v>331453.99800000002</v>
      </c>
      <c r="J246" s="32">
        <v>7770.1310000000003</v>
      </c>
      <c r="K246" s="29">
        <v>0.13</v>
      </c>
      <c r="L246" s="32">
        <v>19766.52</v>
      </c>
    </row>
    <row r="247" spans="1:12" x14ac:dyDescent="0.2">
      <c r="A247" s="29" t="s">
        <v>13</v>
      </c>
      <c r="B247" s="30">
        <v>102084</v>
      </c>
      <c r="C247" s="29" t="s">
        <v>1</v>
      </c>
      <c r="D247" s="31">
        <v>42766</v>
      </c>
      <c r="E247" s="29">
        <v>148</v>
      </c>
      <c r="F247" s="32">
        <v>-28501630.98</v>
      </c>
      <c r="G247" s="32">
        <v>9936062.1850000005</v>
      </c>
      <c r="H247" s="32">
        <v>-821866030.12</v>
      </c>
      <c r="I247" s="32">
        <v>340995.65600000002</v>
      </c>
      <c r="J247" s="32">
        <v>3578.7240000000002</v>
      </c>
      <c r="K247" s="29">
        <v>0.13</v>
      </c>
      <c r="L247" s="32">
        <v>-3705212.03</v>
      </c>
    </row>
    <row r="248" spans="1:12" x14ac:dyDescent="0.2">
      <c r="A248" s="29" t="s">
        <v>14</v>
      </c>
      <c r="B248" s="30">
        <v>102084</v>
      </c>
      <c r="C248" s="29" t="s">
        <v>1</v>
      </c>
      <c r="D248" s="31">
        <v>42766</v>
      </c>
      <c r="E248" s="29">
        <v>148</v>
      </c>
      <c r="F248" s="32">
        <v>702.66</v>
      </c>
      <c r="G248" s="32">
        <v>9936307.1469999999</v>
      </c>
      <c r="H248" s="32">
        <v>-821866030.12</v>
      </c>
      <c r="I248" s="32">
        <v>340995.65600000002</v>
      </c>
      <c r="J248" s="32">
        <v>3578.7240000000002</v>
      </c>
      <c r="K248" s="29">
        <v>0.13</v>
      </c>
      <c r="L248" s="32">
        <v>91.35</v>
      </c>
    </row>
    <row r="249" spans="1:12" x14ac:dyDescent="0.2">
      <c r="A249" s="29" t="s">
        <v>13</v>
      </c>
      <c r="B249" s="30">
        <v>102084</v>
      </c>
      <c r="C249" s="29" t="s">
        <v>1</v>
      </c>
      <c r="D249" s="31">
        <v>42794</v>
      </c>
      <c r="E249" s="29">
        <v>148</v>
      </c>
      <c r="F249" s="32">
        <v>-25884697.18</v>
      </c>
      <c r="G249" s="32">
        <v>8717444.5140000004</v>
      </c>
      <c r="H249" s="32">
        <v>-753130225.78999996</v>
      </c>
      <c r="I249" s="32">
        <v>296160.80200000003</v>
      </c>
      <c r="J249" s="32">
        <v>3453.2669999999998</v>
      </c>
      <c r="K249" s="29">
        <v>0.13</v>
      </c>
      <c r="L249" s="32">
        <v>-3365010.63</v>
      </c>
    </row>
    <row r="250" spans="1:12" x14ac:dyDescent="0.2">
      <c r="A250" s="29" t="s">
        <v>14</v>
      </c>
      <c r="B250" s="30">
        <v>102084</v>
      </c>
      <c r="C250" s="29" t="s">
        <v>1</v>
      </c>
      <c r="D250" s="31">
        <v>42794</v>
      </c>
      <c r="E250" s="29">
        <v>148</v>
      </c>
      <c r="F250" s="32">
        <v>-233.97</v>
      </c>
      <c r="G250" s="32">
        <v>8717365.7200000007</v>
      </c>
      <c r="H250" s="32">
        <v>-753130225.78999996</v>
      </c>
      <c r="I250" s="32">
        <v>296160.80200000003</v>
      </c>
      <c r="J250" s="32">
        <v>3453.2669999999998</v>
      </c>
      <c r="K250" s="29">
        <v>0.13</v>
      </c>
      <c r="L250" s="32">
        <v>-30.42</v>
      </c>
    </row>
    <row r="251" spans="1:12" x14ac:dyDescent="0.2">
      <c r="A251" s="29" t="s">
        <v>13</v>
      </c>
      <c r="B251" s="30">
        <v>102084</v>
      </c>
      <c r="C251" s="29" t="s">
        <v>1</v>
      </c>
      <c r="D251" s="31">
        <v>42825</v>
      </c>
      <c r="E251" s="29">
        <v>148</v>
      </c>
      <c r="F251" s="32">
        <v>-23491877.050000001</v>
      </c>
      <c r="G251" s="32">
        <v>9560280.0720000006</v>
      </c>
      <c r="H251" s="32">
        <v>-682171577.44000006</v>
      </c>
      <c r="I251" s="32">
        <v>324879.80699999997</v>
      </c>
      <c r="J251" s="32">
        <v>4346.6390000000001</v>
      </c>
      <c r="K251" s="29">
        <v>0.13</v>
      </c>
      <c r="L251" s="32">
        <v>-3053944.02</v>
      </c>
    </row>
    <row r="252" spans="1:12" x14ac:dyDescent="0.2">
      <c r="A252" s="29" t="s">
        <v>14</v>
      </c>
      <c r="B252" s="30">
        <v>102084</v>
      </c>
      <c r="C252" s="29" t="s">
        <v>1</v>
      </c>
      <c r="D252" s="31">
        <v>42825</v>
      </c>
      <c r="E252" s="29">
        <v>148</v>
      </c>
      <c r="F252" s="32">
        <v>-96.73</v>
      </c>
      <c r="G252" s="32">
        <v>9560240.7050000001</v>
      </c>
      <c r="H252" s="32">
        <v>-682171577.44000006</v>
      </c>
      <c r="I252" s="32">
        <v>324879.80699999997</v>
      </c>
      <c r="J252" s="32">
        <v>4346.6390000000001</v>
      </c>
      <c r="K252" s="29">
        <v>0.13</v>
      </c>
      <c r="L252" s="32">
        <v>-12.57</v>
      </c>
    </row>
    <row r="253" spans="1:12" x14ac:dyDescent="0.2">
      <c r="A253" s="29" t="s">
        <v>13</v>
      </c>
      <c r="B253" s="30">
        <v>102084</v>
      </c>
      <c r="C253" s="29" t="s">
        <v>1</v>
      </c>
      <c r="D253" s="31">
        <v>42855</v>
      </c>
      <c r="E253" s="29">
        <v>148</v>
      </c>
      <c r="F253" s="32">
        <v>-30090883.989999998</v>
      </c>
      <c r="G253" s="32">
        <v>8023376.9309999999</v>
      </c>
      <c r="H253" s="32">
        <v>-855458677.49000001</v>
      </c>
      <c r="I253" s="32">
        <v>275628.89399999997</v>
      </c>
      <c r="J253" s="32">
        <v>6594.5619999999999</v>
      </c>
      <c r="K253" s="29">
        <v>0.13</v>
      </c>
      <c r="L253" s="32">
        <v>-3911814.92</v>
      </c>
    </row>
    <row r="254" spans="1:12" x14ac:dyDescent="0.2">
      <c r="A254" s="29" t="s">
        <v>14</v>
      </c>
      <c r="B254" s="30">
        <v>102084</v>
      </c>
      <c r="C254" s="29" t="s">
        <v>1</v>
      </c>
      <c r="D254" s="31">
        <v>42855</v>
      </c>
      <c r="E254" s="29">
        <v>148</v>
      </c>
      <c r="F254" s="32">
        <v>-52545.52</v>
      </c>
      <c r="G254" s="32">
        <v>8023101.5640000002</v>
      </c>
      <c r="H254" s="32">
        <v>-856923091.63</v>
      </c>
      <c r="I254" s="32">
        <v>275628.89399999997</v>
      </c>
      <c r="J254" s="32">
        <v>6594.5619999999999</v>
      </c>
      <c r="K254" s="29">
        <v>0.13</v>
      </c>
      <c r="L254" s="32">
        <v>-6830.92</v>
      </c>
    </row>
    <row r="255" spans="1:12" x14ac:dyDescent="0.2">
      <c r="A255" s="29" t="s">
        <v>13</v>
      </c>
      <c r="B255" s="30">
        <v>102084</v>
      </c>
      <c r="C255" s="29" t="s">
        <v>1</v>
      </c>
      <c r="D255" s="31">
        <v>42886</v>
      </c>
      <c r="E255" s="29">
        <v>148</v>
      </c>
      <c r="F255" s="32">
        <v>-35552876.200000003</v>
      </c>
      <c r="G255" s="32">
        <v>8309690.7139999997</v>
      </c>
      <c r="H255" s="32">
        <v>-1013854937.59</v>
      </c>
      <c r="I255" s="32">
        <v>284917.54700000002</v>
      </c>
      <c r="J255" s="32">
        <v>6478.5829999999996</v>
      </c>
      <c r="K255" s="29">
        <v>0.13</v>
      </c>
      <c r="L255" s="32">
        <v>-4621873.91</v>
      </c>
    </row>
    <row r="256" spans="1:12" x14ac:dyDescent="0.2">
      <c r="A256" s="29" t="s">
        <v>14</v>
      </c>
      <c r="B256" s="30">
        <v>102084</v>
      </c>
      <c r="C256" s="29" t="s">
        <v>1</v>
      </c>
      <c r="D256" s="31">
        <v>42886</v>
      </c>
      <c r="E256" s="29">
        <v>148</v>
      </c>
      <c r="F256" s="32">
        <v>-1498.07</v>
      </c>
      <c r="G256" s="32">
        <v>8309340.5870000003</v>
      </c>
      <c r="H256" s="32">
        <v>-1013854937.59</v>
      </c>
      <c r="I256" s="32">
        <v>284917.54700000002</v>
      </c>
      <c r="J256" s="32">
        <v>6478.5829999999996</v>
      </c>
      <c r="K256" s="29">
        <v>0.13</v>
      </c>
      <c r="L256" s="32">
        <v>-194.75</v>
      </c>
    </row>
    <row r="257" spans="1:12" x14ac:dyDescent="0.2">
      <c r="A257" s="29" t="s">
        <v>13</v>
      </c>
      <c r="B257" s="30">
        <v>102084</v>
      </c>
      <c r="C257" s="29" t="s">
        <v>1</v>
      </c>
      <c r="D257" s="31">
        <v>42916</v>
      </c>
      <c r="E257" s="29">
        <v>148</v>
      </c>
      <c r="F257" s="32">
        <v>-40951863.109999999</v>
      </c>
      <c r="G257" s="32">
        <v>9135304.5739999991</v>
      </c>
      <c r="H257" s="32">
        <v>-989102788.50999999</v>
      </c>
      <c r="I257" s="32">
        <v>378229.38799999998</v>
      </c>
      <c r="J257" s="32">
        <v>0</v>
      </c>
      <c r="K257" s="29">
        <v>0.13</v>
      </c>
      <c r="L257" s="32">
        <v>-5323742.2</v>
      </c>
    </row>
    <row r="258" spans="1:12" x14ac:dyDescent="0.2">
      <c r="A258" s="29" t="s">
        <v>14</v>
      </c>
      <c r="B258" s="30">
        <v>102084</v>
      </c>
      <c r="C258" s="29" t="s">
        <v>1</v>
      </c>
      <c r="D258" s="31">
        <v>42916</v>
      </c>
      <c r="E258" s="29">
        <v>148</v>
      </c>
      <c r="F258" s="32">
        <v>-75088.22</v>
      </c>
      <c r="G258" s="32">
        <v>8560368.5089999996</v>
      </c>
      <c r="H258" s="32">
        <v>-1070876062.89</v>
      </c>
      <c r="I258" s="32">
        <v>321183.78899999999</v>
      </c>
      <c r="J258" s="32">
        <v>6777.433</v>
      </c>
      <c r="K258" s="29">
        <v>0.13</v>
      </c>
      <c r="L258" s="32">
        <v>-9761.4699999999993</v>
      </c>
    </row>
    <row r="259" spans="1:12" x14ac:dyDescent="0.2">
      <c r="A259" s="29" t="s">
        <v>13</v>
      </c>
      <c r="B259" s="30">
        <v>102084</v>
      </c>
      <c r="C259" s="29" t="s">
        <v>1</v>
      </c>
      <c r="D259" s="31">
        <v>42947</v>
      </c>
      <c r="E259" s="29">
        <v>148</v>
      </c>
      <c r="F259" s="32">
        <v>-35852690.490000002</v>
      </c>
      <c r="G259" s="32">
        <v>8858156.6760000009</v>
      </c>
      <c r="H259" s="32">
        <v>-913384983.95000005</v>
      </c>
      <c r="I259" s="32">
        <v>340586.75300000003</v>
      </c>
      <c r="J259" s="32">
        <v>7118.4920000000002</v>
      </c>
      <c r="K259" s="29">
        <v>0.13</v>
      </c>
      <c r="L259" s="32">
        <v>-4660849.76</v>
      </c>
    </row>
    <row r="260" spans="1:12" x14ac:dyDescent="0.2">
      <c r="A260" s="29" t="s">
        <v>14</v>
      </c>
      <c r="B260" s="30">
        <v>102084</v>
      </c>
      <c r="C260" s="29" t="s">
        <v>1</v>
      </c>
      <c r="D260" s="31">
        <v>42947</v>
      </c>
      <c r="E260" s="29">
        <v>148</v>
      </c>
      <c r="F260" s="32">
        <v>-200.42</v>
      </c>
      <c r="G260" s="32">
        <v>8858107.1579999998</v>
      </c>
      <c r="H260" s="32">
        <v>-913384983.95000005</v>
      </c>
      <c r="I260" s="32">
        <v>340586.75300000003</v>
      </c>
      <c r="J260" s="32">
        <v>7118.4920000000002</v>
      </c>
      <c r="K260" s="29">
        <v>0.13</v>
      </c>
      <c r="L260" s="32">
        <v>-26.06</v>
      </c>
    </row>
    <row r="261" spans="1:12" x14ac:dyDescent="0.2">
      <c r="A261" s="29" t="s">
        <v>13</v>
      </c>
      <c r="B261" s="30">
        <v>102084</v>
      </c>
      <c r="C261" s="29" t="s">
        <v>1</v>
      </c>
      <c r="D261" s="31">
        <v>42978</v>
      </c>
      <c r="E261" s="29">
        <v>148</v>
      </c>
      <c r="F261" s="32">
        <v>-33693171.829999998</v>
      </c>
      <c r="G261" s="32">
        <v>8446797.0480000004</v>
      </c>
      <c r="H261" s="32">
        <v>-857461052.51999998</v>
      </c>
      <c r="I261" s="32">
        <v>324462.62800000003</v>
      </c>
      <c r="J261" s="32">
        <v>7446.7730000000001</v>
      </c>
      <c r="K261" s="29">
        <v>0.13</v>
      </c>
      <c r="L261" s="32">
        <v>-4380112.34</v>
      </c>
    </row>
    <row r="262" spans="1:12" x14ac:dyDescent="0.2">
      <c r="A262" s="29" t="s">
        <v>14</v>
      </c>
      <c r="B262" s="30">
        <v>102084</v>
      </c>
      <c r="C262" s="29" t="s">
        <v>1</v>
      </c>
      <c r="D262" s="31">
        <v>42978</v>
      </c>
      <c r="E262" s="29">
        <v>148</v>
      </c>
      <c r="F262" s="32">
        <v>-3644.56</v>
      </c>
      <c r="G262" s="32">
        <v>8445883.4629999995</v>
      </c>
      <c r="H262" s="32">
        <v>-857461052.51999998</v>
      </c>
      <c r="I262" s="32">
        <v>324462.62800000003</v>
      </c>
      <c r="J262" s="32">
        <v>7446.7730000000001</v>
      </c>
      <c r="K262" s="29">
        <v>0.13</v>
      </c>
      <c r="L262" s="32">
        <v>-473.79</v>
      </c>
    </row>
    <row r="263" spans="1:12" x14ac:dyDescent="0.2">
      <c r="A263" s="29" t="s">
        <v>13</v>
      </c>
      <c r="B263" s="30">
        <v>102084</v>
      </c>
      <c r="C263" s="29" t="s">
        <v>1</v>
      </c>
      <c r="D263" s="31">
        <v>43008</v>
      </c>
      <c r="E263" s="29">
        <v>148</v>
      </c>
      <c r="F263" s="32">
        <v>-26260222.859999999</v>
      </c>
      <c r="G263" s="32">
        <v>7916993.7290000003</v>
      </c>
      <c r="H263" s="32">
        <v>-683763033.30999994</v>
      </c>
      <c r="I263" s="32">
        <v>296846.54100000003</v>
      </c>
      <c r="J263" s="32">
        <v>7209.1180000000004</v>
      </c>
      <c r="K263" s="29">
        <v>0.13</v>
      </c>
      <c r="L263" s="32">
        <v>-3413828.97</v>
      </c>
    </row>
    <row r="264" spans="1:12" x14ac:dyDescent="0.2">
      <c r="A264" s="29" t="s">
        <v>14</v>
      </c>
      <c r="B264" s="30">
        <v>102084</v>
      </c>
      <c r="C264" s="29" t="s">
        <v>1</v>
      </c>
      <c r="D264" s="31">
        <v>43008</v>
      </c>
      <c r="E264" s="29">
        <v>148</v>
      </c>
      <c r="F264" s="32">
        <v>1032.7</v>
      </c>
      <c r="G264" s="32">
        <v>7917305.0820000004</v>
      </c>
      <c r="H264" s="32">
        <v>-683763033.30999994</v>
      </c>
      <c r="I264" s="32">
        <v>296846.54100000003</v>
      </c>
      <c r="J264" s="32">
        <v>7209.1180000000004</v>
      </c>
      <c r="K264" s="29">
        <v>0.13</v>
      </c>
      <c r="L264" s="32">
        <v>134.25</v>
      </c>
    </row>
    <row r="265" spans="1:12" x14ac:dyDescent="0.2">
      <c r="A265" s="29" t="s">
        <v>13</v>
      </c>
      <c r="B265" s="30">
        <v>102084</v>
      </c>
      <c r="C265" s="29" t="s">
        <v>1</v>
      </c>
      <c r="D265" s="31">
        <v>43039</v>
      </c>
      <c r="E265" s="29">
        <v>148</v>
      </c>
      <c r="F265" s="32">
        <v>-33901639.049999997</v>
      </c>
      <c r="G265" s="32">
        <v>7420356.4400000004</v>
      </c>
      <c r="H265" s="32">
        <v>-915330916.45000005</v>
      </c>
      <c r="I265" s="32">
        <v>266615.94699999999</v>
      </c>
      <c r="J265" s="32">
        <v>8216.0740000000005</v>
      </c>
      <c r="K265" s="29">
        <v>0.13</v>
      </c>
      <c r="L265" s="32">
        <v>-4407213.08</v>
      </c>
    </row>
    <row r="266" spans="1:12" x14ac:dyDescent="0.2">
      <c r="A266" s="29" t="s">
        <v>14</v>
      </c>
      <c r="B266" s="30">
        <v>102084</v>
      </c>
      <c r="C266" s="29" t="s">
        <v>1</v>
      </c>
      <c r="D266" s="31">
        <v>43039</v>
      </c>
      <c r="E266" s="29">
        <v>148</v>
      </c>
      <c r="F266" s="32">
        <v>-7069.66</v>
      </c>
      <c r="G266" s="32">
        <v>7418809.3619999997</v>
      </c>
      <c r="H266" s="32">
        <v>-915330916.45000005</v>
      </c>
      <c r="I266" s="32">
        <v>266615.94699999999</v>
      </c>
      <c r="J266" s="32">
        <v>8216.0740000000005</v>
      </c>
      <c r="K266" s="29">
        <v>0.13</v>
      </c>
      <c r="L266" s="32">
        <v>-919.05</v>
      </c>
    </row>
    <row r="267" spans="1:12" x14ac:dyDescent="0.2">
      <c r="A267" s="29" t="s">
        <v>13</v>
      </c>
      <c r="B267" s="30">
        <v>102084</v>
      </c>
      <c r="C267" s="29" t="s">
        <v>1</v>
      </c>
      <c r="D267" s="31">
        <v>43069</v>
      </c>
      <c r="E267" s="29">
        <v>148</v>
      </c>
      <c r="F267" s="32">
        <v>-27130896.719999999</v>
      </c>
      <c r="G267" s="32">
        <v>8039566.4720000001</v>
      </c>
      <c r="H267" s="32">
        <v>-761256908.62</v>
      </c>
      <c r="I267" s="32">
        <v>280393.00099999999</v>
      </c>
      <c r="J267" s="32">
        <v>6133.9849999999997</v>
      </c>
      <c r="K267" s="29">
        <v>0.13</v>
      </c>
      <c r="L267" s="32">
        <v>-3527016.57</v>
      </c>
    </row>
    <row r="268" spans="1:12" x14ac:dyDescent="0.2">
      <c r="A268" s="29" t="s">
        <v>14</v>
      </c>
      <c r="B268" s="30">
        <v>102084</v>
      </c>
      <c r="C268" s="29" t="s">
        <v>1</v>
      </c>
      <c r="D268" s="31">
        <v>43069</v>
      </c>
      <c r="E268" s="29">
        <v>148</v>
      </c>
      <c r="F268" s="32">
        <v>-522.63</v>
      </c>
      <c r="G268" s="32">
        <v>8039411.6050000004</v>
      </c>
      <c r="H268" s="32">
        <v>-761256908.62</v>
      </c>
      <c r="I268" s="32">
        <v>280393.00099999999</v>
      </c>
      <c r="J268" s="32">
        <v>6133.9849999999997</v>
      </c>
      <c r="K268" s="29">
        <v>0.13</v>
      </c>
      <c r="L268" s="32">
        <v>-67.95</v>
      </c>
    </row>
    <row r="269" spans="1:12" x14ac:dyDescent="0.2">
      <c r="A269" s="29" t="s">
        <v>13</v>
      </c>
      <c r="B269" s="30">
        <v>102084</v>
      </c>
      <c r="C269" s="29" t="s">
        <v>1</v>
      </c>
      <c r="D269" s="31">
        <v>43100</v>
      </c>
      <c r="E269" s="29">
        <v>148</v>
      </c>
      <c r="F269" s="32">
        <v>-29850344.379999999</v>
      </c>
      <c r="G269" s="32">
        <v>9301368.1239999998</v>
      </c>
      <c r="H269" s="32">
        <v>-851766521.29999995</v>
      </c>
      <c r="I269" s="32">
        <v>319937.364</v>
      </c>
      <c r="J269" s="32">
        <v>6031.12</v>
      </c>
      <c r="K269" s="29">
        <v>0.13</v>
      </c>
      <c r="L269" s="32">
        <v>-3880544.77</v>
      </c>
    </row>
    <row r="270" spans="1:12" x14ac:dyDescent="0.2">
      <c r="A270" s="29" t="s">
        <v>14</v>
      </c>
      <c r="B270" s="30">
        <v>102084</v>
      </c>
      <c r="C270" s="29" t="s">
        <v>1</v>
      </c>
      <c r="D270" s="31">
        <v>43100</v>
      </c>
      <c r="E270" s="29">
        <v>148</v>
      </c>
      <c r="F270" s="32">
        <v>1452.2</v>
      </c>
      <c r="G270" s="32">
        <v>9301820.6510000005</v>
      </c>
      <c r="H270" s="32">
        <v>-851766521.29999995</v>
      </c>
      <c r="I270" s="32">
        <v>319937.364</v>
      </c>
      <c r="J270" s="32">
        <v>6031.12</v>
      </c>
      <c r="K270" s="29">
        <v>0.13</v>
      </c>
      <c r="L270" s="32">
        <v>188.79</v>
      </c>
    </row>
    <row r="271" spans="1:12" x14ac:dyDescent="0.2">
      <c r="A271" s="29" t="s">
        <v>13</v>
      </c>
      <c r="B271" s="30">
        <v>102084</v>
      </c>
      <c r="C271" s="29" t="s">
        <v>1</v>
      </c>
      <c r="D271" s="31">
        <v>43131</v>
      </c>
      <c r="E271" s="29">
        <v>148</v>
      </c>
      <c r="F271" s="32">
        <v>-22762633.239999998</v>
      </c>
      <c r="G271" s="32">
        <v>9743882.2599999998</v>
      </c>
      <c r="H271" s="32">
        <v>-655033143.92999995</v>
      </c>
      <c r="I271" s="32">
        <v>334966.46399999998</v>
      </c>
      <c r="J271" s="32">
        <v>3636.8879999999999</v>
      </c>
      <c r="K271" s="29">
        <v>0.13</v>
      </c>
      <c r="L271" s="32">
        <v>-2959142.32</v>
      </c>
    </row>
    <row r="272" spans="1:12" x14ac:dyDescent="0.2">
      <c r="A272" s="29" t="s">
        <v>14</v>
      </c>
      <c r="B272" s="30">
        <v>102084</v>
      </c>
      <c r="C272" s="29" t="s">
        <v>1</v>
      </c>
      <c r="D272" s="31">
        <v>43131</v>
      </c>
      <c r="E272" s="29">
        <v>148</v>
      </c>
      <c r="F272" s="32">
        <v>-1273.2</v>
      </c>
      <c r="G272" s="32">
        <v>9743337.2780000009</v>
      </c>
      <c r="H272" s="32">
        <v>-655033143.92999995</v>
      </c>
      <c r="I272" s="32">
        <v>334966.46399999998</v>
      </c>
      <c r="J272" s="32">
        <v>3636.8879999999999</v>
      </c>
      <c r="K272" s="29">
        <v>0.13</v>
      </c>
      <c r="L272" s="32">
        <v>-165.52</v>
      </c>
    </row>
    <row r="273" spans="1:12" x14ac:dyDescent="0.2">
      <c r="A273" s="29" t="s">
        <v>13</v>
      </c>
      <c r="B273" s="30">
        <v>102084</v>
      </c>
      <c r="C273" s="29" t="s">
        <v>1</v>
      </c>
      <c r="D273" s="31">
        <v>43159</v>
      </c>
      <c r="E273" s="29">
        <v>148</v>
      </c>
      <c r="F273" s="32">
        <v>-23362785.899999999</v>
      </c>
      <c r="G273" s="32">
        <v>8180130.0219999999</v>
      </c>
      <c r="H273" s="32">
        <v>-662981017.58000004</v>
      </c>
      <c r="I273" s="32">
        <v>285695.22399999999</v>
      </c>
      <c r="J273" s="32">
        <v>2564.3510000000001</v>
      </c>
      <c r="K273" s="29">
        <v>0.13</v>
      </c>
      <c r="L273" s="32">
        <v>-3037162.17</v>
      </c>
    </row>
    <row r="274" spans="1:12" x14ac:dyDescent="0.2">
      <c r="A274" s="29" t="s">
        <v>14</v>
      </c>
      <c r="B274" s="30">
        <v>102084</v>
      </c>
      <c r="C274" s="29" t="s">
        <v>1</v>
      </c>
      <c r="D274" s="31">
        <v>43159</v>
      </c>
      <c r="E274" s="29">
        <v>148</v>
      </c>
      <c r="F274" s="32">
        <v>-635.13</v>
      </c>
      <c r="G274" s="32">
        <v>8180122.0350000001</v>
      </c>
      <c r="H274" s="32">
        <v>-662998393.66999996</v>
      </c>
      <c r="I274" s="32">
        <v>285695.22399999999</v>
      </c>
      <c r="J274" s="32">
        <v>2564.3510000000001</v>
      </c>
      <c r="K274" s="29">
        <v>0.13</v>
      </c>
      <c r="L274" s="32">
        <v>-82.56</v>
      </c>
    </row>
    <row r="275" spans="1:12" x14ac:dyDescent="0.2">
      <c r="A275" s="29" t="s">
        <v>13</v>
      </c>
      <c r="B275" s="30">
        <v>102084</v>
      </c>
      <c r="C275" s="29" t="s">
        <v>1</v>
      </c>
      <c r="D275" s="31">
        <v>43190</v>
      </c>
      <c r="E275" s="29">
        <v>148</v>
      </c>
      <c r="F275" s="32">
        <v>-28505096.41</v>
      </c>
      <c r="G275" s="32">
        <v>8502169.9489999991</v>
      </c>
      <c r="H275" s="32">
        <v>-801589376.35000002</v>
      </c>
      <c r="I275" s="32">
        <v>297243.74099999998</v>
      </c>
      <c r="J275" s="32">
        <v>5099.5550000000003</v>
      </c>
      <c r="K275" s="29">
        <v>0.13</v>
      </c>
      <c r="L275" s="32">
        <v>-3705662.53</v>
      </c>
    </row>
    <row r="276" spans="1:12" x14ac:dyDescent="0.2">
      <c r="A276" s="29" t="s">
        <v>14</v>
      </c>
      <c r="B276" s="30">
        <v>102084</v>
      </c>
      <c r="C276" s="29" t="s">
        <v>1</v>
      </c>
      <c r="D276" s="31">
        <v>43190</v>
      </c>
      <c r="E276" s="29">
        <v>148</v>
      </c>
      <c r="F276" s="32">
        <v>-79982.78</v>
      </c>
      <c r="G276" s="32">
        <v>8502162.5700000003</v>
      </c>
      <c r="H276" s="32">
        <v>-803837867.72000003</v>
      </c>
      <c r="I276" s="32">
        <v>297243.74099999998</v>
      </c>
      <c r="J276" s="32">
        <v>5099.5550000000003</v>
      </c>
      <c r="K276" s="29">
        <v>0.13</v>
      </c>
      <c r="L276" s="32">
        <v>-10397.76</v>
      </c>
    </row>
    <row r="277" spans="1:12" x14ac:dyDescent="0.2">
      <c r="A277" s="29" t="s">
        <v>13</v>
      </c>
      <c r="B277" s="30">
        <v>102084</v>
      </c>
      <c r="C277" s="29" t="s">
        <v>1</v>
      </c>
      <c r="D277" s="31">
        <v>43220</v>
      </c>
      <c r="E277" s="29">
        <v>148</v>
      </c>
      <c r="F277" s="32">
        <v>-27941479.449999999</v>
      </c>
      <c r="G277" s="32">
        <v>7837148.7810000004</v>
      </c>
      <c r="H277" s="32">
        <v>-780809516.48000002</v>
      </c>
      <c r="I277" s="32">
        <v>274993.58500000002</v>
      </c>
      <c r="J277" s="32">
        <v>5460.9009999999998</v>
      </c>
      <c r="K277" s="29">
        <v>0.13</v>
      </c>
      <c r="L277" s="32">
        <v>-3632392.33</v>
      </c>
    </row>
    <row r="278" spans="1:12" x14ac:dyDescent="0.2">
      <c r="A278" s="29" t="s">
        <v>14</v>
      </c>
      <c r="B278" s="30">
        <v>102084</v>
      </c>
      <c r="C278" s="29" t="s">
        <v>1</v>
      </c>
      <c r="D278" s="31">
        <v>43220</v>
      </c>
      <c r="E278" s="29">
        <v>148</v>
      </c>
      <c r="F278" s="32">
        <v>-1223.51</v>
      </c>
      <c r="G278" s="32">
        <v>7836940.4579999996</v>
      </c>
      <c r="H278" s="32">
        <v>-780822950.82000005</v>
      </c>
      <c r="I278" s="32">
        <v>274993.58500000002</v>
      </c>
      <c r="J278" s="32">
        <v>5460.9009999999998</v>
      </c>
      <c r="K278" s="29">
        <v>0.13</v>
      </c>
      <c r="L278" s="32">
        <v>-159.05000000000001</v>
      </c>
    </row>
    <row r="279" spans="1:12" x14ac:dyDescent="0.2">
      <c r="A279" s="29" t="s">
        <v>13</v>
      </c>
      <c r="B279" s="30">
        <v>102084</v>
      </c>
      <c r="C279" s="29" t="s">
        <v>1</v>
      </c>
      <c r="D279" s="31">
        <v>43251</v>
      </c>
      <c r="E279" s="29">
        <v>148</v>
      </c>
      <c r="F279" s="32">
        <v>-30406786.489999998</v>
      </c>
      <c r="G279" s="32">
        <v>7729903.4929999998</v>
      </c>
      <c r="H279" s="32">
        <v>-833772317.09000003</v>
      </c>
      <c r="I279" s="32">
        <v>275522.92700000003</v>
      </c>
      <c r="J279" s="32">
        <v>6378.4030000000002</v>
      </c>
      <c r="K279" s="29">
        <v>0.13</v>
      </c>
      <c r="L279" s="32">
        <v>-3952882.24</v>
      </c>
    </row>
    <row r="280" spans="1:12" x14ac:dyDescent="0.2">
      <c r="A280" s="29" t="s">
        <v>14</v>
      </c>
      <c r="B280" s="30">
        <v>102084</v>
      </c>
      <c r="C280" s="29" t="s">
        <v>1</v>
      </c>
      <c r="D280" s="31">
        <v>43251</v>
      </c>
      <c r="E280" s="29">
        <v>148</v>
      </c>
      <c r="F280" s="32">
        <v>36.6</v>
      </c>
      <c r="G280" s="32">
        <v>7729916.3619999997</v>
      </c>
      <c r="H280" s="32">
        <v>-833772317.09000003</v>
      </c>
      <c r="I280" s="32">
        <v>275523.05699999997</v>
      </c>
      <c r="J280" s="32">
        <v>6378.4030000000002</v>
      </c>
      <c r="K280" s="29">
        <v>0.13</v>
      </c>
      <c r="L280" s="32">
        <v>4.75</v>
      </c>
    </row>
    <row r="281" spans="1:12" x14ac:dyDescent="0.2">
      <c r="A281" s="29" t="s">
        <v>13</v>
      </c>
      <c r="B281" s="30">
        <v>102084</v>
      </c>
      <c r="C281" s="29" t="s">
        <v>1</v>
      </c>
      <c r="D281" s="31">
        <v>43281</v>
      </c>
      <c r="E281" s="29">
        <v>148</v>
      </c>
      <c r="F281" s="32">
        <v>-36384895.920000002</v>
      </c>
      <c r="G281" s="32">
        <v>8104808.5470000003</v>
      </c>
      <c r="H281" s="32">
        <v>-958648690.03999996</v>
      </c>
      <c r="I281" s="32">
        <v>300214.13099999999</v>
      </c>
      <c r="J281" s="32">
        <v>7398.6769999999997</v>
      </c>
      <c r="K281" s="29">
        <v>0.13</v>
      </c>
      <c r="L281" s="32">
        <v>-4730036.47</v>
      </c>
    </row>
    <row r="282" spans="1:12" x14ac:dyDescent="0.2">
      <c r="A282" s="29" t="s">
        <v>14</v>
      </c>
      <c r="B282" s="30">
        <v>102084</v>
      </c>
      <c r="C282" s="29" t="s">
        <v>1</v>
      </c>
      <c r="D282" s="31">
        <v>43281</v>
      </c>
      <c r="E282" s="29">
        <v>148</v>
      </c>
      <c r="F282" s="32">
        <v>-3286.28</v>
      </c>
      <c r="G282" s="32">
        <v>8104751.0999999996</v>
      </c>
      <c r="H282" s="32">
        <v>-958728479.46000004</v>
      </c>
      <c r="I282" s="32">
        <v>300214.13099999999</v>
      </c>
      <c r="J282" s="32">
        <v>7398.6769999999997</v>
      </c>
      <c r="K282" s="29">
        <v>0.13</v>
      </c>
      <c r="L282" s="32">
        <v>-427.22</v>
      </c>
    </row>
    <row r="283" spans="1:12" x14ac:dyDescent="0.2">
      <c r="A283" s="29" t="s">
        <v>13</v>
      </c>
      <c r="B283" s="30">
        <v>102084</v>
      </c>
      <c r="C283" s="29" t="s">
        <v>1</v>
      </c>
      <c r="D283" s="31">
        <v>43312</v>
      </c>
      <c r="E283" s="29">
        <v>148</v>
      </c>
      <c r="F283" s="32">
        <v>-29654359.629999999</v>
      </c>
      <c r="G283" s="32">
        <v>9583172.5319999997</v>
      </c>
      <c r="H283" s="32">
        <v>-735675857.39999998</v>
      </c>
      <c r="I283" s="32">
        <v>378851.71</v>
      </c>
      <c r="J283" s="32">
        <v>7436.4110000000001</v>
      </c>
      <c r="K283" s="29">
        <v>0.13</v>
      </c>
      <c r="L283" s="32">
        <v>-3855066.75</v>
      </c>
    </row>
    <row r="284" spans="1:12" x14ac:dyDescent="0.2">
      <c r="A284" s="29" t="s">
        <v>14</v>
      </c>
      <c r="B284" s="30">
        <v>102084</v>
      </c>
      <c r="C284" s="29" t="s">
        <v>1</v>
      </c>
      <c r="D284" s="31">
        <v>43312</v>
      </c>
      <c r="E284" s="29">
        <v>148</v>
      </c>
      <c r="F284" s="32">
        <v>8882.39</v>
      </c>
      <c r="G284" s="32">
        <v>9585979.3629999999</v>
      </c>
      <c r="H284" s="32">
        <v>-735670908.84000003</v>
      </c>
      <c r="I284" s="32">
        <v>378851.71</v>
      </c>
      <c r="J284" s="32">
        <v>7436.4110000000001</v>
      </c>
      <c r="K284" s="29">
        <v>0.13</v>
      </c>
      <c r="L284" s="32">
        <v>1154.71</v>
      </c>
    </row>
    <row r="285" spans="1:12" x14ac:dyDescent="0.2">
      <c r="A285" s="29" t="s">
        <v>13</v>
      </c>
      <c r="B285" s="30">
        <v>102084</v>
      </c>
      <c r="C285" s="29" t="s">
        <v>1</v>
      </c>
      <c r="D285" s="31">
        <v>43343</v>
      </c>
      <c r="E285" s="29">
        <v>148</v>
      </c>
      <c r="F285" s="32">
        <v>-28360842.34</v>
      </c>
      <c r="G285" s="32">
        <v>9405870.8389999997</v>
      </c>
      <c r="H285" s="32">
        <v>-707176893.49000001</v>
      </c>
      <c r="I285" s="32">
        <v>368977.48100000003</v>
      </c>
      <c r="J285" s="32">
        <v>8238.4920000000002</v>
      </c>
      <c r="K285" s="29">
        <v>0.13</v>
      </c>
      <c r="L285" s="32">
        <v>-3686909.5</v>
      </c>
    </row>
    <row r="286" spans="1:12" x14ac:dyDescent="0.2">
      <c r="A286" s="29" t="s">
        <v>14</v>
      </c>
      <c r="B286" s="30">
        <v>102084</v>
      </c>
      <c r="C286" s="29" t="s">
        <v>1</v>
      </c>
      <c r="D286" s="31">
        <v>43343</v>
      </c>
      <c r="E286" s="29">
        <v>148</v>
      </c>
      <c r="F286" s="32">
        <v>-1654.21</v>
      </c>
      <c r="G286" s="32">
        <v>9405287.2119999994</v>
      </c>
      <c r="H286" s="32">
        <v>-707174258.76999998</v>
      </c>
      <c r="I286" s="32">
        <v>368977.48100000003</v>
      </c>
      <c r="J286" s="32">
        <v>8238.4920000000002</v>
      </c>
      <c r="K286" s="29">
        <v>0.13</v>
      </c>
      <c r="L286" s="32">
        <v>-215.05</v>
      </c>
    </row>
    <row r="287" spans="1:12" x14ac:dyDescent="0.2">
      <c r="A287" s="29" t="s">
        <v>13</v>
      </c>
      <c r="B287" s="30">
        <v>102084</v>
      </c>
      <c r="C287" s="29" t="s">
        <v>1</v>
      </c>
      <c r="D287" s="31">
        <v>43373</v>
      </c>
      <c r="E287" s="29">
        <v>148</v>
      </c>
      <c r="F287" s="32">
        <v>-26605891.010000002</v>
      </c>
      <c r="G287" s="32">
        <v>7959348.0439999998</v>
      </c>
      <c r="H287" s="32">
        <v>-683588174.53999996</v>
      </c>
      <c r="I287" s="32">
        <v>301709.94199999998</v>
      </c>
      <c r="J287" s="32">
        <v>8075.3270000000002</v>
      </c>
      <c r="K287" s="29">
        <v>0.13</v>
      </c>
      <c r="L287" s="32">
        <v>-3458765.83</v>
      </c>
    </row>
    <row r="288" spans="1:12" x14ac:dyDescent="0.2">
      <c r="A288" s="29" t="s">
        <v>14</v>
      </c>
      <c r="B288" s="30">
        <v>102084</v>
      </c>
      <c r="C288" s="29" t="s">
        <v>1</v>
      </c>
      <c r="D288" s="31">
        <v>43373</v>
      </c>
      <c r="E288" s="29">
        <v>148</v>
      </c>
      <c r="F288" s="32">
        <v>-37765.64</v>
      </c>
      <c r="G288" s="32">
        <v>7947988.6529999999</v>
      </c>
      <c r="H288" s="32">
        <v>-683588174.53999996</v>
      </c>
      <c r="I288" s="32">
        <v>301706.92</v>
      </c>
      <c r="J288" s="32">
        <v>8075.3270000000002</v>
      </c>
      <c r="K288" s="29">
        <v>0.13</v>
      </c>
      <c r="L288" s="32">
        <v>-4909.53</v>
      </c>
    </row>
    <row r="289" spans="1:12" x14ac:dyDescent="0.2">
      <c r="A289" s="29" t="s">
        <v>13</v>
      </c>
      <c r="B289" s="30">
        <v>102084</v>
      </c>
      <c r="C289" s="29" t="s">
        <v>1</v>
      </c>
      <c r="D289" s="31">
        <v>43404</v>
      </c>
      <c r="E289" s="29">
        <v>148</v>
      </c>
      <c r="F289" s="32">
        <v>-32731775.109999999</v>
      </c>
      <c r="G289" s="32">
        <v>7604649.9340000004</v>
      </c>
      <c r="H289" s="32">
        <v>-916022689.27999997</v>
      </c>
      <c r="I289" s="32">
        <v>263967.16100000002</v>
      </c>
      <c r="J289" s="32">
        <v>7765.9459999999999</v>
      </c>
      <c r="K289" s="29">
        <v>0.13</v>
      </c>
      <c r="L289" s="32">
        <v>-4255130.76</v>
      </c>
    </row>
    <row r="290" spans="1:12" x14ac:dyDescent="0.2">
      <c r="A290" s="29" t="s">
        <v>14</v>
      </c>
      <c r="B290" s="30">
        <v>102084</v>
      </c>
      <c r="C290" s="29" t="s">
        <v>1</v>
      </c>
      <c r="D290" s="31">
        <v>43404</v>
      </c>
      <c r="E290" s="29">
        <v>148</v>
      </c>
      <c r="F290" s="32">
        <v>-978.25</v>
      </c>
      <c r="G290" s="32">
        <v>7604422.6610000003</v>
      </c>
      <c r="H290" s="32">
        <v>-916022689.27999997</v>
      </c>
      <c r="I290" s="32">
        <v>263967.16100000002</v>
      </c>
      <c r="J290" s="32">
        <v>7765.9459999999999</v>
      </c>
      <c r="K290" s="29">
        <v>0.13</v>
      </c>
      <c r="L290" s="32">
        <v>-127.18</v>
      </c>
    </row>
    <row r="291" spans="1:12" x14ac:dyDescent="0.2">
      <c r="A291" s="29" t="s">
        <v>13</v>
      </c>
      <c r="B291" s="30">
        <v>102084</v>
      </c>
      <c r="C291" s="29" t="s">
        <v>1</v>
      </c>
      <c r="D291" s="31">
        <v>43434</v>
      </c>
      <c r="E291" s="29">
        <v>148</v>
      </c>
      <c r="F291" s="32">
        <v>-28521211.710000001</v>
      </c>
      <c r="G291" s="32">
        <v>7667800.733</v>
      </c>
      <c r="H291" s="32">
        <v>-755651563.33000004</v>
      </c>
      <c r="I291" s="32">
        <v>282864.886</v>
      </c>
      <c r="J291" s="32">
        <v>6547.5609999999997</v>
      </c>
      <c r="K291" s="29">
        <v>0.13</v>
      </c>
      <c r="L291" s="32">
        <v>-3707757.52</v>
      </c>
    </row>
    <row r="292" spans="1:12" x14ac:dyDescent="0.2">
      <c r="A292" s="29" t="s">
        <v>14</v>
      </c>
      <c r="B292" s="30">
        <v>102084</v>
      </c>
      <c r="C292" s="29" t="s">
        <v>1</v>
      </c>
      <c r="D292" s="31">
        <v>43434</v>
      </c>
      <c r="E292" s="29">
        <v>148</v>
      </c>
      <c r="F292" s="32">
        <v>1578819.77</v>
      </c>
      <c r="G292" s="32">
        <v>8129594.7549999999</v>
      </c>
      <c r="H292" s="32">
        <v>-755664011.89999998</v>
      </c>
      <c r="I292" s="32">
        <v>283304.44300000003</v>
      </c>
      <c r="J292" s="32">
        <v>6547.5609999999997</v>
      </c>
      <c r="K292" s="29">
        <v>0.13</v>
      </c>
      <c r="L292" s="32">
        <v>205246.57</v>
      </c>
    </row>
    <row r="293" spans="1:12" ht="15.6" customHeight="1" x14ac:dyDescent="0.2">
      <c r="A293" s="29" t="s">
        <v>13</v>
      </c>
      <c r="B293" s="30">
        <v>102084</v>
      </c>
      <c r="C293" s="29" t="s">
        <v>1</v>
      </c>
      <c r="D293" s="31">
        <v>43465</v>
      </c>
      <c r="E293" s="29">
        <v>148</v>
      </c>
      <c r="F293" s="32">
        <v>-24360803.829999998</v>
      </c>
      <c r="G293" s="32">
        <v>8694725.1649999991</v>
      </c>
      <c r="H293" s="32">
        <v>-688591117.33000004</v>
      </c>
      <c r="I293" s="32">
        <v>301050.43800000002</v>
      </c>
      <c r="J293" s="32">
        <v>6549.3680000000004</v>
      </c>
      <c r="K293" s="29">
        <v>0.13</v>
      </c>
      <c r="L293" s="32">
        <v>-3166904.5</v>
      </c>
    </row>
    <row r="294" spans="1:12" ht="15.6" customHeight="1" x14ac:dyDescent="0.2">
      <c r="A294" s="29" t="s">
        <v>14</v>
      </c>
      <c r="B294" s="30">
        <v>102084</v>
      </c>
      <c r="C294" s="29" t="s">
        <v>1</v>
      </c>
      <c r="D294" s="31">
        <v>43465</v>
      </c>
      <c r="E294" s="29">
        <v>148</v>
      </c>
      <c r="F294" s="32">
        <v>-27775.93</v>
      </c>
      <c r="G294" s="32">
        <v>8685303.2379999999</v>
      </c>
      <c r="H294" s="32">
        <v>-688629207.92999995</v>
      </c>
      <c r="I294" s="32">
        <v>301050.43800000002</v>
      </c>
      <c r="J294" s="32">
        <v>6549.3680000000004</v>
      </c>
      <c r="K294" s="29">
        <v>0.13</v>
      </c>
      <c r="L294" s="32">
        <v>-3610.87</v>
      </c>
    </row>
    <row r="295" spans="1:12" ht="15.6" customHeight="1" x14ac:dyDescent="0.2"/>
    <row r="296" spans="1:12" ht="15.6" customHeight="1" x14ac:dyDescent="0.2"/>
    <row r="297" spans="1:12" ht="15.6" customHeight="1" x14ac:dyDescent="0.2">
      <c r="A297" s="1"/>
      <c r="B297" s="1"/>
      <c r="C297" s="1"/>
      <c r="D297" s="1"/>
      <c r="E297" s="1"/>
    </row>
    <row r="298" spans="1:12" ht="15.6" customHeight="1" x14ac:dyDescent="0.2">
      <c r="A298" s="1"/>
      <c r="B298" s="1"/>
      <c r="C298" s="1"/>
      <c r="D298" s="1"/>
      <c r="E298" s="1"/>
      <c r="F298" s="1"/>
    </row>
    <row r="299" spans="1:12" ht="15.6" customHeight="1" x14ac:dyDescent="0.2">
      <c r="A299" s="1"/>
      <c r="B299" s="1"/>
      <c r="C299" s="1"/>
      <c r="D299" s="1"/>
      <c r="E299" s="1"/>
      <c r="F299" s="1"/>
    </row>
    <row r="300" spans="1:12" ht="15.6" customHeight="1" x14ac:dyDescent="0.2">
      <c r="A300" s="1"/>
      <c r="B300" s="1"/>
      <c r="C300" s="1"/>
      <c r="D300" s="1"/>
      <c r="E300" s="1"/>
      <c r="F300" s="1"/>
    </row>
    <row r="301" spans="1:12" ht="15.6" customHeight="1" x14ac:dyDescent="0.2">
      <c r="A301" s="1"/>
      <c r="B301" s="1"/>
      <c r="C301" s="1"/>
      <c r="D301" s="1"/>
      <c r="E301" s="1"/>
      <c r="F301" s="1"/>
    </row>
    <row r="302" spans="1:12" ht="15.6" customHeight="1" x14ac:dyDescent="0.2">
      <c r="A302" s="1"/>
      <c r="B302" s="1"/>
      <c r="C302" s="1"/>
      <c r="D302" s="1"/>
      <c r="E302" s="1"/>
      <c r="F302" s="1"/>
    </row>
    <row r="303" spans="1:12" ht="15.6" customHeight="1" x14ac:dyDescent="0.2">
      <c r="A303" s="1"/>
      <c r="B303" s="1"/>
      <c r="C303" s="1"/>
      <c r="D303" s="1"/>
      <c r="E303" s="1"/>
      <c r="F303" s="1"/>
    </row>
    <row r="304" spans="1:12" ht="15.6" customHeight="1" x14ac:dyDescent="0.2">
      <c r="A304" s="1"/>
      <c r="B304" s="1"/>
      <c r="C304" s="1"/>
      <c r="D304" s="1"/>
      <c r="E304" s="1"/>
      <c r="F304" s="1"/>
    </row>
    <row r="305" spans="1:6" ht="15.6" customHeight="1" x14ac:dyDescent="0.2">
      <c r="A305" s="1"/>
      <c r="B305" s="1"/>
      <c r="C305" s="1"/>
      <c r="D305" s="1"/>
      <c r="E305" s="1"/>
      <c r="F305" s="1"/>
    </row>
    <row r="306" spans="1:6" ht="15.6" customHeight="1" x14ac:dyDescent="0.2">
      <c r="A306" s="1"/>
      <c r="B306" s="1"/>
      <c r="C306" s="1"/>
      <c r="D306" s="1"/>
      <c r="E306" s="1"/>
      <c r="F306" s="1"/>
    </row>
    <row r="307" spans="1:6" ht="15.6" customHeight="1" x14ac:dyDescent="0.2">
      <c r="A307" s="1"/>
      <c r="B307" s="1"/>
      <c r="C307" s="1"/>
      <c r="D307" s="1"/>
      <c r="E307" s="1"/>
      <c r="F307" s="1"/>
    </row>
    <row r="308" spans="1:6" ht="15.6" customHeight="1" x14ac:dyDescent="0.2">
      <c r="A308" s="1"/>
      <c r="B308" s="1"/>
      <c r="C308" s="1"/>
      <c r="D308" s="1"/>
      <c r="E308" s="1"/>
      <c r="F308" s="1"/>
    </row>
    <row r="309" spans="1:6" ht="15.6" customHeight="1" x14ac:dyDescent="0.2">
      <c r="A309" s="1"/>
      <c r="B309" s="1"/>
      <c r="C309" s="1"/>
      <c r="D309" s="1"/>
      <c r="E309" s="1"/>
      <c r="F309" s="1"/>
    </row>
    <row r="310" spans="1:6" ht="15.6" customHeight="1" x14ac:dyDescent="0.2">
      <c r="A310" s="1"/>
      <c r="B310" s="1"/>
      <c r="C310" s="1"/>
      <c r="D310" s="1"/>
      <c r="E310" s="1"/>
      <c r="F310" s="1"/>
    </row>
    <row r="311" spans="1:6" ht="15.6" customHeight="1" x14ac:dyDescent="0.2">
      <c r="A311" s="1"/>
      <c r="B311" s="1"/>
      <c r="C311" s="1"/>
      <c r="D311" s="1"/>
      <c r="E311" s="1"/>
      <c r="F311" s="1"/>
    </row>
    <row r="312" spans="1:6" ht="15.6" customHeight="1" x14ac:dyDescent="0.2">
      <c r="A312" s="1"/>
      <c r="B312" s="1"/>
      <c r="C312" s="1"/>
      <c r="D312" s="1"/>
      <c r="E312" s="1"/>
      <c r="F312" s="1"/>
    </row>
    <row r="313" spans="1:6" ht="15.6" customHeight="1" x14ac:dyDescent="0.2">
      <c r="A313" s="1"/>
      <c r="B313" s="1"/>
      <c r="C313" s="1"/>
      <c r="D313" s="1"/>
      <c r="E313" s="1"/>
      <c r="F313" s="1"/>
    </row>
    <row r="314" spans="1:6" ht="15.6" customHeight="1" x14ac:dyDescent="0.2">
      <c r="A314" s="1"/>
      <c r="B314" s="1"/>
      <c r="C314" s="1"/>
      <c r="D314" s="1"/>
      <c r="E314" s="1"/>
      <c r="F314" s="1"/>
    </row>
    <row r="315" spans="1:6" ht="15.6" customHeight="1" x14ac:dyDescent="0.2">
      <c r="A315" s="1"/>
      <c r="B315" s="1"/>
      <c r="C315" s="1"/>
      <c r="D315" s="1"/>
      <c r="E315" s="1"/>
      <c r="F315" s="1"/>
    </row>
    <row r="316" spans="1:6" ht="15.6" customHeight="1" x14ac:dyDescent="0.2">
      <c r="A316" s="1"/>
      <c r="B316" s="1"/>
      <c r="C316" s="1"/>
      <c r="D316" s="1"/>
      <c r="E316" s="1"/>
      <c r="F316" s="1"/>
    </row>
    <row r="317" spans="1:6" ht="15.6" customHeight="1" x14ac:dyDescent="0.2">
      <c r="A317" s="1"/>
      <c r="B317" s="1"/>
      <c r="C317" s="1"/>
      <c r="D317" s="1"/>
      <c r="E317" s="1"/>
      <c r="F317" s="1"/>
    </row>
    <row r="318" spans="1:6" ht="15.6" customHeight="1" x14ac:dyDescent="0.2">
      <c r="A318" s="1"/>
      <c r="B318" s="1"/>
      <c r="C318" s="1"/>
      <c r="D318" s="1"/>
      <c r="E318" s="1"/>
      <c r="F318" s="1"/>
    </row>
    <row r="319" spans="1:6" ht="15.6" customHeight="1" x14ac:dyDescent="0.2">
      <c r="A319" s="1"/>
      <c r="B319" s="1"/>
      <c r="C319" s="1"/>
      <c r="D319" s="1"/>
      <c r="E319" s="1"/>
      <c r="F319" s="1"/>
    </row>
    <row r="320" spans="1:6" ht="15.6" customHeight="1" x14ac:dyDescent="0.2">
      <c r="A320" s="1"/>
      <c r="B320" s="1"/>
      <c r="C320" s="1"/>
      <c r="D320" s="1"/>
      <c r="E320" s="1"/>
      <c r="F320" s="1"/>
    </row>
    <row r="321" spans="1:6" ht="15.6" customHeight="1" x14ac:dyDescent="0.2">
      <c r="A321" s="1"/>
      <c r="B321" s="1"/>
      <c r="C321" s="1"/>
      <c r="D321" s="1"/>
      <c r="E321" s="1"/>
      <c r="F321" s="1"/>
    </row>
    <row r="322" spans="1:6" ht="15.6" customHeight="1" x14ac:dyDescent="0.2">
      <c r="A322" s="1"/>
      <c r="B322" s="1"/>
      <c r="C322" s="1"/>
      <c r="D322" s="1"/>
      <c r="E322" s="1"/>
      <c r="F322" s="1"/>
    </row>
    <row r="323" spans="1:6" ht="15.6" customHeight="1" x14ac:dyDescent="0.2">
      <c r="A323" s="1"/>
      <c r="B323" s="1"/>
      <c r="C323" s="1"/>
      <c r="D323" s="1"/>
      <c r="E323" s="1"/>
      <c r="F323" s="1"/>
    </row>
    <row r="324" spans="1:6" ht="15.6" customHeight="1" x14ac:dyDescent="0.2">
      <c r="A324" s="1"/>
      <c r="B324" s="1"/>
      <c r="C324" s="1"/>
      <c r="D324" s="1"/>
      <c r="E324" s="1"/>
      <c r="F324" s="1"/>
    </row>
    <row r="325" spans="1:6" ht="15.6" customHeight="1" x14ac:dyDescent="0.2">
      <c r="A325" s="1"/>
      <c r="B325" s="1"/>
      <c r="C325" s="1"/>
      <c r="D325" s="1"/>
      <c r="E325" s="1"/>
      <c r="F325" s="1"/>
    </row>
    <row r="326" spans="1:6" ht="15.6" customHeight="1" x14ac:dyDescent="0.2">
      <c r="A326" s="1"/>
      <c r="B326" s="1"/>
      <c r="C326" s="1"/>
      <c r="D326" s="1"/>
      <c r="E326" s="1"/>
      <c r="F326" s="1"/>
    </row>
    <row r="327" spans="1:6" ht="15.6" customHeight="1" x14ac:dyDescent="0.2">
      <c r="A327" s="1"/>
      <c r="B327" s="1"/>
      <c r="C327" s="1"/>
      <c r="D327" s="1"/>
      <c r="E327" s="1"/>
      <c r="F327" s="1"/>
    </row>
    <row r="328" spans="1:6" ht="15.6" customHeight="1" x14ac:dyDescent="0.2">
      <c r="A328" s="1"/>
      <c r="B328" s="1"/>
      <c r="C328" s="1"/>
      <c r="D328" s="1"/>
      <c r="E328" s="1"/>
      <c r="F328" s="1"/>
    </row>
    <row r="329" spans="1:6" ht="15.6" customHeight="1" x14ac:dyDescent="0.2">
      <c r="A329" s="1"/>
      <c r="B329" s="1"/>
      <c r="C329" s="1"/>
      <c r="D329" s="1"/>
      <c r="E329" s="1"/>
      <c r="F329" s="1"/>
    </row>
    <row r="330" spans="1:6" ht="15.6" customHeight="1" x14ac:dyDescent="0.2">
      <c r="A330" s="1"/>
      <c r="B330" s="1"/>
      <c r="C330" s="1"/>
      <c r="D330" s="1"/>
      <c r="E330" s="1"/>
      <c r="F330" s="1"/>
    </row>
    <row r="331" spans="1:6" ht="15.6" customHeight="1" x14ac:dyDescent="0.2">
      <c r="A331" s="1"/>
      <c r="B331" s="1"/>
      <c r="C331" s="1"/>
      <c r="D331" s="1"/>
      <c r="E331" s="1"/>
      <c r="F331" s="1"/>
    </row>
    <row r="332" spans="1:6" ht="15.6" customHeight="1" x14ac:dyDescent="0.2">
      <c r="A332" s="1"/>
      <c r="B332" s="1"/>
      <c r="C332" s="1"/>
      <c r="D332" s="1"/>
      <c r="E332" s="1"/>
      <c r="F332" s="1"/>
    </row>
    <row r="333" spans="1:6" ht="15.6" customHeight="1" x14ac:dyDescent="0.2">
      <c r="A333" s="1"/>
      <c r="B333" s="1"/>
      <c r="C333" s="1"/>
      <c r="D333" s="1"/>
      <c r="E333" s="1"/>
      <c r="F333" s="1"/>
    </row>
    <row r="334" spans="1:6" ht="15.6" customHeight="1" x14ac:dyDescent="0.2">
      <c r="A334" s="1"/>
      <c r="B334" s="1"/>
      <c r="C334" s="1"/>
      <c r="D334" s="1"/>
      <c r="E334" s="1"/>
      <c r="F334" s="1"/>
    </row>
    <row r="335" spans="1:6" ht="15.6" customHeight="1" x14ac:dyDescent="0.2">
      <c r="A335" s="1"/>
      <c r="B335" s="1"/>
      <c r="C335" s="1"/>
      <c r="D335" s="1"/>
      <c r="E335" s="1"/>
      <c r="F335" s="1"/>
    </row>
    <row r="336" spans="1:6" ht="15.6" customHeight="1" x14ac:dyDescent="0.2">
      <c r="A336" s="1"/>
      <c r="B336" s="1"/>
      <c r="C336" s="1"/>
      <c r="D336" s="1"/>
      <c r="E336" s="1"/>
      <c r="F336" s="1"/>
    </row>
    <row r="337" spans="1:6" ht="15.6" customHeight="1" x14ac:dyDescent="0.2">
      <c r="A337" s="1"/>
      <c r="B337" s="1"/>
      <c r="C337" s="1"/>
      <c r="D337" s="1"/>
      <c r="E337" s="1"/>
      <c r="F337" s="1"/>
    </row>
    <row r="338" spans="1:6" ht="15.6" customHeight="1" x14ac:dyDescent="0.2">
      <c r="A338" s="1"/>
      <c r="B338" s="1"/>
      <c r="C338" s="1"/>
      <c r="D338" s="1"/>
      <c r="E338" s="1"/>
      <c r="F338" s="1"/>
    </row>
    <row r="339" spans="1:6" ht="15.6" customHeight="1" x14ac:dyDescent="0.2">
      <c r="A339" s="1"/>
      <c r="B339" s="1"/>
      <c r="C339" s="1"/>
      <c r="D339" s="1"/>
      <c r="E339" s="1"/>
      <c r="F339" s="1"/>
    </row>
    <row r="340" spans="1:6" ht="15.6" customHeight="1" x14ac:dyDescent="0.2">
      <c r="A340" s="1"/>
      <c r="B340" s="1"/>
      <c r="C340" s="1"/>
      <c r="D340" s="1"/>
      <c r="E340" s="1"/>
      <c r="F340" s="1"/>
    </row>
    <row r="341" spans="1:6" ht="15.6" customHeight="1" x14ac:dyDescent="0.2">
      <c r="A341" s="1"/>
      <c r="B341" s="1"/>
      <c r="C341" s="1"/>
      <c r="D341" s="1"/>
      <c r="E341" s="1"/>
      <c r="F341" s="1"/>
    </row>
    <row r="342" spans="1:6" ht="15.6" customHeight="1" x14ac:dyDescent="0.2">
      <c r="A342" s="1"/>
      <c r="B342" s="1"/>
      <c r="C342" s="1"/>
      <c r="D342" s="1"/>
      <c r="E342" s="1"/>
      <c r="F342" s="1"/>
    </row>
    <row r="343" spans="1:6" ht="15.6" customHeight="1" x14ac:dyDescent="0.2">
      <c r="A343" s="1"/>
      <c r="B343" s="1"/>
      <c r="C343" s="1"/>
      <c r="D343" s="1"/>
      <c r="E343" s="1"/>
      <c r="F343" s="1"/>
    </row>
    <row r="344" spans="1:6" ht="15.6" customHeight="1" x14ac:dyDescent="0.2">
      <c r="A344" s="1"/>
      <c r="B344" s="1"/>
      <c r="C344" s="1"/>
      <c r="D344" s="1"/>
      <c r="E344" s="1"/>
      <c r="F344" s="1"/>
    </row>
    <row r="345" spans="1:6" ht="15.6" customHeight="1" x14ac:dyDescent="0.2">
      <c r="A345" s="1"/>
      <c r="B345" s="1"/>
      <c r="C345" s="1"/>
      <c r="D345" s="1"/>
      <c r="E345" s="1"/>
      <c r="F345" s="1"/>
    </row>
    <row r="346" spans="1:6" ht="15.6" customHeight="1" x14ac:dyDescent="0.2">
      <c r="A346" s="1"/>
      <c r="B346" s="1"/>
      <c r="C346" s="1"/>
      <c r="D346" s="1"/>
      <c r="E346" s="1"/>
      <c r="F346" s="1"/>
    </row>
    <row r="347" spans="1:6" ht="15.6" customHeight="1" x14ac:dyDescent="0.2">
      <c r="A347" s="1"/>
      <c r="B347" s="1"/>
      <c r="C347" s="1"/>
      <c r="D347" s="1"/>
      <c r="E347" s="1"/>
      <c r="F347" s="1"/>
    </row>
    <row r="348" spans="1:6" ht="15.6" customHeight="1" x14ac:dyDescent="0.2">
      <c r="A348" s="1"/>
      <c r="B348" s="1"/>
      <c r="C348" s="1"/>
      <c r="D348" s="1"/>
      <c r="E348" s="1"/>
      <c r="F348" s="1"/>
    </row>
    <row r="349" spans="1:6" ht="15.6" customHeight="1" x14ac:dyDescent="0.2">
      <c r="A349" s="1"/>
      <c r="B349" s="1"/>
      <c r="C349" s="1"/>
      <c r="D349" s="1"/>
      <c r="E349" s="1"/>
      <c r="F349" s="1"/>
    </row>
    <row r="350" spans="1:6" ht="15.6" customHeight="1" x14ac:dyDescent="0.2">
      <c r="A350" s="1"/>
      <c r="B350" s="1"/>
      <c r="C350" s="1"/>
      <c r="D350" s="1"/>
      <c r="E350" s="1"/>
      <c r="F350" s="1"/>
    </row>
    <row r="351" spans="1:6" ht="15.6" customHeight="1" x14ac:dyDescent="0.2">
      <c r="A351" s="1"/>
      <c r="B351" s="1"/>
      <c r="C351" s="1"/>
      <c r="D351" s="1"/>
      <c r="E351" s="1"/>
      <c r="F351" s="1"/>
    </row>
    <row r="352" spans="1:6" ht="15.6" customHeight="1" x14ac:dyDescent="0.2">
      <c r="A352" s="1"/>
      <c r="B352" s="1"/>
      <c r="C352" s="1"/>
      <c r="D352" s="1"/>
      <c r="E352" s="1"/>
      <c r="F352" s="1"/>
    </row>
    <row r="353" spans="1:6" ht="15.6" customHeight="1" x14ac:dyDescent="0.2">
      <c r="A353" s="1"/>
      <c r="B353" s="1"/>
      <c r="C353" s="1"/>
      <c r="D353" s="1"/>
      <c r="E353" s="1"/>
      <c r="F353" s="1"/>
    </row>
    <row r="354" spans="1:6" ht="15.6" customHeight="1" x14ac:dyDescent="0.2">
      <c r="A354" s="1"/>
      <c r="B354" s="1"/>
      <c r="C354" s="1"/>
      <c r="D354" s="1"/>
      <c r="E354" s="1"/>
      <c r="F354" s="1"/>
    </row>
    <row r="355" spans="1:6" ht="15.6" customHeight="1" x14ac:dyDescent="0.2">
      <c r="A355" s="1"/>
      <c r="B355" s="1"/>
      <c r="C355" s="1"/>
      <c r="D355" s="1"/>
      <c r="E355" s="1"/>
      <c r="F355" s="1"/>
    </row>
    <row r="356" spans="1:6" ht="15.6" customHeight="1" x14ac:dyDescent="0.2">
      <c r="A356" s="1"/>
      <c r="B356" s="1"/>
      <c r="C356" s="1"/>
      <c r="D356" s="1"/>
      <c r="E356" s="1"/>
      <c r="F356" s="1"/>
    </row>
    <row r="357" spans="1:6" ht="15.6" customHeight="1" x14ac:dyDescent="0.2">
      <c r="A357" s="1"/>
      <c r="B357" s="1"/>
      <c r="C357" s="1"/>
      <c r="D357" s="1"/>
      <c r="E357" s="1"/>
      <c r="F357" s="1"/>
    </row>
    <row r="358" spans="1:6" ht="15.6" customHeight="1" x14ac:dyDescent="0.2">
      <c r="A358" s="1"/>
      <c r="B358" s="1"/>
      <c r="C358" s="1"/>
      <c r="D358" s="1"/>
      <c r="E358" s="1"/>
      <c r="F358" s="1"/>
    </row>
    <row r="359" spans="1:6" ht="15.6" customHeight="1" x14ac:dyDescent="0.2">
      <c r="A359" s="1"/>
      <c r="B359" s="1"/>
      <c r="C359" s="1"/>
      <c r="D359" s="1"/>
      <c r="E359" s="1"/>
      <c r="F359" s="1"/>
    </row>
    <row r="360" spans="1:6" ht="15.6" customHeight="1" x14ac:dyDescent="0.2">
      <c r="A360" s="1"/>
      <c r="B360" s="1"/>
      <c r="C360" s="1"/>
      <c r="D360" s="1"/>
      <c r="E360" s="1"/>
      <c r="F360" s="1"/>
    </row>
    <row r="361" spans="1:6" ht="15.6" customHeight="1" x14ac:dyDescent="0.2">
      <c r="A361" s="1"/>
      <c r="B361" s="1"/>
      <c r="C361" s="1"/>
      <c r="D361" s="1"/>
      <c r="E361" s="1"/>
      <c r="F361" s="1"/>
    </row>
    <row r="362" spans="1:6" ht="15.6" customHeight="1" x14ac:dyDescent="0.2">
      <c r="A362" s="1"/>
      <c r="B362" s="1"/>
      <c r="C362" s="1"/>
      <c r="D362" s="1"/>
      <c r="E362" s="1"/>
      <c r="F362" s="1"/>
    </row>
    <row r="363" spans="1:6" ht="15.6" customHeight="1" x14ac:dyDescent="0.2">
      <c r="A363" s="1"/>
      <c r="B363" s="1"/>
      <c r="C363" s="1"/>
      <c r="D363" s="1"/>
      <c r="E363" s="1"/>
      <c r="F363" s="1"/>
    </row>
    <row r="364" spans="1:6" ht="15.6" customHeight="1" x14ac:dyDescent="0.2">
      <c r="A364" s="1"/>
      <c r="B364" s="1"/>
      <c r="C364" s="1"/>
      <c r="D364" s="1"/>
      <c r="E364" s="1"/>
      <c r="F364" s="1"/>
    </row>
    <row r="365" spans="1:6" ht="15.6" customHeight="1" x14ac:dyDescent="0.2">
      <c r="A365" s="1"/>
      <c r="B365" s="1"/>
      <c r="C365" s="1"/>
      <c r="D365" s="1"/>
      <c r="E365" s="1"/>
      <c r="F365" s="1"/>
    </row>
    <row r="366" spans="1:6" ht="15.6" customHeight="1" x14ac:dyDescent="0.2">
      <c r="A366" s="1"/>
      <c r="B366" s="1"/>
      <c r="C366" s="1"/>
      <c r="D366" s="1"/>
      <c r="E366" s="1"/>
      <c r="F366" s="1"/>
    </row>
    <row r="367" spans="1:6" ht="15.6" customHeight="1" x14ac:dyDescent="0.2">
      <c r="A367" s="1"/>
      <c r="B367" s="1"/>
      <c r="C367" s="1"/>
      <c r="D367" s="1"/>
      <c r="E367" s="1"/>
      <c r="F367" s="1"/>
    </row>
    <row r="368" spans="1:6" ht="15.6" customHeight="1" x14ac:dyDescent="0.2">
      <c r="A368" s="1"/>
      <c r="B368" s="1"/>
      <c r="C368" s="1"/>
      <c r="D368" s="1"/>
      <c r="E368" s="1"/>
      <c r="F368" s="1"/>
    </row>
    <row r="369" spans="1:6" ht="15.6" customHeight="1" x14ac:dyDescent="0.2">
      <c r="A369" s="1"/>
      <c r="B369" s="1"/>
      <c r="C369" s="1"/>
      <c r="D369" s="1"/>
      <c r="E369" s="1"/>
      <c r="F369" s="1"/>
    </row>
    <row r="370" spans="1:6" ht="15.6" customHeight="1" x14ac:dyDescent="0.2">
      <c r="A370" s="1"/>
      <c r="B370" s="1"/>
      <c r="C370" s="1"/>
      <c r="D370" s="1"/>
      <c r="E370" s="1"/>
      <c r="F370" s="1"/>
    </row>
    <row r="371" spans="1:6" ht="15.6" customHeight="1" x14ac:dyDescent="0.2">
      <c r="A371" s="1"/>
      <c r="B371" s="1"/>
      <c r="C371" s="1"/>
      <c r="D371" s="1"/>
      <c r="E371" s="1"/>
      <c r="F371" s="1"/>
    </row>
    <row r="372" spans="1:6" ht="15.6" customHeight="1" x14ac:dyDescent="0.2">
      <c r="A372" s="1"/>
      <c r="B372" s="1"/>
      <c r="C372" s="1"/>
      <c r="D372" s="1"/>
      <c r="E372" s="1"/>
      <c r="F372" s="1"/>
    </row>
    <row r="373" spans="1:6" ht="15.6" customHeight="1" x14ac:dyDescent="0.2">
      <c r="A373" s="1"/>
      <c r="B373" s="1"/>
      <c r="C373" s="1"/>
      <c r="D373" s="1"/>
      <c r="E373" s="1"/>
      <c r="F373" s="1"/>
    </row>
    <row r="374" spans="1:6" ht="15.6" customHeight="1" x14ac:dyDescent="0.2"/>
    <row r="375" spans="1:6" ht="15.6" customHeight="1" x14ac:dyDescent="0.2"/>
    <row r="376" spans="1:6" ht="15.6" customHeight="1" x14ac:dyDescent="0.2"/>
    <row r="377" spans="1:6" ht="15.6" customHeight="1" x14ac:dyDescent="0.2"/>
    <row r="378" spans="1:6" ht="15.6" customHeight="1" x14ac:dyDescent="0.2"/>
  </sheetData>
  <mergeCells count="2">
    <mergeCell ref="P2:R2"/>
    <mergeCell ref="S2:U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9"/>
  <sheetViews>
    <sheetView zoomScale="40" zoomScaleNormal="40" workbookViewId="0">
      <selection sqref="A1:XFD1048576"/>
    </sheetView>
  </sheetViews>
  <sheetFormatPr defaultColWidth="8.85546875" defaultRowHeight="14.25" x14ac:dyDescent="0.2"/>
  <cols>
    <col min="1" max="9" width="17.7109375" style="1" customWidth="1"/>
    <col min="10" max="29" width="17.7109375" style="2" customWidth="1"/>
    <col min="30" max="16384" width="8.85546875" style="2"/>
  </cols>
  <sheetData>
    <row r="1" spans="1:27" ht="15" x14ac:dyDescent="0.25">
      <c r="A1" s="2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3" t="s">
        <v>24</v>
      </c>
      <c r="P1" s="3"/>
      <c r="Q1" s="3"/>
      <c r="R1" s="3"/>
      <c r="S1" s="3"/>
      <c r="T1" s="3"/>
      <c r="U1" s="3"/>
      <c r="V1" s="1"/>
    </row>
    <row r="2" spans="1:27" s="5" customFormat="1" ht="15" x14ac:dyDescent="0.25">
      <c r="A2" s="4" t="s">
        <v>143</v>
      </c>
      <c r="J2" s="4" t="s">
        <v>142</v>
      </c>
      <c r="P2" s="33" t="s">
        <v>27</v>
      </c>
      <c r="Q2" s="34"/>
      <c r="R2" s="35"/>
      <c r="S2" s="36" t="s">
        <v>19</v>
      </c>
      <c r="T2" s="37"/>
      <c r="U2" s="38"/>
      <c r="W2" s="4" t="s">
        <v>141</v>
      </c>
    </row>
    <row r="3" spans="1:27" ht="42.75" x14ac:dyDescent="0.2">
      <c r="A3" s="8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25</v>
      </c>
      <c r="H3" s="8" t="s">
        <v>144</v>
      </c>
      <c r="I3" s="2"/>
      <c r="J3" s="8" t="s">
        <v>3</v>
      </c>
      <c r="K3" s="8" t="s">
        <v>5</v>
      </c>
      <c r="L3" s="8" t="s">
        <v>25</v>
      </c>
      <c r="M3" s="8" t="s">
        <v>144</v>
      </c>
      <c r="N3" s="1"/>
      <c r="O3" s="1"/>
      <c r="P3" s="9" t="s">
        <v>20</v>
      </c>
      <c r="Q3" s="9" t="s">
        <v>21</v>
      </c>
      <c r="R3" s="9" t="s">
        <v>22</v>
      </c>
      <c r="S3" s="9" t="s">
        <v>20</v>
      </c>
      <c r="T3" s="9" t="s">
        <v>21</v>
      </c>
      <c r="U3" s="9" t="s">
        <v>22</v>
      </c>
      <c r="W3" s="1"/>
      <c r="X3" s="39" t="s">
        <v>28</v>
      </c>
      <c r="Y3" s="39" t="s">
        <v>29</v>
      </c>
      <c r="Z3" s="39" t="s">
        <v>32</v>
      </c>
      <c r="AA3" s="39" t="s">
        <v>33</v>
      </c>
    </row>
    <row r="4" spans="1:27" x14ac:dyDescent="0.2">
      <c r="A4" s="11" t="s">
        <v>27</v>
      </c>
      <c r="B4" s="12">
        <v>102084</v>
      </c>
      <c r="C4" s="11" t="s">
        <v>60</v>
      </c>
      <c r="D4" s="11" t="s">
        <v>40</v>
      </c>
      <c r="E4" s="11">
        <v>2011</v>
      </c>
      <c r="F4" s="11">
        <v>1</v>
      </c>
      <c r="G4" s="13">
        <v>6388218</v>
      </c>
      <c r="H4" s="14"/>
      <c r="I4" s="2"/>
      <c r="J4" s="12">
        <v>102084</v>
      </c>
      <c r="K4" s="15">
        <v>40574</v>
      </c>
      <c r="L4" s="16">
        <v>6379.2479999999996</v>
      </c>
      <c r="M4" s="16">
        <v>33066.093999999997</v>
      </c>
      <c r="N4" s="1"/>
      <c r="O4" s="17">
        <f t="shared" ref="O4:O35" si="0">K4</f>
        <v>40574</v>
      </c>
      <c r="P4" s="16">
        <f t="shared" ref="P4:P35" si="1">L4</f>
        <v>6379.2479999999996</v>
      </c>
      <c r="Q4" s="16">
        <f t="shared" ref="Q4:Q35" si="2">G4</f>
        <v>6388218</v>
      </c>
      <c r="R4" s="16">
        <f t="shared" ref="R4:R35" si="3">ROUND(Q4/1000,3)</f>
        <v>6388.2179999999998</v>
      </c>
      <c r="S4" s="16"/>
      <c r="T4" s="16"/>
      <c r="U4" s="16"/>
      <c r="W4" s="18">
        <f t="shared" ref="W4:W35" si="4">O4</f>
        <v>40574</v>
      </c>
      <c r="X4" s="19"/>
      <c r="Y4" s="20"/>
      <c r="Z4" s="21"/>
      <c r="AA4" s="21"/>
    </row>
    <row r="5" spans="1:27" x14ac:dyDescent="0.2">
      <c r="A5" s="11" t="s">
        <v>27</v>
      </c>
      <c r="B5" s="12">
        <v>102084</v>
      </c>
      <c r="C5" s="11" t="s">
        <v>60</v>
      </c>
      <c r="D5" s="11" t="s">
        <v>40</v>
      </c>
      <c r="E5" s="11">
        <v>2011</v>
      </c>
      <c r="F5" s="11">
        <v>2</v>
      </c>
      <c r="G5" s="13">
        <v>5142943</v>
      </c>
      <c r="H5" s="14"/>
      <c r="I5" s="2"/>
      <c r="J5" s="12">
        <v>102084</v>
      </c>
      <c r="K5" s="15">
        <v>40602</v>
      </c>
      <c r="L5" s="16">
        <v>5130.0649999999996</v>
      </c>
      <c r="M5" s="16">
        <v>31401.83</v>
      </c>
      <c r="N5" s="1"/>
      <c r="O5" s="17">
        <f t="shared" si="0"/>
        <v>40602</v>
      </c>
      <c r="P5" s="16">
        <f t="shared" si="1"/>
        <v>5130.0649999999996</v>
      </c>
      <c r="Q5" s="16">
        <f t="shared" si="2"/>
        <v>5142943</v>
      </c>
      <c r="R5" s="16">
        <f t="shared" si="3"/>
        <v>5142.9430000000002</v>
      </c>
      <c r="S5" s="16"/>
      <c r="T5" s="16"/>
      <c r="U5" s="16"/>
      <c r="W5" s="18">
        <f t="shared" si="4"/>
        <v>40602</v>
      </c>
      <c r="X5" s="19"/>
      <c r="Y5" s="20"/>
      <c r="Z5" s="21"/>
      <c r="AA5" s="21"/>
    </row>
    <row r="6" spans="1:27" x14ac:dyDescent="0.2">
      <c r="A6" s="11" t="s">
        <v>27</v>
      </c>
      <c r="B6" s="12">
        <v>102084</v>
      </c>
      <c r="C6" s="11" t="s">
        <v>60</v>
      </c>
      <c r="D6" s="11" t="s">
        <v>40</v>
      </c>
      <c r="E6" s="11">
        <v>2011</v>
      </c>
      <c r="F6" s="11">
        <v>3</v>
      </c>
      <c r="G6" s="13">
        <v>7710562</v>
      </c>
      <c r="H6" s="14"/>
      <c r="I6" s="2"/>
      <c r="J6" s="12">
        <v>102084</v>
      </c>
      <c r="K6" s="15">
        <v>40633</v>
      </c>
      <c r="L6" s="16">
        <v>7683.2250000000004</v>
      </c>
      <c r="M6" s="16">
        <v>35172.108</v>
      </c>
      <c r="N6" s="1"/>
      <c r="O6" s="17">
        <f t="shared" si="0"/>
        <v>40633</v>
      </c>
      <c r="P6" s="16">
        <f t="shared" si="1"/>
        <v>7683.2250000000004</v>
      </c>
      <c r="Q6" s="16">
        <f t="shared" si="2"/>
        <v>7710562</v>
      </c>
      <c r="R6" s="16">
        <f t="shared" si="3"/>
        <v>7710.5619999999999</v>
      </c>
      <c r="S6" s="16"/>
      <c r="T6" s="16"/>
      <c r="U6" s="16"/>
      <c r="W6" s="18">
        <f t="shared" si="4"/>
        <v>40633</v>
      </c>
      <c r="X6" s="19"/>
      <c r="Y6" s="20"/>
      <c r="Z6" s="21"/>
      <c r="AA6" s="21"/>
    </row>
    <row r="7" spans="1:27" x14ac:dyDescent="0.2">
      <c r="A7" s="11" t="s">
        <v>27</v>
      </c>
      <c r="B7" s="12">
        <v>102084</v>
      </c>
      <c r="C7" s="11" t="s">
        <v>60</v>
      </c>
      <c r="D7" s="11" t="s">
        <v>40</v>
      </c>
      <c r="E7" s="11">
        <v>2011</v>
      </c>
      <c r="F7" s="11">
        <v>4</v>
      </c>
      <c r="G7" s="13">
        <v>9253693</v>
      </c>
      <c r="H7" s="14"/>
      <c r="I7" s="2"/>
      <c r="J7" s="12">
        <v>102084</v>
      </c>
      <c r="K7" s="15">
        <v>40663</v>
      </c>
      <c r="L7" s="16">
        <v>9250.76</v>
      </c>
      <c r="M7" s="16">
        <v>32748.238000000001</v>
      </c>
      <c r="N7" s="1"/>
      <c r="O7" s="17">
        <f t="shared" si="0"/>
        <v>40663</v>
      </c>
      <c r="P7" s="16">
        <f t="shared" si="1"/>
        <v>9250.76</v>
      </c>
      <c r="Q7" s="16">
        <f t="shared" si="2"/>
        <v>9253693</v>
      </c>
      <c r="R7" s="16">
        <f t="shared" si="3"/>
        <v>9253.6929999999993</v>
      </c>
      <c r="S7" s="16"/>
      <c r="T7" s="16"/>
      <c r="U7" s="16"/>
      <c r="W7" s="18">
        <f t="shared" si="4"/>
        <v>40663</v>
      </c>
      <c r="X7" s="19"/>
      <c r="Y7" s="20"/>
      <c r="Z7" s="21"/>
      <c r="AA7" s="21"/>
    </row>
    <row r="8" spans="1:27" x14ac:dyDescent="0.2">
      <c r="A8" s="11" t="s">
        <v>27</v>
      </c>
      <c r="B8" s="12">
        <v>102084</v>
      </c>
      <c r="C8" s="11" t="s">
        <v>60</v>
      </c>
      <c r="D8" s="11" t="s">
        <v>40</v>
      </c>
      <c r="E8" s="11">
        <v>2011</v>
      </c>
      <c r="F8" s="11">
        <v>5</v>
      </c>
      <c r="G8" s="13">
        <v>9006491</v>
      </c>
      <c r="H8" s="14"/>
      <c r="I8" s="2"/>
      <c r="J8" s="12">
        <v>102084</v>
      </c>
      <c r="K8" s="15">
        <v>40694</v>
      </c>
      <c r="L8" s="16">
        <v>8971.0259999999998</v>
      </c>
      <c r="M8" s="16">
        <v>35186.396999999997</v>
      </c>
      <c r="N8" s="1"/>
      <c r="O8" s="17">
        <f t="shared" si="0"/>
        <v>40694</v>
      </c>
      <c r="P8" s="16">
        <f t="shared" si="1"/>
        <v>8971.0259999999998</v>
      </c>
      <c r="Q8" s="16">
        <f t="shared" si="2"/>
        <v>9006491</v>
      </c>
      <c r="R8" s="16">
        <f t="shared" si="3"/>
        <v>9006.491</v>
      </c>
      <c r="S8" s="16"/>
      <c r="T8" s="16"/>
      <c r="U8" s="16"/>
      <c r="W8" s="18">
        <f t="shared" si="4"/>
        <v>40694</v>
      </c>
      <c r="X8" s="19"/>
      <c r="Y8" s="20"/>
      <c r="Z8" s="21"/>
      <c r="AA8" s="21"/>
    </row>
    <row r="9" spans="1:27" x14ac:dyDescent="0.2">
      <c r="A9" s="11" t="s">
        <v>27</v>
      </c>
      <c r="B9" s="12">
        <v>102084</v>
      </c>
      <c r="C9" s="11" t="s">
        <v>60</v>
      </c>
      <c r="D9" s="11" t="s">
        <v>40</v>
      </c>
      <c r="E9" s="11">
        <v>2011</v>
      </c>
      <c r="F9" s="11">
        <v>6</v>
      </c>
      <c r="G9" s="13">
        <v>8845363</v>
      </c>
      <c r="H9" s="14"/>
      <c r="I9" s="2"/>
      <c r="J9" s="12">
        <v>102084</v>
      </c>
      <c r="K9" s="15">
        <v>40724</v>
      </c>
      <c r="L9" s="16">
        <v>8792.9619999999995</v>
      </c>
      <c r="M9" s="16">
        <v>36222.44</v>
      </c>
      <c r="N9" s="1"/>
      <c r="O9" s="17">
        <f t="shared" si="0"/>
        <v>40724</v>
      </c>
      <c r="P9" s="16">
        <f t="shared" si="1"/>
        <v>8792.9619999999995</v>
      </c>
      <c r="Q9" s="16">
        <f t="shared" si="2"/>
        <v>8845363</v>
      </c>
      <c r="R9" s="16">
        <f t="shared" si="3"/>
        <v>8845.3629999999994</v>
      </c>
      <c r="S9" s="16"/>
      <c r="T9" s="16"/>
      <c r="U9" s="16"/>
      <c r="W9" s="18">
        <f t="shared" si="4"/>
        <v>40724</v>
      </c>
      <c r="X9" s="19"/>
      <c r="Y9" s="20"/>
      <c r="Z9" s="21"/>
      <c r="AA9" s="21"/>
    </row>
    <row r="10" spans="1:27" x14ac:dyDescent="0.2">
      <c r="A10" s="11" t="s">
        <v>27</v>
      </c>
      <c r="B10" s="12">
        <v>102084</v>
      </c>
      <c r="C10" s="11" t="s">
        <v>60</v>
      </c>
      <c r="D10" s="11" t="s">
        <v>40</v>
      </c>
      <c r="E10" s="11">
        <v>2011</v>
      </c>
      <c r="F10" s="11">
        <v>7</v>
      </c>
      <c r="G10" s="13">
        <v>9597735</v>
      </c>
      <c r="H10" s="14"/>
      <c r="I10" s="2"/>
      <c r="J10" s="12">
        <v>102084</v>
      </c>
      <c r="K10" s="15">
        <v>40755</v>
      </c>
      <c r="L10" s="16">
        <v>9506.3790000000008</v>
      </c>
      <c r="M10" s="16">
        <v>32557.393</v>
      </c>
      <c r="N10" s="1"/>
      <c r="O10" s="17">
        <f t="shared" si="0"/>
        <v>40755</v>
      </c>
      <c r="P10" s="16">
        <f t="shared" si="1"/>
        <v>9506.3790000000008</v>
      </c>
      <c r="Q10" s="16">
        <f t="shared" si="2"/>
        <v>9597735</v>
      </c>
      <c r="R10" s="16">
        <f t="shared" si="3"/>
        <v>9597.7350000000006</v>
      </c>
      <c r="S10" s="16"/>
      <c r="T10" s="16"/>
      <c r="U10" s="16"/>
      <c r="W10" s="18">
        <f t="shared" si="4"/>
        <v>40755</v>
      </c>
      <c r="X10" s="19"/>
      <c r="Y10" s="20"/>
      <c r="Z10" s="21"/>
      <c r="AA10" s="21"/>
    </row>
    <row r="11" spans="1:27" x14ac:dyDescent="0.2">
      <c r="A11" s="11" t="s">
        <v>27</v>
      </c>
      <c r="B11" s="12">
        <v>102084</v>
      </c>
      <c r="C11" s="11" t="s">
        <v>60</v>
      </c>
      <c r="D11" s="11" t="s">
        <v>40</v>
      </c>
      <c r="E11" s="11">
        <v>2011</v>
      </c>
      <c r="F11" s="11">
        <v>8</v>
      </c>
      <c r="G11" s="13">
        <v>9331807</v>
      </c>
      <c r="H11" s="14"/>
      <c r="I11" s="2"/>
      <c r="J11" s="12">
        <v>102084</v>
      </c>
      <c r="K11" s="15">
        <v>40786</v>
      </c>
      <c r="L11" s="16">
        <v>9258.7479999999996</v>
      </c>
      <c r="M11" s="16">
        <v>37600.839</v>
      </c>
      <c r="N11" s="1"/>
      <c r="O11" s="17">
        <f t="shared" si="0"/>
        <v>40786</v>
      </c>
      <c r="P11" s="16">
        <f t="shared" si="1"/>
        <v>9258.7479999999996</v>
      </c>
      <c r="Q11" s="16">
        <f t="shared" si="2"/>
        <v>9331807</v>
      </c>
      <c r="R11" s="16">
        <f t="shared" si="3"/>
        <v>9331.8070000000007</v>
      </c>
      <c r="S11" s="16"/>
      <c r="T11" s="16"/>
      <c r="U11" s="16"/>
      <c r="W11" s="18">
        <f t="shared" si="4"/>
        <v>40786</v>
      </c>
      <c r="X11" s="19"/>
      <c r="Y11" s="20"/>
      <c r="Z11" s="21"/>
      <c r="AA11" s="21"/>
    </row>
    <row r="12" spans="1:27" x14ac:dyDescent="0.2">
      <c r="A12" s="11" t="s">
        <v>27</v>
      </c>
      <c r="B12" s="12">
        <v>102084</v>
      </c>
      <c r="C12" s="11" t="s">
        <v>60</v>
      </c>
      <c r="D12" s="11" t="s">
        <v>40</v>
      </c>
      <c r="E12" s="11">
        <v>2011</v>
      </c>
      <c r="F12" s="11">
        <v>9</v>
      </c>
      <c r="G12" s="13">
        <v>9619564</v>
      </c>
      <c r="H12" s="14"/>
      <c r="I12" s="2"/>
      <c r="J12" s="12">
        <v>102084</v>
      </c>
      <c r="K12" s="15">
        <v>40816</v>
      </c>
      <c r="L12" s="16">
        <v>9553.616</v>
      </c>
      <c r="M12" s="16">
        <v>34809.616999999998</v>
      </c>
      <c r="N12" s="1"/>
      <c r="O12" s="17">
        <f t="shared" si="0"/>
        <v>40816</v>
      </c>
      <c r="P12" s="16">
        <f t="shared" si="1"/>
        <v>9553.616</v>
      </c>
      <c r="Q12" s="16">
        <f t="shared" si="2"/>
        <v>9619564</v>
      </c>
      <c r="R12" s="16">
        <f t="shared" si="3"/>
        <v>9619.5640000000003</v>
      </c>
      <c r="S12" s="16"/>
      <c r="T12" s="16"/>
      <c r="U12" s="16"/>
      <c r="W12" s="18">
        <f t="shared" si="4"/>
        <v>40816</v>
      </c>
      <c r="X12" s="19"/>
      <c r="Y12" s="20"/>
      <c r="Z12" s="21"/>
      <c r="AA12" s="21"/>
    </row>
    <row r="13" spans="1:27" x14ac:dyDescent="0.2">
      <c r="A13" s="11" t="s">
        <v>27</v>
      </c>
      <c r="B13" s="12">
        <v>102084</v>
      </c>
      <c r="C13" s="11" t="s">
        <v>60</v>
      </c>
      <c r="D13" s="11" t="s">
        <v>40</v>
      </c>
      <c r="E13" s="11">
        <v>2011</v>
      </c>
      <c r="F13" s="11">
        <v>10</v>
      </c>
      <c r="G13" s="13">
        <v>10128654</v>
      </c>
      <c r="H13" s="14"/>
      <c r="I13" s="2"/>
      <c r="J13" s="12">
        <v>102084</v>
      </c>
      <c r="K13" s="15">
        <v>40847</v>
      </c>
      <c r="L13" s="16">
        <v>10070.277</v>
      </c>
      <c r="M13" s="16">
        <v>34759.461000000003</v>
      </c>
      <c r="N13" s="1"/>
      <c r="O13" s="17">
        <f t="shared" si="0"/>
        <v>40847</v>
      </c>
      <c r="P13" s="16">
        <f t="shared" si="1"/>
        <v>10070.277</v>
      </c>
      <c r="Q13" s="16">
        <f t="shared" si="2"/>
        <v>10128654</v>
      </c>
      <c r="R13" s="16">
        <f t="shared" si="3"/>
        <v>10128.654</v>
      </c>
      <c r="S13" s="16"/>
      <c r="T13" s="16"/>
      <c r="U13" s="16"/>
      <c r="W13" s="18">
        <f t="shared" si="4"/>
        <v>40847</v>
      </c>
      <c r="X13" s="19"/>
      <c r="Y13" s="20"/>
      <c r="Z13" s="21"/>
      <c r="AA13" s="21"/>
    </row>
    <row r="14" spans="1:27" x14ac:dyDescent="0.2">
      <c r="A14" s="11" t="s">
        <v>27</v>
      </c>
      <c r="B14" s="12">
        <v>102084</v>
      </c>
      <c r="C14" s="11" t="s">
        <v>60</v>
      </c>
      <c r="D14" s="11" t="s">
        <v>40</v>
      </c>
      <c r="E14" s="11">
        <v>2011</v>
      </c>
      <c r="F14" s="11">
        <v>11</v>
      </c>
      <c r="G14" s="13">
        <v>7875892</v>
      </c>
      <c r="H14" s="14"/>
      <c r="I14" s="2"/>
      <c r="J14" s="12">
        <v>102084</v>
      </c>
      <c r="K14" s="15">
        <v>40877</v>
      </c>
      <c r="L14" s="16">
        <v>7828.1170000000002</v>
      </c>
      <c r="M14" s="16">
        <v>35363.976999999999</v>
      </c>
      <c r="N14" s="1"/>
      <c r="O14" s="17">
        <f t="shared" si="0"/>
        <v>40877</v>
      </c>
      <c r="P14" s="16">
        <f t="shared" si="1"/>
        <v>7828.1170000000002</v>
      </c>
      <c r="Q14" s="16">
        <f t="shared" si="2"/>
        <v>7875892</v>
      </c>
      <c r="R14" s="16">
        <f t="shared" si="3"/>
        <v>7875.8919999999998</v>
      </c>
      <c r="S14" s="16"/>
      <c r="T14" s="16"/>
      <c r="U14" s="16"/>
      <c r="W14" s="18">
        <f t="shared" si="4"/>
        <v>40877</v>
      </c>
      <c r="X14" s="19"/>
      <c r="Y14" s="20"/>
      <c r="Z14" s="21"/>
      <c r="AA14" s="21"/>
    </row>
    <row r="15" spans="1:27" x14ac:dyDescent="0.2">
      <c r="A15" s="11" t="s">
        <v>27</v>
      </c>
      <c r="B15" s="12">
        <v>102084</v>
      </c>
      <c r="C15" s="11" t="s">
        <v>60</v>
      </c>
      <c r="D15" s="11" t="s">
        <v>40</v>
      </c>
      <c r="E15" s="11">
        <v>2011</v>
      </c>
      <c r="F15" s="11">
        <v>12</v>
      </c>
      <c r="G15" s="13">
        <v>10375097</v>
      </c>
      <c r="H15" s="14"/>
      <c r="I15" s="2"/>
      <c r="J15" s="12">
        <v>102084</v>
      </c>
      <c r="K15" s="15">
        <v>40908</v>
      </c>
      <c r="L15" s="16">
        <v>10338.546</v>
      </c>
      <c r="M15" s="16">
        <v>32426.954000000002</v>
      </c>
      <c r="N15" s="1"/>
      <c r="O15" s="17">
        <f t="shared" si="0"/>
        <v>40908</v>
      </c>
      <c r="P15" s="16">
        <f t="shared" si="1"/>
        <v>10338.546</v>
      </c>
      <c r="Q15" s="16">
        <f t="shared" si="2"/>
        <v>10375097</v>
      </c>
      <c r="R15" s="16">
        <f t="shared" si="3"/>
        <v>10375.097</v>
      </c>
      <c r="S15" s="16"/>
      <c r="T15" s="16"/>
      <c r="U15" s="16"/>
      <c r="W15" s="18">
        <f t="shared" si="4"/>
        <v>40908</v>
      </c>
      <c r="X15" s="19"/>
      <c r="Y15" s="20"/>
      <c r="Z15" s="21"/>
      <c r="AA15" s="21"/>
    </row>
    <row r="16" spans="1:27" x14ac:dyDescent="0.2">
      <c r="A16" s="11" t="s">
        <v>27</v>
      </c>
      <c r="B16" s="12">
        <v>102084</v>
      </c>
      <c r="C16" s="11" t="s">
        <v>60</v>
      </c>
      <c r="D16" s="11" t="s">
        <v>40</v>
      </c>
      <c r="E16" s="11">
        <v>2012</v>
      </c>
      <c r="F16" s="11">
        <v>1</v>
      </c>
      <c r="G16" s="13">
        <v>4111999</v>
      </c>
      <c r="H16" s="14"/>
      <c r="I16" s="2"/>
      <c r="J16" s="12">
        <v>102084</v>
      </c>
      <c r="K16" s="15">
        <v>40939</v>
      </c>
      <c r="L16" s="16">
        <v>4068.5169999999998</v>
      </c>
      <c r="M16" s="16">
        <v>36449.421999999999</v>
      </c>
      <c r="N16" s="1"/>
      <c r="O16" s="17">
        <f t="shared" si="0"/>
        <v>40939</v>
      </c>
      <c r="P16" s="16">
        <f t="shared" si="1"/>
        <v>4068.5169999999998</v>
      </c>
      <c r="Q16" s="16">
        <f t="shared" si="2"/>
        <v>4111999</v>
      </c>
      <c r="R16" s="16">
        <f t="shared" si="3"/>
        <v>4111.9989999999998</v>
      </c>
      <c r="S16" s="16"/>
      <c r="T16" s="16"/>
      <c r="U16" s="16"/>
      <c r="W16" s="18">
        <f t="shared" si="4"/>
        <v>40939</v>
      </c>
      <c r="X16" s="19"/>
      <c r="Y16" s="20"/>
      <c r="Z16" s="21"/>
      <c r="AA16" s="21"/>
    </row>
    <row r="17" spans="1:27" x14ac:dyDescent="0.2">
      <c r="A17" s="11" t="s">
        <v>27</v>
      </c>
      <c r="B17" s="12">
        <v>102084</v>
      </c>
      <c r="C17" s="11" t="s">
        <v>60</v>
      </c>
      <c r="D17" s="11" t="s">
        <v>40</v>
      </c>
      <c r="E17" s="11">
        <v>2012</v>
      </c>
      <c r="F17" s="11">
        <v>2</v>
      </c>
      <c r="G17" s="13">
        <v>3723682</v>
      </c>
      <c r="H17" s="14"/>
      <c r="I17" s="2"/>
      <c r="J17" s="12">
        <v>102084</v>
      </c>
      <c r="K17" s="15">
        <v>40968</v>
      </c>
      <c r="L17" s="16">
        <v>3662.663</v>
      </c>
      <c r="M17" s="16">
        <v>34883.345999999998</v>
      </c>
      <c r="N17" s="1"/>
      <c r="O17" s="17">
        <f t="shared" si="0"/>
        <v>40968</v>
      </c>
      <c r="P17" s="16">
        <f t="shared" si="1"/>
        <v>3662.663</v>
      </c>
      <c r="Q17" s="16">
        <f t="shared" si="2"/>
        <v>3723682</v>
      </c>
      <c r="R17" s="16">
        <f t="shared" si="3"/>
        <v>3723.6819999999998</v>
      </c>
      <c r="S17" s="16"/>
      <c r="T17" s="16"/>
      <c r="U17" s="16"/>
      <c r="W17" s="18">
        <f t="shared" si="4"/>
        <v>40968</v>
      </c>
      <c r="X17" s="19"/>
      <c r="Y17" s="20"/>
      <c r="Z17" s="21"/>
      <c r="AA17" s="21"/>
    </row>
    <row r="18" spans="1:27" x14ac:dyDescent="0.2">
      <c r="A18" s="11" t="s">
        <v>27</v>
      </c>
      <c r="B18" s="12">
        <v>102084</v>
      </c>
      <c r="C18" s="11" t="s">
        <v>60</v>
      </c>
      <c r="D18" s="11" t="s">
        <v>40</v>
      </c>
      <c r="E18" s="11">
        <v>2012</v>
      </c>
      <c r="F18" s="11">
        <v>3</v>
      </c>
      <c r="G18" s="13">
        <v>8364817</v>
      </c>
      <c r="H18" s="14"/>
      <c r="I18" s="2"/>
      <c r="J18" s="12">
        <v>102084</v>
      </c>
      <c r="K18" s="15">
        <v>40999</v>
      </c>
      <c r="L18" s="16">
        <v>8233.0949999999993</v>
      </c>
      <c r="M18" s="16">
        <v>37795.212</v>
      </c>
      <c r="N18" s="1"/>
      <c r="O18" s="17">
        <f t="shared" si="0"/>
        <v>40999</v>
      </c>
      <c r="P18" s="16">
        <f t="shared" si="1"/>
        <v>8233.0949999999993</v>
      </c>
      <c r="Q18" s="16">
        <f t="shared" si="2"/>
        <v>8364817</v>
      </c>
      <c r="R18" s="16">
        <f t="shared" si="3"/>
        <v>8364.8169999999991</v>
      </c>
      <c r="S18" s="16"/>
      <c r="T18" s="16"/>
      <c r="U18" s="16"/>
      <c r="W18" s="18">
        <f t="shared" si="4"/>
        <v>40999</v>
      </c>
      <c r="X18" s="19"/>
      <c r="Y18" s="20"/>
      <c r="Z18" s="21"/>
      <c r="AA18" s="21"/>
    </row>
    <row r="19" spans="1:27" x14ac:dyDescent="0.2">
      <c r="A19" s="11" t="s">
        <v>27</v>
      </c>
      <c r="B19" s="12">
        <v>102084</v>
      </c>
      <c r="C19" s="11" t="s">
        <v>60</v>
      </c>
      <c r="D19" s="11" t="s">
        <v>40</v>
      </c>
      <c r="E19" s="11">
        <v>2012</v>
      </c>
      <c r="F19" s="11">
        <v>4</v>
      </c>
      <c r="G19" s="13">
        <v>9717003</v>
      </c>
      <c r="H19" s="14"/>
      <c r="I19" s="2"/>
      <c r="J19" s="12">
        <v>102084</v>
      </c>
      <c r="K19" s="15">
        <v>41029</v>
      </c>
      <c r="L19" s="16">
        <v>9554.732</v>
      </c>
      <c r="M19" s="16">
        <v>34401.152000000002</v>
      </c>
      <c r="N19" s="1"/>
      <c r="O19" s="17">
        <f t="shared" si="0"/>
        <v>41029</v>
      </c>
      <c r="P19" s="16">
        <f t="shared" si="1"/>
        <v>9554.732</v>
      </c>
      <c r="Q19" s="16">
        <f t="shared" si="2"/>
        <v>9717003</v>
      </c>
      <c r="R19" s="16">
        <f t="shared" si="3"/>
        <v>9717.0030000000006</v>
      </c>
      <c r="S19" s="16"/>
      <c r="T19" s="16"/>
      <c r="U19" s="16"/>
      <c r="W19" s="18">
        <f t="shared" si="4"/>
        <v>41029</v>
      </c>
      <c r="X19" s="19"/>
      <c r="Y19" s="20"/>
      <c r="Z19" s="21"/>
      <c r="AA19" s="21"/>
    </row>
    <row r="20" spans="1:27" x14ac:dyDescent="0.2">
      <c r="A20" s="11" t="s">
        <v>27</v>
      </c>
      <c r="B20" s="12">
        <v>102084</v>
      </c>
      <c r="C20" s="11" t="s">
        <v>60</v>
      </c>
      <c r="D20" s="11" t="s">
        <v>40</v>
      </c>
      <c r="E20" s="11">
        <v>2012</v>
      </c>
      <c r="F20" s="11">
        <v>5</v>
      </c>
      <c r="G20" s="13">
        <v>10478610</v>
      </c>
      <c r="H20" s="14"/>
      <c r="I20" s="2"/>
      <c r="J20" s="12">
        <v>102084</v>
      </c>
      <c r="K20" s="15">
        <v>41060</v>
      </c>
      <c r="L20" s="16">
        <v>10269.502</v>
      </c>
      <c r="M20" s="16">
        <v>35640.940999999999</v>
      </c>
      <c r="N20" s="1"/>
      <c r="O20" s="17">
        <f t="shared" si="0"/>
        <v>41060</v>
      </c>
      <c r="P20" s="16">
        <f t="shared" si="1"/>
        <v>10269.502</v>
      </c>
      <c r="Q20" s="16">
        <f t="shared" si="2"/>
        <v>10478610</v>
      </c>
      <c r="R20" s="16">
        <f t="shared" si="3"/>
        <v>10478.61</v>
      </c>
      <c r="S20" s="16"/>
      <c r="T20" s="16"/>
      <c r="U20" s="16"/>
      <c r="W20" s="18">
        <f t="shared" si="4"/>
        <v>41060</v>
      </c>
      <c r="X20" s="19"/>
      <c r="Y20" s="20"/>
      <c r="Z20" s="21"/>
      <c r="AA20" s="21"/>
    </row>
    <row r="21" spans="1:27" x14ac:dyDescent="0.2">
      <c r="A21" s="11" t="s">
        <v>27</v>
      </c>
      <c r="B21" s="12">
        <v>102084</v>
      </c>
      <c r="C21" s="11" t="s">
        <v>60</v>
      </c>
      <c r="D21" s="11" t="s">
        <v>40</v>
      </c>
      <c r="E21" s="11">
        <v>2012</v>
      </c>
      <c r="F21" s="11">
        <v>6</v>
      </c>
      <c r="G21" s="13">
        <v>9944846</v>
      </c>
      <c r="H21" s="14"/>
      <c r="I21" s="2"/>
      <c r="J21" s="12">
        <v>102084</v>
      </c>
      <c r="K21" s="15">
        <v>41090</v>
      </c>
      <c r="L21" s="16">
        <v>9713.9529999999995</v>
      </c>
      <c r="M21" s="16">
        <v>33291.493000000002</v>
      </c>
      <c r="N21" s="1"/>
      <c r="O21" s="17">
        <f t="shared" si="0"/>
        <v>41090</v>
      </c>
      <c r="P21" s="16">
        <f t="shared" si="1"/>
        <v>9713.9529999999995</v>
      </c>
      <c r="Q21" s="16">
        <f t="shared" si="2"/>
        <v>9944846</v>
      </c>
      <c r="R21" s="16">
        <f t="shared" si="3"/>
        <v>9944.8459999999995</v>
      </c>
      <c r="S21" s="16"/>
      <c r="T21" s="16"/>
      <c r="U21" s="16"/>
      <c r="W21" s="18">
        <f t="shared" si="4"/>
        <v>41090</v>
      </c>
      <c r="X21" s="19"/>
      <c r="Y21" s="20"/>
      <c r="Z21" s="21"/>
      <c r="AA21" s="21"/>
    </row>
    <row r="22" spans="1:27" x14ac:dyDescent="0.2">
      <c r="A22" s="11" t="s">
        <v>27</v>
      </c>
      <c r="B22" s="12">
        <v>102084</v>
      </c>
      <c r="C22" s="11" t="s">
        <v>60</v>
      </c>
      <c r="D22" s="11" t="s">
        <v>40</v>
      </c>
      <c r="E22" s="11">
        <v>2012</v>
      </c>
      <c r="F22" s="11">
        <v>7</v>
      </c>
      <c r="G22" s="13">
        <v>10120753</v>
      </c>
      <c r="H22" s="14"/>
      <c r="I22" s="2"/>
      <c r="J22" s="12">
        <v>102084</v>
      </c>
      <c r="K22" s="15">
        <v>41121</v>
      </c>
      <c r="L22" s="16">
        <v>9858.1119999999992</v>
      </c>
      <c r="M22" s="16">
        <v>50867.834000000003</v>
      </c>
      <c r="N22" s="1"/>
      <c r="O22" s="17">
        <f t="shared" si="0"/>
        <v>41121</v>
      </c>
      <c r="P22" s="16">
        <f t="shared" si="1"/>
        <v>9858.1119999999992</v>
      </c>
      <c r="Q22" s="16">
        <f t="shared" si="2"/>
        <v>10120753</v>
      </c>
      <c r="R22" s="16">
        <f t="shared" si="3"/>
        <v>10120.753000000001</v>
      </c>
      <c r="S22" s="16"/>
      <c r="T22" s="16"/>
      <c r="U22" s="16"/>
      <c r="W22" s="18">
        <f t="shared" si="4"/>
        <v>41121</v>
      </c>
      <c r="X22" s="19"/>
      <c r="Y22" s="20"/>
      <c r="Z22" s="21"/>
      <c r="AA22" s="21"/>
    </row>
    <row r="23" spans="1:27" x14ac:dyDescent="0.2">
      <c r="A23" s="11" t="s">
        <v>27</v>
      </c>
      <c r="B23" s="12">
        <v>102084</v>
      </c>
      <c r="C23" s="11" t="s">
        <v>60</v>
      </c>
      <c r="D23" s="11" t="s">
        <v>40</v>
      </c>
      <c r="E23" s="11">
        <v>2012</v>
      </c>
      <c r="F23" s="11">
        <v>8</v>
      </c>
      <c r="G23" s="13">
        <v>9707872</v>
      </c>
      <c r="H23" s="14"/>
      <c r="I23" s="2"/>
      <c r="J23" s="12">
        <v>102084</v>
      </c>
      <c r="K23" s="15">
        <v>41152</v>
      </c>
      <c r="L23" s="16">
        <v>9462.1479999999992</v>
      </c>
      <c r="M23" s="16">
        <v>50867.834000000003</v>
      </c>
      <c r="N23" s="1"/>
      <c r="O23" s="17">
        <f t="shared" si="0"/>
        <v>41152</v>
      </c>
      <c r="P23" s="16">
        <f t="shared" si="1"/>
        <v>9462.1479999999992</v>
      </c>
      <c r="Q23" s="16">
        <f t="shared" si="2"/>
        <v>9707872</v>
      </c>
      <c r="R23" s="16">
        <f t="shared" si="3"/>
        <v>9707.8719999999994</v>
      </c>
      <c r="S23" s="16"/>
      <c r="T23" s="16"/>
      <c r="U23" s="16"/>
      <c r="W23" s="18">
        <f t="shared" si="4"/>
        <v>41152</v>
      </c>
      <c r="X23" s="19"/>
      <c r="Y23" s="20"/>
      <c r="Z23" s="21"/>
      <c r="AA23" s="21"/>
    </row>
    <row r="24" spans="1:27" x14ac:dyDescent="0.2">
      <c r="A24" s="11" t="s">
        <v>27</v>
      </c>
      <c r="B24" s="12">
        <v>102084</v>
      </c>
      <c r="C24" s="11" t="s">
        <v>60</v>
      </c>
      <c r="D24" s="11" t="s">
        <v>40</v>
      </c>
      <c r="E24" s="11">
        <v>2012</v>
      </c>
      <c r="F24" s="11">
        <v>9</v>
      </c>
      <c r="G24" s="13">
        <v>8654926</v>
      </c>
      <c r="H24" s="14"/>
      <c r="I24" s="2"/>
      <c r="J24" s="12">
        <v>102084</v>
      </c>
      <c r="K24" s="15">
        <v>41182</v>
      </c>
      <c r="L24" s="16">
        <v>8434.9310000000005</v>
      </c>
      <c r="M24" s="16">
        <v>50821.531999999999</v>
      </c>
      <c r="N24" s="1"/>
      <c r="O24" s="17">
        <f t="shared" si="0"/>
        <v>41182</v>
      </c>
      <c r="P24" s="16">
        <f t="shared" si="1"/>
        <v>8434.9310000000005</v>
      </c>
      <c r="Q24" s="16">
        <f t="shared" si="2"/>
        <v>8654926</v>
      </c>
      <c r="R24" s="16">
        <f t="shared" si="3"/>
        <v>8654.9259999999995</v>
      </c>
      <c r="S24" s="16"/>
      <c r="T24" s="16"/>
      <c r="U24" s="16"/>
      <c r="W24" s="18">
        <f t="shared" si="4"/>
        <v>41182</v>
      </c>
      <c r="X24" s="19"/>
      <c r="Y24" s="20"/>
      <c r="Z24" s="21"/>
      <c r="AA24" s="21"/>
    </row>
    <row r="25" spans="1:27" x14ac:dyDescent="0.2">
      <c r="A25" s="11" t="s">
        <v>27</v>
      </c>
      <c r="B25" s="12">
        <v>102084</v>
      </c>
      <c r="C25" s="11" t="s">
        <v>60</v>
      </c>
      <c r="D25" s="11" t="s">
        <v>40</v>
      </c>
      <c r="E25" s="11">
        <v>2012</v>
      </c>
      <c r="F25" s="11">
        <v>10</v>
      </c>
      <c r="G25" s="13">
        <v>7004564</v>
      </c>
      <c r="H25" s="14"/>
      <c r="I25" s="2"/>
      <c r="J25" s="12">
        <v>102084</v>
      </c>
      <c r="K25" s="15">
        <v>41213</v>
      </c>
      <c r="L25" s="16">
        <v>6869.8379999999997</v>
      </c>
      <c r="M25" s="16">
        <v>53322.663999999997</v>
      </c>
      <c r="N25" s="1"/>
      <c r="O25" s="17">
        <f t="shared" si="0"/>
        <v>41213</v>
      </c>
      <c r="P25" s="16">
        <f t="shared" si="1"/>
        <v>6869.8379999999997</v>
      </c>
      <c r="Q25" s="16">
        <f t="shared" si="2"/>
        <v>7004564</v>
      </c>
      <c r="R25" s="16">
        <f t="shared" si="3"/>
        <v>7004.5640000000003</v>
      </c>
      <c r="S25" s="16"/>
      <c r="T25" s="16"/>
      <c r="U25" s="16"/>
      <c r="W25" s="18">
        <f t="shared" si="4"/>
        <v>41213</v>
      </c>
      <c r="X25" s="19"/>
      <c r="Y25" s="20"/>
      <c r="Z25" s="21"/>
      <c r="AA25" s="21"/>
    </row>
    <row r="26" spans="1:27" x14ac:dyDescent="0.2">
      <c r="A26" s="11" t="s">
        <v>27</v>
      </c>
      <c r="B26" s="12">
        <v>102084</v>
      </c>
      <c r="C26" s="11" t="s">
        <v>60</v>
      </c>
      <c r="D26" s="11" t="s">
        <v>40</v>
      </c>
      <c r="E26" s="11">
        <v>2012</v>
      </c>
      <c r="F26" s="11">
        <v>11</v>
      </c>
      <c r="G26" s="13">
        <v>6173880</v>
      </c>
      <c r="H26" s="14"/>
      <c r="I26" s="2"/>
      <c r="J26" s="12">
        <v>102084</v>
      </c>
      <c r="K26" s="15">
        <v>41243</v>
      </c>
      <c r="L26" s="16">
        <v>6043.6419999999998</v>
      </c>
      <c r="M26" s="16">
        <v>52390.326000000001</v>
      </c>
      <c r="N26" s="1"/>
      <c r="O26" s="17">
        <f t="shared" si="0"/>
        <v>41243</v>
      </c>
      <c r="P26" s="16">
        <f t="shared" si="1"/>
        <v>6043.6419999999998</v>
      </c>
      <c r="Q26" s="16">
        <f t="shared" si="2"/>
        <v>6173880</v>
      </c>
      <c r="R26" s="16">
        <f t="shared" si="3"/>
        <v>6173.88</v>
      </c>
      <c r="S26" s="16"/>
      <c r="T26" s="16"/>
      <c r="U26" s="16"/>
      <c r="W26" s="18">
        <f t="shared" si="4"/>
        <v>41243</v>
      </c>
      <c r="X26" s="19"/>
      <c r="Y26" s="20"/>
      <c r="Z26" s="21"/>
      <c r="AA26" s="21"/>
    </row>
    <row r="27" spans="1:27" x14ac:dyDescent="0.2">
      <c r="A27" s="11" t="s">
        <v>27</v>
      </c>
      <c r="B27" s="12">
        <v>102084</v>
      </c>
      <c r="C27" s="11" t="s">
        <v>60</v>
      </c>
      <c r="D27" s="11" t="s">
        <v>40</v>
      </c>
      <c r="E27" s="11">
        <v>2012</v>
      </c>
      <c r="F27" s="11">
        <v>12</v>
      </c>
      <c r="G27" s="13">
        <v>7769564</v>
      </c>
      <c r="H27" s="14"/>
      <c r="I27" s="2"/>
      <c r="J27" s="12">
        <v>102084</v>
      </c>
      <c r="K27" s="15">
        <v>41274</v>
      </c>
      <c r="L27" s="16">
        <v>7695.3360000000002</v>
      </c>
      <c r="M27" s="16">
        <v>48436.680999999997</v>
      </c>
      <c r="N27" s="1"/>
      <c r="O27" s="17">
        <f t="shared" si="0"/>
        <v>41274</v>
      </c>
      <c r="P27" s="16">
        <f t="shared" si="1"/>
        <v>7695.3360000000002</v>
      </c>
      <c r="Q27" s="16">
        <f t="shared" si="2"/>
        <v>7769564</v>
      </c>
      <c r="R27" s="16">
        <f t="shared" si="3"/>
        <v>7769.5640000000003</v>
      </c>
      <c r="S27" s="16"/>
      <c r="T27" s="16"/>
      <c r="U27" s="16"/>
      <c r="W27" s="18">
        <f t="shared" si="4"/>
        <v>41274</v>
      </c>
      <c r="X27" s="19"/>
      <c r="Y27" s="20"/>
      <c r="Z27" s="21"/>
      <c r="AA27" s="21"/>
    </row>
    <row r="28" spans="1:27" x14ac:dyDescent="0.2">
      <c r="A28" s="11" t="s">
        <v>27</v>
      </c>
      <c r="B28" s="12">
        <v>102084</v>
      </c>
      <c r="C28" s="11" t="s">
        <v>60</v>
      </c>
      <c r="D28" s="11" t="s">
        <v>40</v>
      </c>
      <c r="E28" s="11">
        <v>2013</v>
      </c>
      <c r="F28" s="11">
        <v>1</v>
      </c>
      <c r="G28" s="13">
        <v>5715346</v>
      </c>
      <c r="H28" s="14"/>
      <c r="I28" s="2"/>
      <c r="J28" s="12">
        <v>102084</v>
      </c>
      <c r="K28" s="15">
        <v>41305</v>
      </c>
      <c r="L28" s="16">
        <v>5566.8040000000001</v>
      </c>
      <c r="M28" s="16">
        <v>55533.13</v>
      </c>
      <c r="N28" s="1"/>
      <c r="O28" s="17">
        <f t="shared" si="0"/>
        <v>41305</v>
      </c>
      <c r="P28" s="16">
        <f t="shared" si="1"/>
        <v>5566.8040000000001</v>
      </c>
      <c r="Q28" s="16">
        <f t="shared" si="2"/>
        <v>5715346</v>
      </c>
      <c r="R28" s="16">
        <f t="shared" si="3"/>
        <v>5715.3459999999995</v>
      </c>
      <c r="S28" s="16"/>
      <c r="T28" s="16"/>
      <c r="U28" s="16"/>
      <c r="W28" s="18">
        <f t="shared" si="4"/>
        <v>41305</v>
      </c>
      <c r="X28" s="19"/>
      <c r="Y28" s="20"/>
      <c r="Z28" s="21"/>
      <c r="AA28" s="21"/>
    </row>
    <row r="29" spans="1:27" x14ac:dyDescent="0.2">
      <c r="A29" s="11" t="s">
        <v>27</v>
      </c>
      <c r="B29" s="12">
        <v>102084</v>
      </c>
      <c r="C29" s="11" t="s">
        <v>60</v>
      </c>
      <c r="D29" s="11" t="s">
        <v>40</v>
      </c>
      <c r="E29" s="11">
        <v>2013</v>
      </c>
      <c r="F29" s="11">
        <v>2</v>
      </c>
      <c r="G29" s="13">
        <v>5995591</v>
      </c>
      <c r="H29" s="14"/>
      <c r="I29" s="2"/>
      <c r="J29" s="12">
        <v>102084</v>
      </c>
      <c r="K29" s="15">
        <v>41333</v>
      </c>
      <c r="L29" s="16">
        <v>5831.2569999999996</v>
      </c>
      <c r="M29" s="16">
        <v>50927.877999999997</v>
      </c>
      <c r="N29" s="1"/>
      <c r="O29" s="17">
        <f t="shared" si="0"/>
        <v>41333</v>
      </c>
      <c r="P29" s="16">
        <f t="shared" si="1"/>
        <v>5831.2569999999996</v>
      </c>
      <c r="Q29" s="16">
        <f t="shared" si="2"/>
        <v>5995591</v>
      </c>
      <c r="R29" s="16">
        <f t="shared" si="3"/>
        <v>5995.5910000000003</v>
      </c>
      <c r="S29" s="16"/>
      <c r="T29" s="16"/>
      <c r="U29" s="16"/>
      <c r="W29" s="18">
        <f t="shared" si="4"/>
        <v>41333</v>
      </c>
      <c r="X29" s="19"/>
      <c r="Y29" s="20"/>
      <c r="Z29" s="21"/>
      <c r="AA29" s="21"/>
    </row>
    <row r="30" spans="1:27" x14ac:dyDescent="0.2">
      <c r="A30" s="11" t="s">
        <v>27</v>
      </c>
      <c r="B30" s="12">
        <v>102084</v>
      </c>
      <c r="C30" s="11" t="s">
        <v>60</v>
      </c>
      <c r="D30" s="11" t="s">
        <v>40</v>
      </c>
      <c r="E30" s="11">
        <v>2013</v>
      </c>
      <c r="F30" s="11">
        <v>3</v>
      </c>
      <c r="G30" s="13">
        <v>8538803</v>
      </c>
      <c r="H30" s="14"/>
      <c r="I30" s="2"/>
      <c r="J30" s="12">
        <v>102084</v>
      </c>
      <c r="K30" s="15">
        <v>41364</v>
      </c>
      <c r="L30" s="16">
        <v>8199.4789999999994</v>
      </c>
      <c r="M30" s="16">
        <v>52733.978000000003</v>
      </c>
      <c r="N30" s="1"/>
      <c r="O30" s="17">
        <f t="shared" si="0"/>
        <v>41364</v>
      </c>
      <c r="P30" s="16">
        <f t="shared" si="1"/>
        <v>8199.4789999999994</v>
      </c>
      <c r="Q30" s="16">
        <f t="shared" si="2"/>
        <v>8538803</v>
      </c>
      <c r="R30" s="16">
        <f t="shared" si="3"/>
        <v>8538.8029999999999</v>
      </c>
      <c r="S30" s="16"/>
      <c r="T30" s="16"/>
      <c r="U30" s="16"/>
      <c r="W30" s="18">
        <f t="shared" si="4"/>
        <v>41364</v>
      </c>
      <c r="X30" s="19"/>
      <c r="Y30" s="20"/>
      <c r="Z30" s="21"/>
      <c r="AA30" s="21"/>
    </row>
    <row r="31" spans="1:27" x14ac:dyDescent="0.2">
      <c r="A31" s="11" t="s">
        <v>27</v>
      </c>
      <c r="B31" s="12">
        <v>102084</v>
      </c>
      <c r="C31" s="11" t="s">
        <v>60</v>
      </c>
      <c r="D31" s="11" t="s">
        <v>40</v>
      </c>
      <c r="E31" s="11">
        <v>2013</v>
      </c>
      <c r="F31" s="11">
        <v>4</v>
      </c>
      <c r="G31" s="13">
        <v>9416555</v>
      </c>
      <c r="H31" s="14"/>
      <c r="I31" s="2"/>
      <c r="J31" s="12">
        <v>102084</v>
      </c>
      <c r="K31" s="15">
        <v>41394</v>
      </c>
      <c r="L31" s="16">
        <v>8962.9269999999997</v>
      </c>
      <c r="M31" s="16">
        <v>52733.978000000003</v>
      </c>
      <c r="N31" s="1"/>
      <c r="O31" s="17">
        <f t="shared" si="0"/>
        <v>41394</v>
      </c>
      <c r="P31" s="16">
        <f t="shared" si="1"/>
        <v>8962.9269999999997</v>
      </c>
      <c r="Q31" s="16">
        <f t="shared" si="2"/>
        <v>9416555</v>
      </c>
      <c r="R31" s="16">
        <f t="shared" si="3"/>
        <v>9416.5550000000003</v>
      </c>
      <c r="S31" s="16"/>
      <c r="T31" s="16"/>
      <c r="U31" s="16"/>
      <c r="W31" s="18">
        <f t="shared" si="4"/>
        <v>41394</v>
      </c>
      <c r="X31" s="19"/>
      <c r="Y31" s="20"/>
      <c r="Z31" s="21"/>
      <c r="AA31" s="21"/>
    </row>
    <row r="32" spans="1:27" x14ac:dyDescent="0.2">
      <c r="A32" s="11" t="s">
        <v>27</v>
      </c>
      <c r="B32" s="12">
        <v>102084</v>
      </c>
      <c r="C32" s="11" t="s">
        <v>60</v>
      </c>
      <c r="D32" s="11" t="s">
        <v>40</v>
      </c>
      <c r="E32" s="11">
        <v>2013</v>
      </c>
      <c r="F32" s="11">
        <v>5</v>
      </c>
      <c r="G32" s="13">
        <v>9650531</v>
      </c>
      <c r="H32" s="14"/>
      <c r="I32" s="2"/>
      <c r="J32" s="12">
        <v>102084</v>
      </c>
      <c r="K32" s="15">
        <v>41425</v>
      </c>
      <c r="L32" s="16">
        <v>9033.8369999999995</v>
      </c>
      <c r="M32" s="16">
        <v>46665.733999999997</v>
      </c>
      <c r="N32" s="1"/>
      <c r="O32" s="17">
        <f t="shared" si="0"/>
        <v>41425</v>
      </c>
      <c r="P32" s="16">
        <f t="shared" si="1"/>
        <v>9033.8369999999995</v>
      </c>
      <c r="Q32" s="16">
        <f t="shared" si="2"/>
        <v>9650531</v>
      </c>
      <c r="R32" s="16">
        <f t="shared" si="3"/>
        <v>9650.5310000000009</v>
      </c>
      <c r="S32" s="16"/>
      <c r="T32" s="16"/>
      <c r="U32" s="16"/>
      <c r="W32" s="18">
        <f t="shared" si="4"/>
        <v>41425</v>
      </c>
      <c r="X32" s="19"/>
      <c r="Y32" s="20"/>
      <c r="Z32" s="21"/>
      <c r="AA32" s="21"/>
    </row>
    <row r="33" spans="1:27" x14ac:dyDescent="0.2">
      <c r="A33" s="11" t="s">
        <v>27</v>
      </c>
      <c r="B33" s="12">
        <v>102084</v>
      </c>
      <c r="C33" s="11" t="s">
        <v>60</v>
      </c>
      <c r="D33" s="11" t="s">
        <v>40</v>
      </c>
      <c r="E33" s="11">
        <v>2013</v>
      </c>
      <c r="F33" s="11">
        <v>6</v>
      </c>
      <c r="G33" s="13">
        <v>7719166</v>
      </c>
      <c r="H33" s="14"/>
      <c r="I33" s="2"/>
      <c r="J33" s="12">
        <v>102084</v>
      </c>
      <c r="K33" s="15">
        <v>41455</v>
      </c>
      <c r="L33" s="16">
        <v>7152.9610000000002</v>
      </c>
      <c r="M33" s="16">
        <v>44147.957000000002</v>
      </c>
      <c r="N33" s="1"/>
      <c r="O33" s="17">
        <f t="shared" si="0"/>
        <v>41455</v>
      </c>
      <c r="P33" s="16">
        <f t="shared" si="1"/>
        <v>7152.9610000000002</v>
      </c>
      <c r="Q33" s="16">
        <f t="shared" si="2"/>
        <v>7719166</v>
      </c>
      <c r="R33" s="16">
        <f t="shared" si="3"/>
        <v>7719.1660000000002</v>
      </c>
      <c r="S33" s="16"/>
      <c r="T33" s="16"/>
      <c r="U33" s="16"/>
      <c r="W33" s="18">
        <f t="shared" si="4"/>
        <v>41455</v>
      </c>
      <c r="X33" s="19"/>
      <c r="Y33" s="20"/>
      <c r="Z33" s="21"/>
      <c r="AA33" s="21"/>
    </row>
    <row r="34" spans="1:27" x14ac:dyDescent="0.2">
      <c r="A34" s="11" t="s">
        <v>27</v>
      </c>
      <c r="B34" s="12">
        <v>102084</v>
      </c>
      <c r="C34" s="11" t="s">
        <v>60</v>
      </c>
      <c r="D34" s="11" t="s">
        <v>40</v>
      </c>
      <c r="E34" s="11">
        <v>2013</v>
      </c>
      <c r="F34" s="11">
        <v>7</v>
      </c>
      <c r="G34" s="13">
        <v>8448096</v>
      </c>
      <c r="H34" s="14"/>
      <c r="I34" s="2"/>
      <c r="J34" s="12">
        <v>102084</v>
      </c>
      <c r="K34" s="15">
        <v>41486</v>
      </c>
      <c r="L34" s="16">
        <v>7762.7560000000003</v>
      </c>
      <c r="M34" s="16">
        <v>44147.957000000002</v>
      </c>
      <c r="N34" s="1"/>
      <c r="O34" s="17">
        <f t="shared" si="0"/>
        <v>41486</v>
      </c>
      <c r="P34" s="16">
        <f t="shared" si="1"/>
        <v>7762.7560000000003</v>
      </c>
      <c r="Q34" s="16">
        <f t="shared" si="2"/>
        <v>8448096</v>
      </c>
      <c r="R34" s="16">
        <f t="shared" si="3"/>
        <v>8448.0959999999995</v>
      </c>
      <c r="S34" s="16"/>
      <c r="T34" s="16"/>
      <c r="U34" s="16"/>
      <c r="W34" s="18">
        <f t="shared" si="4"/>
        <v>41486</v>
      </c>
      <c r="X34" s="19"/>
      <c r="Y34" s="20"/>
      <c r="Z34" s="21"/>
      <c r="AA34" s="21"/>
    </row>
    <row r="35" spans="1:27" x14ac:dyDescent="0.2">
      <c r="A35" s="11" t="s">
        <v>27</v>
      </c>
      <c r="B35" s="12">
        <v>102084</v>
      </c>
      <c r="C35" s="11" t="s">
        <v>60</v>
      </c>
      <c r="D35" s="11" t="s">
        <v>40</v>
      </c>
      <c r="E35" s="11">
        <v>2013</v>
      </c>
      <c r="F35" s="11">
        <v>8</v>
      </c>
      <c r="G35" s="13">
        <v>8265828</v>
      </c>
      <c r="H35" s="14"/>
      <c r="I35" s="2"/>
      <c r="J35" s="12">
        <v>102084</v>
      </c>
      <c r="K35" s="15">
        <v>41517</v>
      </c>
      <c r="L35" s="16">
        <v>7574.53</v>
      </c>
      <c r="M35" s="16">
        <v>49439.925999999999</v>
      </c>
      <c r="N35" s="1"/>
      <c r="O35" s="17">
        <f t="shared" si="0"/>
        <v>41517</v>
      </c>
      <c r="P35" s="16">
        <f t="shared" si="1"/>
        <v>7574.53</v>
      </c>
      <c r="Q35" s="16">
        <f t="shared" si="2"/>
        <v>8265828</v>
      </c>
      <c r="R35" s="16">
        <f t="shared" si="3"/>
        <v>8265.8279999999995</v>
      </c>
      <c r="S35" s="16"/>
      <c r="T35" s="16"/>
      <c r="U35" s="16"/>
      <c r="W35" s="18">
        <f t="shared" si="4"/>
        <v>41517</v>
      </c>
      <c r="X35" s="19"/>
      <c r="Y35" s="20"/>
      <c r="Z35" s="21"/>
      <c r="AA35" s="21"/>
    </row>
    <row r="36" spans="1:27" x14ac:dyDescent="0.2">
      <c r="A36" s="11" t="s">
        <v>27</v>
      </c>
      <c r="B36" s="12">
        <v>102084</v>
      </c>
      <c r="C36" s="11" t="s">
        <v>60</v>
      </c>
      <c r="D36" s="11" t="s">
        <v>40</v>
      </c>
      <c r="E36" s="11">
        <v>2013</v>
      </c>
      <c r="F36" s="11">
        <v>9</v>
      </c>
      <c r="G36" s="13">
        <v>7468197</v>
      </c>
      <c r="H36" s="14"/>
      <c r="I36" s="2"/>
      <c r="J36" s="12">
        <v>102084</v>
      </c>
      <c r="K36" s="15">
        <v>41547</v>
      </c>
      <c r="L36" s="16">
        <v>6826.2250000000004</v>
      </c>
      <c r="M36" s="16">
        <v>46299.214</v>
      </c>
      <c r="N36" s="1"/>
      <c r="O36" s="17">
        <f t="shared" ref="O36:O67" si="5">K36</f>
        <v>41547</v>
      </c>
      <c r="P36" s="16">
        <f t="shared" ref="P36:P67" si="6">L36</f>
        <v>6826.2250000000004</v>
      </c>
      <c r="Q36" s="16">
        <f t="shared" ref="Q36:Q67" si="7">G36</f>
        <v>7468197</v>
      </c>
      <c r="R36" s="16">
        <f t="shared" ref="R36:R67" si="8">ROUND(Q36/1000,3)</f>
        <v>7468.1970000000001</v>
      </c>
      <c r="S36" s="16"/>
      <c r="T36" s="16"/>
      <c r="U36" s="16"/>
      <c r="W36" s="18">
        <f t="shared" ref="W36:W67" si="9">O36</f>
        <v>41547</v>
      </c>
      <c r="X36" s="19"/>
      <c r="Y36" s="20"/>
      <c r="Z36" s="21"/>
      <c r="AA36" s="21"/>
    </row>
    <row r="37" spans="1:27" x14ac:dyDescent="0.2">
      <c r="A37" s="11" t="s">
        <v>27</v>
      </c>
      <c r="B37" s="12">
        <v>102084</v>
      </c>
      <c r="C37" s="11" t="s">
        <v>60</v>
      </c>
      <c r="D37" s="11" t="s">
        <v>40</v>
      </c>
      <c r="E37" s="11">
        <v>2013</v>
      </c>
      <c r="F37" s="11">
        <v>10</v>
      </c>
      <c r="G37" s="13">
        <v>9947315</v>
      </c>
      <c r="H37" s="14"/>
      <c r="I37" s="2"/>
      <c r="J37" s="12">
        <v>102084</v>
      </c>
      <c r="K37" s="15">
        <v>41578</v>
      </c>
      <c r="L37" s="16">
        <v>9462.0580000000009</v>
      </c>
      <c r="M37" s="16">
        <v>51065.821000000004</v>
      </c>
      <c r="N37" s="1"/>
      <c r="O37" s="17">
        <f t="shared" si="5"/>
        <v>41578</v>
      </c>
      <c r="P37" s="16">
        <f t="shared" si="6"/>
        <v>9462.0580000000009</v>
      </c>
      <c r="Q37" s="16">
        <f t="shared" si="7"/>
        <v>9947315</v>
      </c>
      <c r="R37" s="16">
        <f t="shared" si="8"/>
        <v>9947.3150000000005</v>
      </c>
      <c r="S37" s="16"/>
      <c r="T37" s="16"/>
      <c r="U37" s="16"/>
      <c r="W37" s="18">
        <f t="shared" si="9"/>
        <v>41578</v>
      </c>
      <c r="X37" s="19"/>
      <c r="Y37" s="20"/>
      <c r="Z37" s="21"/>
      <c r="AA37" s="21"/>
    </row>
    <row r="38" spans="1:27" x14ac:dyDescent="0.2">
      <c r="A38" s="11" t="s">
        <v>27</v>
      </c>
      <c r="B38" s="12">
        <v>102084</v>
      </c>
      <c r="C38" s="11" t="s">
        <v>60</v>
      </c>
      <c r="D38" s="11" t="s">
        <v>40</v>
      </c>
      <c r="E38" s="11">
        <v>2013</v>
      </c>
      <c r="F38" s="11">
        <v>11</v>
      </c>
      <c r="G38" s="13">
        <v>9486534</v>
      </c>
      <c r="H38" s="14"/>
      <c r="I38" s="2"/>
      <c r="J38" s="12">
        <v>102084</v>
      </c>
      <c r="K38" s="15">
        <v>41608</v>
      </c>
      <c r="L38" s="16">
        <v>9164.6959999999999</v>
      </c>
      <c r="M38" s="16">
        <v>51924.381000000001</v>
      </c>
      <c r="N38" s="1"/>
      <c r="O38" s="17">
        <f t="shared" si="5"/>
        <v>41608</v>
      </c>
      <c r="P38" s="16">
        <f t="shared" si="6"/>
        <v>9164.6959999999999</v>
      </c>
      <c r="Q38" s="16">
        <f t="shared" si="7"/>
        <v>9486534</v>
      </c>
      <c r="R38" s="16">
        <f t="shared" si="8"/>
        <v>9486.5339999999997</v>
      </c>
      <c r="S38" s="16"/>
      <c r="T38" s="16"/>
      <c r="U38" s="16"/>
      <c r="W38" s="18">
        <f t="shared" si="9"/>
        <v>41608</v>
      </c>
      <c r="X38" s="19"/>
      <c r="Y38" s="20"/>
      <c r="Z38" s="21"/>
      <c r="AA38" s="21"/>
    </row>
    <row r="39" spans="1:27" x14ac:dyDescent="0.2">
      <c r="A39" s="11" t="s">
        <v>27</v>
      </c>
      <c r="B39" s="12">
        <v>102084</v>
      </c>
      <c r="C39" s="11" t="s">
        <v>60</v>
      </c>
      <c r="D39" s="11" t="s">
        <v>40</v>
      </c>
      <c r="E39" s="11">
        <v>2013</v>
      </c>
      <c r="F39" s="11">
        <v>12</v>
      </c>
      <c r="G39" s="13">
        <v>7380637</v>
      </c>
      <c r="H39" s="14"/>
      <c r="I39" s="2"/>
      <c r="J39" s="12">
        <v>102084</v>
      </c>
      <c r="K39" s="15">
        <v>41639</v>
      </c>
      <c r="L39" s="16">
        <v>7229.9520000000002</v>
      </c>
      <c r="M39" s="16">
        <v>48336.495000000003</v>
      </c>
      <c r="N39" s="1"/>
      <c r="O39" s="17">
        <f t="shared" si="5"/>
        <v>41639</v>
      </c>
      <c r="P39" s="16">
        <f t="shared" si="6"/>
        <v>7229.9520000000002</v>
      </c>
      <c r="Q39" s="16">
        <f t="shared" si="7"/>
        <v>7380637</v>
      </c>
      <c r="R39" s="16">
        <f t="shared" si="8"/>
        <v>7380.6369999999997</v>
      </c>
      <c r="S39" s="16"/>
      <c r="T39" s="16"/>
      <c r="U39" s="16"/>
      <c r="W39" s="18">
        <f t="shared" si="9"/>
        <v>41639</v>
      </c>
      <c r="X39" s="19"/>
      <c r="Y39" s="20"/>
      <c r="Z39" s="21"/>
      <c r="AA39" s="21"/>
    </row>
    <row r="40" spans="1:27" x14ac:dyDescent="0.2">
      <c r="A40" s="11" t="s">
        <v>27</v>
      </c>
      <c r="B40" s="12">
        <v>102084</v>
      </c>
      <c r="C40" s="11" t="s">
        <v>60</v>
      </c>
      <c r="D40" s="11" t="s">
        <v>40</v>
      </c>
      <c r="E40" s="11">
        <v>2014</v>
      </c>
      <c r="F40" s="11">
        <v>1</v>
      </c>
      <c r="G40" s="13">
        <v>6466523</v>
      </c>
      <c r="H40" s="14"/>
      <c r="I40" s="2"/>
      <c r="J40" s="12">
        <v>102084</v>
      </c>
      <c r="K40" s="15">
        <v>41670</v>
      </c>
      <c r="L40" s="16">
        <v>6187.4049999999997</v>
      </c>
      <c r="M40" s="16">
        <v>55432.540999999997</v>
      </c>
      <c r="N40" s="1"/>
      <c r="O40" s="17">
        <f t="shared" si="5"/>
        <v>41670</v>
      </c>
      <c r="P40" s="16">
        <f t="shared" si="6"/>
        <v>6187.4049999999997</v>
      </c>
      <c r="Q40" s="16">
        <f t="shared" si="7"/>
        <v>6466523</v>
      </c>
      <c r="R40" s="16">
        <f t="shared" si="8"/>
        <v>6466.5230000000001</v>
      </c>
      <c r="S40" s="16"/>
      <c r="T40" s="16"/>
      <c r="U40" s="16"/>
      <c r="W40" s="18">
        <f t="shared" si="9"/>
        <v>41670</v>
      </c>
      <c r="X40" s="19"/>
      <c r="Y40" s="20"/>
      <c r="Z40" s="21"/>
      <c r="AA40" s="21"/>
    </row>
    <row r="41" spans="1:27" x14ac:dyDescent="0.2">
      <c r="A41" s="11" t="s">
        <v>27</v>
      </c>
      <c r="B41" s="12">
        <v>102084</v>
      </c>
      <c r="C41" s="11" t="s">
        <v>60</v>
      </c>
      <c r="D41" s="11" t="s">
        <v>40</v>
      </c>
      <c r="E41" s="11">
        <v>2014</v>
      </c>
      <c r="F41" s="11">
        <v>2</v>
      </c>
      <c r="G41" s="13">
        <v>6484776</v>
      </c>
      <c r="H41" s="14"/>
      <c r="I41" s="2"/>
      <c r="J41" s="12">
        <v>102084</v>
      </c>
      <c r="K41" s="15">
        <v>41698</v>
      </c>
      <c r="L41" s="16">
        <v>6101.9210000000003</v>
      </c>
      <c r="M41" s="16">
        <v>50802.338000000003</v>
      </c>
      <c r="N41" s="1"/>
      <c r="O41" s="17">
        <f t="shared" si="5"/>
        <v>41698</v>
      </c>
      <c r="P41" s="16">
        <f t="shared" si="6"/>
        <v>6101.9210000000003</v>
      </c>
      <c r="Q41" s="16">
        <f t="shared" si="7"/>
        <v>6484776</v>
      </c>
      <c r="R41" s="16">
        <f t="shared" si="8"/>
        <v>6484.7759999999998</v>
      </c>
      <c r="S41" s="16"/>
      <c r="T41" s="16"/>
      <c r="U41" s="16"/>
      <c r="W41" s="18">
        <f t="shared" si="9"/>
        <v>41698</v>
      </c>
      <c r="X41" s="19"/>
      <c r="Y41" s="20"/>
      <c r="Z41" s="21"/>
      <c r="AA41" s="21"/>
    </row>
    <row r="42" spans="1:27" x14ac:dyDescent="0.2">
      <c r="A42" s="11" t="s">
        <v>27</v>
      </c>
      <c r="B42" s="12">
        <v>102084</v>
      </c>
      <c r="C42" s="11" t="s">
        <v>60</v>
      </c>
      <c r="D42" s="11" t="s">
        <v>40</v>
      </c>
      <c r="E42" s="11">
        <v>2014</v>
      </c>
      <c r="F42" s="11">
        <v>3</v>
      </c>
      <c r="G42" s="13">
        <v>7771155</v>
      </c>
      <c r="H42" s="14"/>
      <c r="I42" s="2"/>
      <c r="J42" s="12">
        <v>102084</v>
      </c>
      <c r="K42" s="15">
        <v>41729</v>
      </c>
      <c r="L42" s="16">
        <v>7082.085</v>
      </c>
      <c r="M42" s="16">
        <v>54212.362000000001</v>
      </c>
      <c r="N42" s="1"/>
      <c r="O42" s="17">
        <f t="shared" si="5"/>
        <v>41729</v>
      </c>
      <c r="P42" s="16">
        <f t="shared" si="6"/>
        <v>7082.085</v>
      </c>
      <c r="Q42" s="16">
        <f t="shared" si="7"/>
        <v>7771155</v>
      </c>
      <c r="R42" s="16">
        <f t="shared" si="8"/>
        <v>7771.1549999999997</v>
      </c>
      <c r="S42" s="16"/>
      <c r="T42" s="16"/>
      <c r="U42" s="16"/>
      <c r="W42" s="18">
        <f t="shared" si="9"/>
        <v>41729</v>
      </c>
      <c r="X42" s="19"/>
      <c r="Y42" s="20"/>
      <c r="Z42" s="21"/>
      <c r="AA42" s="21"/>
    </row>
    <row r="43" spans="1:27" x14ac:dyDescent="0.2">
      <c r="A43" s="11" t="s">
        <v>27</v>
      </c>
      <c r="B43" s="12">
        <v>102084</v>
      </c>
      <c r="C43" s="11" t="s">
        <v>60</v>
      </c>
      <c r="D43" s="11" t="s">
        <v>40</v>
      </c>
      <c r="E43" s="11">
        <v>2014</v>
      </c>
      <c r="F43" s="11">
        <v>4</v>
      </c>
      <c r="G43" s="13">
        <v>10348158</v>
      </c>
      <c r="H43" s="14"/>
      <c r="I43" s="2"/>
      <c r="J43" s="12">
        <v>102084</v>
      </c>
      <c r="K43" s="15">
        <v>41759</v>
      </c>
      <c r="L43" s="16">
        <v>9472.9240000000009</v>
      </c>
      <c r="M43" s="16">
        <v>49327.834999999999</v>
      </c>
      <c r="N43" s="1"/>
      <c r="O43" s="17">
        <f t="shared" si="5"/>
        <v>41759</v>
      </c>
      <c r="P43" s="16">
        <f t="shared" si="6"/>
        <v>9472.9240000000009</v>
      </c>
      <c r="Q43" s="16">
        <f t="shared" si="7"/>
        <v>10348158</v>
      </c>
      <c r="R43" s="16">
        <f t="shared" si="8"/>
        <v>10348.157999999999</v>
      </c>
      <c r="S43" s="16"/>
      <c r="T43" s="16"/>
      <c r="U43" s="16"/>
      <c r="W43" s="18">
        <f t="shared" si="9"/>
        <v>41759</v>
      </c>
      <c r="X43" s="19"/>
      <c r="Y43" s="20"/>
      <c r="Z43" s="21"/>
      <c r="AA43" s="21"/>
    </row>
    <row r="44" spans="1:27" x14ac:dyDescent="0.2">
      <c r="A44" s="11" t="s">
        <v>27</v>
      </c>
      <c r="B44" s="12">
        <v>102084</v>
      </c>
      <c r="C44" s="11" t="s">
        <v>60</v>
      </c>
      <c r="D44" s="11" t="s">
        <v>40</v>
      </c>
      <c r="E44" s="11">
        <v>2014</v>
      </c>
      <c r="F44" s="11">
        <v>5</v>
      </c>
      <c r="G44" s="13">
        <v>7873630</v>
      </c>
      <c r="H44" s="14"/>
      <c r="I44" s="2"/>
      <c r="J44" s="12">
        <v>102084</v>
      </c>
      <c r="K44" s="15">
        <v>41790</v>
      </c>
      <c r="L44" s="16">
        <v>6866.5690000000004</v>
      </c>
      <c r="M44" s="16">
        <v>50257.17</v>
      </c>
      <c r="N44" s="1"/>
      <c r="O44" s="17">
        <f t="shared" si="5"/>
        <v>41790</v>
      </c>
      <c r="P44" s="16">
        <f t="shared" si="6"/>
        <v>6866.5690000000004</v>
      </c>
      <c r="Q44" s="16">
        <f t="shared" si="7"/>
        <v>7873630</v>
      </c>
      <c r="R44" s="16">
        <f t="shared" si="8"/>
        <v>7873.63</v>
      </c>
      <c r="S44" s="16"/>
      <c r="T44" s="16"/>
      <c r="U44" s="16"/>
      <c r="W44" s="18">
        <f t="shared" si="9"/>
        <v>41790</v>
      </c>
      <c r="X44" s="19"/>
      <c r="Y44" s="20"/>
      <c r="Z44" s="21"/>
      <c r="AA44" s="21"/>
    </row>
    <row r="45" spans="1:27" x14ac:dyDescent="0.2">
      <c r="A45" s="11" t="s">
        <v>27</v>
      </c>
      <c r="B45" s="12">
        <v>102084</v>
      </c>
      <c r="C45" s="11" t="s">
        <v>60</v>
      </c>
      <c r="D45" s="11" t="s">
        <v>40</v>
      </c>
      <c r="E45" s="11">
        <v>2014</v>
      </c>
      <c r="F45" s="11">
        <v>6</v>
      </c>
      <c r="G45" s="13">
        <v>7145495</v>
      </c>
      <c r="H45" s="14"/>
      <c r="I45" s="2"/>
      <c r="J45" s="12">
        <v>102084</v>
      </c>
      <c r="K45" s="15">
        <v>41820</v>
      </c>
      <c r="L45" s="16">
        <v>5905.4009999999998</v>
      </c>
      <c r="M45" s="16">
        <v>47441.921000000002</v>
      </c>
      <c r="N45" s="1"/>
      <c r="O45" s="17">
        <f t="shared" si="5"/>
        <v>41820</v>
      </c>
      <c r="P45" s="16">
        <f t="shared" si="6"/>
        <v>5905.4009999999998</v>
      </c>
      <c r="Q45" s="16">
        <f t="shared" si="7"/>
        <v>7145495</v>
      </c>
      <c r="R45" s="16">
        <f t="shared" si="8"/>
        <v>7145.4949999999999</v>
      </c>
      <c r="S45" s="16"/>
      <c r="T45" s="16"/>
      <c r="U45" s="16"/>
      <c r="W45" s="18">
        <f t="shared" si="9"/>
        <v>41820</v>
      </c>
      <c r="X45" s="19"/>
      <c r="Y45" s="20"/>
      <c r="Z45" s="21"/>
      <c r="AA45" s="21"/>
    </row>
    <row r="46" spans="1:27" x14ac:dyDescent="0.2">
      <c r="A46" s="11" t="s">
        <v>27</v>
      </c>
      <c r="B46" s="12">
        <v>102084</v>
      </c>
      <c r="C46" s="11" t="s">
        <v>60</v>
      </c>
      <c r="D46" s="11" t="s">
        <v>40</v>
      </c>
      <c r="E46" s="11">
        <v>2014</v>
      </c>
      <c r="F46" s="11">
        <v>7</v>
      </c>
      <c r="G46" s="13">
        <v>10117528</v>
      </c>
      <c r="H46" s="14"/>
      <c r="I46" s="2"/>
      <c r="J46" s="12">
        <v>102084</v>
      </c>
      <c r="K46" s="15">
        <v>41851</v>
      </c>
      <c r="L46" s="16">
        <v>8850.7960000000003</v>
      </c>
      <c r="M46" s="16">
        <v>49075.25</v>
      </c>
      <c r="N46" s="1"/>
      <c r="O46" s="17">
        <f t="shared" si="5"/>
        <v>41851</v>
      </c>
      <c r="P46" s="16">
        <f t="shared" si="6"/>
        <v>8850.7960000000003</v>
      </c>
      <c r="Q46" s="16">
        <f t="shared" si="7"/>
        <v>10117528</v>
      </c>
      <c r="R46" s="16">
        <f t="shared" si="8"/>
        <v>10117.528</v>
      </c>
      <c r="S46" s="16"/>
      <c r="T46" s="16"/>
      <c r="U46" s="16"/>
      <c r="W46" s="18">
        <f t="shared" si="9"/>
        <v>41851</v>
      </c>
      <c r="X46" s="19"/>
      <c r="Y46" s="20"/>
      <c r="Z46" s="21"/>
      <c r="AA46" s="21"/>
    </row>
    <row r="47" spans="1:27" x14ac:dyDescent="0.2">
      <c r="A47" s="11" t="s">
        <v>27</v>
      </c>
      <c r="B47" s="12">
        <v>102084</v>
      </c>
      <c r="C47" s="11" t="s">
        <v>60</v>
      </c>
      <c r="D47" s="11" t="s">
        <v>40</v>
      </c>
      <c r="E47" s="11">
        <v>2014</v>
      </c>
      <c r="F47" s="11">
        <v>8</v>
      </c>
      <c r="G47" s="13">
        <v>11221547</v>
      </c>
      <c r="H47" s="14"/>
      <c r="I47" s="2"/>
      <c r="J47" s="12">
        <v>102084</v>
      </c>
      <c r="K47" s="15">
        <v>41882</v>
      </c>
      <c r="L47" s="16">
        <v>10022.228999999999</v>
      </c>
      <c r="M47" s="16">
        <v>50858.678999999996</v>
      </c>
      <c r="N47" s="1"/>
      <c r="O47" s="17">
        <f t="shared" si="5"/>
        <v>41882</v>
      </c>
      <c r="P47" s="16">
        <f t="shared" si="6"/>
        <v>10022.228999999999</v>
      </c>
      <c r="Q47" s="16">
        <f t="shared" si="7"/>
        <v>11221547</v>
      </c>
      <c r="R47" s="16">
        <f t="shared" si="8"/>
        <v>11221.547</v>
      </c>
      <c r="S47" s="16"/>
      <c r="T47" s="16"/>
      <c r="U47" s="16"/>
      <c r="W47" s="18">
        <f t="shared" si="9"/>
        <v>41882</v>
      </c>
      <c r="X47" s="19"/>
      <c r="Y47" s="20"/>
      <c r="Z47" s="21"/>
      <c r="AA47" s="21"/>
    </row>
    <row r="48" spans="1:27" x14ac:dyDescent="0.2">
      <c r="A48" s="11" t="s">
        <v>27</v>
      </c>
      <c r="B48" s="12">
        <v>102084</v>
      </c>
      <c r="C48" s="11" t="s">
        <v>60</v>
      </c>
      <c r="D48" s="11" t="s">
        <v>40</v>
      </c>
      <c r="E48" s="11">
        <v>2014</v>
      </c>
      <c r="F48" s="11">
        <v>9</v>
      </c>
      <c r="G48" s="13">
        <v>11356961</v>
      </c>
      <c r="H48" s="14"/>
      <c r="I48" s="2"/>
      <c r="J48" s="12">
        <v>102084</v>
      </c>
      <c r="K48" s="15">
        <v>41912</v>
      </c>
      <c r="L48" s="16">
        <v>10160.986999999999</v>
      </c>
      <c r="M48" s="16">
        <v>51399.841999999997</v>
      </c>
      <c r="N48" s="1"/>
      <c r="O48" s="17">
        <f t="shared" si="5"/>
        <v>41912</v>
      </c>
      <c r="P48" s="16">
        <f t="shared" si="6"/>
        <v>10160.986999999999</v>
      </c>
      <c r="Q48" s="16">
        <f t="shared" si="7"/>
        <v>11356961</v>
      </c>
      <c r="R48" s="16">
        <f t="shared" si="8"/>
        <v>11356.960999999999</v>
      </c>
      <c r="S48" s="16"/>
      <c r="T48" s="16"/>
      <c r="U48" s="16"/>
      <c r="W48" s="18">
        <f t="shared" si="9"/>
        <v>41912</v>
      </c>
      <c r="X48" s="19"/>
      <c r="Y48" s="20"/>
      <c r="Z48" s="21"/>
      <c r="AA48" s="21"/>
    </row>
    <row r="49" spans="1:27" x14ac:dyDescent="0.2">
      <c r="A49" s="11" t="s">
        <v>27</v>
      </c>
      <c r="B49" s="12">
        <v>102084</v>
      </c>
      <c r="C49" s="11" t="s">
        <v>60</v>
      </c>
      <c r="D49" s="11" t="s">
        <v>40</v>
      </c>
      <c r="E49" s="11">
        <v>2014</v>
      </c>
      <c r="F49" s="11">
        <v>10</v>
      </c>
      <c r="G49" s="13">
        <v>10211058</v>
      </c>
      <c r="H49" s="14"/>
      <c r="I49" s="2"/>
      <c r="J49" s="12">
        <v>102084</v>
      </c>
      <c r="K49" s="15">
        <v>41943</v>
      </c>
      <c r="L49" s="16">
        <v>9457.6119999999992</v>
      </c>
      <c r="M49" s="16">
        <v>51459.572999999997</v>
      </c>
      <c r="N49" s="1"/>
      <c r="O49" s="17">
        <f t="shared" si="5"/>
        <v>41943</v>
      </c>
      <c r="P49" s="16">
        <f t="shared" si="6"/>
        <v>9457.6119999999992</v>
      </c>
      <c r="Q49" s="16">
        <f t="shared" si="7"/>
        <v>10211058</v>
      </c>
      <c r="R49" s="16">
        <f t="shared" si="8"/>
        <v>10211.058000000001</v>
      </c>
      <c r="S49" s="16"/>
      <c r="T49" s="16"/>
      <c r="U49" s="16"/>
      <c r="W49" s="18">
        <f t="shared" si="9"/>
        <v>41943</v>
      </c>
      <c r="X49" s="19"/>
      <c r="Y49" s="20"/>
      <c r="Z49" s="21"/>
      <c r="AA49" s="21"/>
    </row>
    <row r="50" spans="1:27" x14ac:dyDescent="0.2">
      <c r="A50" s="11" t="s">
        <v>27</v>
      </c>
      <c r="B50" s="12">
        <v>102084</v>
      </c>
      <c r="C50" s="11" t="s">
        <v>60</v>
      </c>
      <c r="D50" s="11" t="s">
        <v>40</v>
      </c>
      <c r="E50" s="11">
        <v>2014</v>
      </c>
      <c r="F50" s="11">
        <v>11</v>
      </c>
      <c r="G50" s="13">
        <v>10309829</v>
      </c>
      <c r="H50" s="14"/>
      <c r="I50" s="2"/>
      <c r="J50" s="12">
        <v>102084</v>
      </c>
      <c r="K50" s="15">
        <v>41973</v>
      </c>
      <c r="L50" s="16">
        <v>8645.5020000000004</v>
      </c>
      <c r="M50" s="16">
        <v>49239.845999999998</v>
      </c>
      <c r="N50" s="1"/>
      <c r="O50" s="17">
        <f t="shared" si="5"/>
        <v>41973</v>
      </c>
      <c r="P50" s="16">
        <f t="shared" si="6"/>
        <v>8645.5020000000004</v>
      </c>
      <c r="Q50" s="16">
        <f t="shared" si="7"/>
        <v>10309829</v>
      </c>
      <c r="R50" s="16">
        <f t="shared" si="8"/>
        <v>10309.829</v>
      </c>
      <c r="S50" s="16"/>
      <c r="T50" s="16"/>
      <c r="U50" s="16"/>
      <c r="W50" s="18">
        <f t="shared" si="9"/>
        <v>41973</v>
      </c>
      <c r="X50" s="19"/>
      <c r="Y50" s="20"/>
      <c r="Z50" s="21"/>
      <c r="AA50" s="21"/>
    </row>
    <row r="51" spans="1:27" x14ac:dyDescent="0.2">
      <c r="A51" s="11" t="s">
        <v>27</v>
      </c>
      <c r="B51" s="12">
        <v>102084</v>
      </c>
      <c r="C51" s="11" t="s">
        <v>60</v>
      </c>
      <c r="D51" s="11" t="s">
        <v>40</v>
      </c>
      <c r="E51" s="11">
        <v>2014</v>
      </c>
      <c r="F51" s="11">
        <v>12</v>
      </c>
      <c r="G51" s="13">
        <v>9330443</v>
      </c>
      <c r="H51" s="14"/>
      <c r="I51" s="2"/>
      <c r="J51" s="12">
        <v>102084</v>
      </c>
      <c r="K51" s="15">
        <v>42004</v>
      </c>
      <c r="L51" s="16">
        <v>8987.6389999999992</v>
      </c>
      <c r="M51" s="16">
        <v>47714.167000000001</v>
      </c>
      <c r="N51" s="1"/>
      <c r="O51" s="17">
        <f t="shared" si="5"/>
        <v>42004</v>
      </c>
      <c r="P51" s="16">
        <f t="shared" si="6"/>
        <v>8987.6389999999992</v>
      </c>
      <c r="Q51" s="16">
        <f t="shared" si="7"/>
        <v>9330443</v>
      </c>
      <c r="R51" s="16">
        <f t="shared" si="8"/>
        <v>9330.4429999999993</v>
      </c>
      <c r="S51" s="16"/>
      <c r="T51" s="16"/>
      <c r="U51" s="16"/>
      <c r="W51" s="18">
        <f t="shared" si="9"/>
        <v>42004</v>
      </c>
      <c r="X51" s="19"/>
      <c r="Y51" s="20"/>
      <c r="Z51" s="21"/>
      <c r="AA51" s="21"/>
    </row>
    <row r="52" spans="1:27" x14ac:dyDescent="0.2">
      <c r="A52" s="11" t="s">
        <v>27</v>
      </c>
      <c r="B52" s="12">
        <v>102084</v>
      </c>
      <c r="C52" s="11" t="s">
        <v>60</v>
      </c>
      <c r="D52" s="11" t="s">
        <v>40</v>
      </c>
      <c r="E52" s="11">
        <v>2015</v>
      </c>
      <c r="F52" s="11">
        <v>1</v>
      </c>
      <c r="G52" s="13">
        <v>5384039</v>
      </c>
      <c r="H52" s="14"/>
      <c r="I52" s="2"/>
      <c r="J52" s="12">
        <v>102084</v>
      </c>
      <c r="K52" s="15">
        <v>42035</v>
      </c>
      <c r="L52" s="16">
        <v>4882.2150000000001</v>
      </c>
      <c r="M52" s="16">
        <v>51022.571000000004</v>
      </c>
      <c r="N52" s="1"/>
      <c r="O52" s="17">
        <f t="shared" si="5"/>
        <v>42035</v>
      </c>
      <c r="P52" s="16">
        <f t="shared" si="6"/>
        <v>4882.2150000000001</v>
      </c>
      <c r="Q52" s="16">
        <f t="shared" si="7"/>
        <v>5384039</v>
      </c>
      <c r="R52" s="16">
        <f t="shared" si="8"/>
        <v>5384.0389999999998</v>
      </c>
      <c r="S52" s="16"/>
      <c r="T52" s="16"/>
      <c r="U52" s="16"/>
      <c r="W52" s="18">
        <f t="shared" si="9"/>
        <v>42035</v>
      </c>
      <c r="X52" s="19"/>
      <c r="Y52" s="20"/>
      <c r="Z52" s="21"/>
      <c r="AA52" s="21"/>
    </row>
    <row r="53" spans="1:27" x14ac:dyDescent="0.2">
      <c r="A53" s="11" t="s">
        <v>27</v>
      </c>
      <c r="B53" s="12">
        <v>102084</v>
      </c>
      <c r="C53" s="11" t="s">
        <v>60</v>
      </c>
      <c r="D53" s="11" t="s">
        <v>40</v>
      </c>
      <c r="E53" s="11">
        <v>2015</v>
      </c>
      <c r="F53" s="11">
        <v>2</v>
      </c>
      <c r="G53" s="13">
        <v>5033998</v>
      </c>
      <c r="H53" s="14"/>
      <c r="I53" s="2"/>
      <c r="J53" s="12">
        <v>102084</v>
      </c>
      <c r="K53" s="15">
        <v>42063</v>
      </c>
      <c r="L53" s="16">
        <v>4686.0020000000004</v>
      </c>
      <c r="M53" s="16">
        <v>47369.565000000002</v>
      </c>
      <c r="N53" s="1"/>
      <c r="O53" s="17">
        <f t="shared" si="5"/>
        <v>42063</v>
      </c>
      <c r="P53" s="16">
        <f t="shared" si="6"/>
        <v>4686.0020000000004</v>
      </c>
      <c r="Q53" s="16">
        <f t="shared" si="7"/>
        <v>5033998</v>
      </c>
      <c r="R53" s="16">
        <f t="shared" si="8"/>
        <v>5033.9979999999996</v>
      </c>
      <c r="S53" s="16"/>
      <c r="T53" s="16"/>
      <c r="U53" s="16"/>
      <c r="W53" s="18">
        <f t="shared" si="9"/>
        <v>42063</v>
      </c>
      <c r="X53" s="19"/>
      <c r="Y53" s="20"/>
      <c r="Z53" s="21"/>
      <c r="AA53" s="21"/>
    </row>
    <row r="54" spans="1:27" x14ac:dyDescent="0.2">
      <c r="A54" s="11" t="s">
        <v>27</v>
      </c>
      <c r="B54" s="12">
        <v>102084</v>
      </c>
      <c r="C54" s="11" t="s">
        <v>60</v>
      </c>
      <c r="D54" s="11" t="s">
        <v>40</v>
      </c>
      <c r="E54" s="11">
        <v>2015</v>
      </c>
      <c r="F54" s="11">
        <v>3</v>
      </c>
      <c r="G54" s="13">
        <v>8103678</v>
      </c>
      <c r="H54" s="14"/>
      <c r="I54" s="2"/>
      <c r="J54" s="12">
        <v>102084</v>
      </c>
      <c r="K54" s="15">
        <v>42094</v>
      </c>
      <c r="L54" s="16">
        <v>6867.89</v>
      </c>
      <c r="M54" s="16">
        <v>53609.508000000002</v>
      </c>
      <c r="N54" s="1"/>
      <c r="O54" s="17">
        <f t="shared" si="5"/>
        <v>42094</v>
      </c>
      <c r="P54" s="16">
        <f t="shared" si="6"/>
        <v>6867.89</v>
      </c>
      <c r="Q54" s="16">
        <f t="shared" si="7"/>
        <v>8103678</v>
      </c>
      <c r="R54" s="16">
        <f t="shared" si="8"/>
        <v>8103.6779999999999</v>
      </c>
      <c r="S54" s="16"/>
      <c r="T54" s="16"/>
      <c r="U54" s="16"/>
      <c r="W54" s="18">
        <f t="shared" si="9"/>
        <v>42094</v>
      </c>
      <c r="X54" s="19"/>
      <c r="Y54" s="20"/>
      <c r="Z54" s="21"/>
      <c r="AA54" s="21"/>
    </row>
    <row r="55" spans="1:27" x14ac:dyDescent="0.2">
      <c r="A55" s="11" t="s">
        <v>27</v>
      </c>
      <c r="B55" s="12">
        <v>102084</v>
      </c>
      <c r="C55" s="11" t="s">
        <v>60</v>
      </c>
      <c r="D55" s="11" t="s">
        <v>40</v>
      </c>
      <c r="E55" s="11">
        <v>2015</v>
      </c>
      <c r="F55" s="11">
        <v>4</v>
      </c>
      <c r="G55" s="13">
        <v>10885501</v>
      </c>
      <c r="H55" s="14"/>
      <c r="I55" s="2"/>
      <c r="J55" s="12">
        <v>102084</v>
      </c>
      <c r="K55" s="15">
        <v>42124</v>
      </c>
      <c r="L55" s="16">
        <v>9349.1669999999995</v>
      </c>
      <c r="M55" s="16">
        <v>52410.529000000002</v>
      </c>
      <c r="N55" s="1"/>
      <c r="O55" s="17">
        <f t="shared" si="5"/>
        <v>42124</v>
      </c>
      <c r="P55" s="16">
        <f t="shared" si="6"/>
        <v>9349.1669999999995</v>
      </c>
      <c r="Q55" s="16">
        <f t="shared" si="7"/>
        <v>10885501</v>
      </c>
      <c r="R55" s="16">
        <f t="shared" si="8"/>
        <v>10885.501</v>
      </c>
      <c r="S55" s="16"/>
      <c r="T55" s="16"/>
      <c r="U55" s="16"/>
      <c r="W55" s="18">
        <f t="shared" si="9"/>
        <v>42124</v>
      </c>
      <c r="X55" s="19">
        <f>(H105+(R55-P55)-(U55-S55))</f>
        <v>8785830.1090000011</v>
      </c>
      <c r="Y55" s="20">
        <f>(SUM(F105))+(R55-P55)-(U55-S55)</f>
        <v>313704.321</v>
      </c>
      <c r="Z55" s="21">
        <f>ROUND((Y55/X55)*G105,2)</f>
        <v>-11677.47</v>
      </c>
      <c r="AA55" s="21">
        <f>ROUND(Z55-SUM(E104:E105),2)</f>
        <v>-55.16</v>
      </c>
    </row>
    <row r="56" spans="1:27" x14ac:dyDescent="0.2">
      <c r="A56" s="11" t="s">
        <v>27</v>
      </c>
      <c r="B56" s="12">
        <v>102084</v>
      </c>
      <c r="C56" s="11" t="s">
        <v>60</v>
      </c>
      <c r="D56" s="11" t="s">
        <v>40</v>
      </c>
      <c r="E56" s="11">
        <v>2015</v>
      </c>
      <c r="F56" s="11">
        <v>5</v>
      </c>
      <c r="G56" s="13">
        <v>11542028</v>
      </c>
      <c r="H56" s="14"/>
      <c r="I56" s="2"/>
      <c r="J56" s="12">
        <v>102084</v>
      </c>
      <c r="K56" s="15">
        <v>42155</v>
      </c>
      <c r="L56" s="16">
        <v>9726.2109999999993</v>
      </c>
      <c r="M56" s="16">
        <v>50084.491999999998</v>
      </c>
      <c r="N56" s="1"/>
      <c r="O56" s="17">
        <f t="shared" si="5"/>
        <v>42155</v>
      </c>
      <c r="P56" s="16">
        <f t="shared" si="6"/>
        <v>9726.2109999999993</v>
      </c>
      <c r="Q56" s="16">
        <f t="shared" si="7"/>
        <v>11542028</v>
      </c>
      <c r="R56" s="16">
        <f t="shared" si="8"/>
        <v>11542.028</v>
      </c>
      <c r="S56" s="16"/>
      <c r="T56" s="16"/>
      <c r="U56" s="16"/>
      <c r="W56" s="18">
        <f t="shared" si="9"/>
        <v>42155</v>
      </c>
      <c r="X56" s="19">
        <f>(H107+(R56-P56)-(U56-S56))</f>
        <v>8780601.2510000002</v>
      </c>
      <c r="Y56" s="20">
        <f>(SUM(F107))+(R56-P56)-(U56-S56)</f>
        <v>324416.78699999995</v>
      </c>
      <c r="Z56" s="21">
        <f>ROUND((Y56/X56)*G107,2)</f>
        <v>-98972.14</v>
      </c>
      <c r="AA56" s="21">
        <f>ROUND(Z56-SUM(E106:E107),2)</f>
        <v>-533.61</v>
      </c>
    </row>
    <row r="57" spans="1:27" x14ac:dyDescent="0.2">
      <c r="A57" s="11" t="s">
        <v>27</v>
      </c>
      <c r="B57" s="12">
        <v>102084</v>
      </c>
      <c r="C57" s="11" t="s">
        <v>60</v>
      </c>
      <c r="D57" s="11" t="s">
        <v>40</v>
      </c>
      <c r="E57" s="11">
        <v>2015</v>
      </c>
      <c r="F57" s="11">
        <v>6</v>
      </c>
      <c r="G57" s="13">
        <v>10394780</v>
      </c>
      <c r="H57" s="14"/>
      <c r="I57" s="2"/>
      <c r="J57" s="12">
        <v>102084</v>
      </c>
      <c r="K57" s="15">
        <v>42185</v>
      </c>
      <c r="L57" s="16">
        <v>8640.8060000000005</v>
      </c>
      <c r="M57" s="16">
        <v>47054.423000000003</v>
      </c>
      <c r="N57" s="1"/>
      <c r="O57" s="17">
        <f t="shared" si="5"/>
        <v>42185</v>
      </c>
      <c r="P57" s="16">
        <f t="shared" si="6"/>
        <v>8640.8060000000005</v>
      </c>
      <c r="Q57" s="16">
        <f t="shared" si="7"/>
        <v>10394780</v>
      </c>
      <c r="R57" s="16">
        <f t="shared" si="8"/>
        <v>10394.780000000001</v>
      </c>
      <c r="S57" s="16"/>
      <c r="T57" s="16"/>
      <c r="U57" s="16"/>
      <c r="W57" s="18">
        <f t="shared" si="9"/>
        <v>42185</v>
      </c>
      <c r="X57" s="19">
        <f>(H109+(R57-P57)-(U57-S57))</f>
        <v>8944057.2889999989</v>
      </c>
      <c r="Y57" s="20">
        <f>(SUM(F109))+(R57-P57)-(U57-S57)</f>
        <v>331054.30499999999</v>
      </c>
      <c r="Z57" s="21">
        <f>ROUND((Y57/X57)*G109,2)</f>
        <v>-98413.24</v>
      </c>
      <c r="AA57" s="21">
        <f>ROUND(Z57-SUM(E108:E109),2)</f>
        <v>-502.21</v>
      </c>
    </row>
    <row r="58" spans="1:27" x14ac:dyDescent="0.2">
      <c r="A58" s="11" t="s">
        <v>27</v>
      </c>
      <c r="B58" s="12">
        <v>102084</v>
      </c>
      <c r="C58" s="11" t="s">
        <v>60</v>
      </c>
      <c r="D58" s="11" t="s">
        <v>40</v>
      </c>
      <c r="E58" s="11">
        <v>2015</v>
      </c>
      <c r="F58" s="11">
        <v>7</v>
      </c>
      <c r="G58" s="13">
        <v>10697622</v>
      </c>
      <c r="H58" s="14"/>
      <c r="I58" s="2"/>
      <c r="J58" s="12">
        <v>102084</v>
      </c>
      <c r="K58" s="15">
        <v>42216</v>
      </c>
      <c r="L58" s="16">
        <v>8740.9570000000003</v>
      </c>
      <c r="M58" s="16">
        <v>58596.135999999999</v>
      </c>
      <c r="N58" s="1"/>
      <c r="O58" s="17">
        <f t="shared" si="5"/>
        <v>42216</v>
      </c>
      <c r="P58" s="16">
        <f t="shared" si="6"/>
        <v>8740.9570000000003</v>
      </c>
      <c r="Q58" s="16">
        <f t="shared" si="7"/>
        <v>10697622</v>
      </c>
      <c r="R58" s="16">
        <f t="shared" si="8"/>
        <v>10697.621999999999</v>
      </c>
      <c r="S58" s="16"/>
      <c r="T58" s="16"/>
      <c r="U58" s="16"/>
      <c r="W58" s="18">
        <f t="shared" si="9"/>
        <v>42216</v>
      </c>
      <c r="X58" s="19">
        <f>(H111+(R58-P58)-(U58-S58))</f>
        <v>10058380.064999999</v>
      </c>
      <c r="Y58" s="20">
        <f>(SUM(F111))+(R58-P58)-(U58-S58)</f>
        <v>392443.01999999996</v>
      </c>
      <c r="Z58" s="21">
        <f>ROUND((Y58/X58)*G111,2)</f>
        <v>-197834.15</v>
      </c>
      <c r="AA58" s="21">
        <f>ROUND(Z58-SUM(E110:E111),2)</f>
        <v>-948.07</v>
      </c>
    </row>
    <row r="59" spans="1:27" x14ac:dyDescent="0.2">
      <c r="A59" s="11" t="s">
        <v>27</v>
      </c>
      <c r="B59" s="12">
        <v>102084</v>
      </c>
      <c r="C59" s="11" t="s">
        <v>60</v>
      </c>
      <c r="D59" s="11" t="s">
        <v>40</v>
      </c>
      <c r="E59" s="11">
        <v>2015</v>
      </c>
      <c r="F59" s="11">
        <v>8</v>
      </c>
      <c r="G59" s="13">
        <v>10767367</v>
      </c>
      <c r="H59" s="14"/>
      <c r="I59" s="2"/>
      <c r="J59" s="12">
        <v>102084</v>
      </c>
      <c r="K59" s="15">
        <v>42247</v>
      </c>
      <c r="L59" s="16">
        <v>9120.9490000000005</v>
      </c>
      <c r="M59" s="16">
        <v>63637.936999999998</v>
      </c>
      <c r="N59" s="1"/>
      <c r="O59" s="17">
        <f t="shared" si="5"/>
        <v>42247</v>
      </c>
      <c r="P59" s="16">
        <f t="shared" si="6"/>
        <v>9120.9490000000005</v>
      </c>
      <c r="Q59" s="16">
        <f t="shared" si="7"/>
        <v>10767367</v>
      </c>
      <c r="R59" s="16">
        <f t="shared" si="8"/>
        <v>10767.367</v>
      </c>
      <c r="S59" s="16"/>
      <c r="T59" s="16"/>
      <c r="U59" s="16"/>
      <c r="W59" s="18">
        <f t="shared" si="9"/>
        <v>42247</v>
      </c>
      <c r="X59" s="19">
        <f>(H113+(R59-P59)-(U59-S59))</f>
        <v>9646690.9139999989</v>
      </c>
      <c r="Y59" s="20">
        <f>(SUM(F113))+(R59-P59)-(U59-S59)</f>
        <v>370522.446</v>
      </c>
      <c r="Z59" s="21">
        <f>ROUND((Y59/X59)*G113,2)</f>
        <v>-186127.15</v>
      </c>
      <c r="AA59" s="21">
        <f>ROUND(Z59-SUM(E112:E113),2)</f>
        <v>-795.43</v>
      </c>
    </row>
    <row r="60" spans="1:27" x14ac:dyDescent="0.2">
      <c r="A60" s="11" t="s">
        <v>27</v>
      </c>
      <c r="B60" s="12">
        <v>102084</v>
      </c>
      <c r="C60" s="11" t="s">
        <v>60</v>
      </c>
      <c r="D60" s="11" t="s">
        <v>40</v>
      </c>
      <c r="E60" s="11">
        <v>2015</v>
      </c>
      <c r="F60" s="11">
        <v>9</v>
      </c>
      <c r="G60" s="13">
        <v>11146616</v>
      </c>
      <c r="H60" s="14"/>
      <c r="I60" s="2"/>
      <c r="J60" s="12">
        <v>102084</v>
      </c>
      <c r="K60" s="15">
        <v>42277</v>
      </c>
      <c r="L60" s="16">
        <v>9719.2970000000005</v>
      </c>
      <c r="M60" s="16">
        <v>61402.896000000001</v>
      </c>
      <c r="N60" s="1"/>
      <c r="O60" s="17">
        <f t="shared" si="5"/>
        <v>42277</v>
      </c>
      <c r="P60" s="16">
        <f t="shared" si="6"/>
        <v>9719.2970000000005</v>
      </c>
      <c r="Q60" s="16">
        <f t="shared" si="7"/>
        <v>11146616</v>
      </c>
      <c r="R60" s="16">
        <f t="shared" si="8"/>
        <v>11146.616</v>
      </c>
      <c r="S60" s="16"/>
      <c r="T60" s="16"/>
      <c r="U60" s="16"/>
      <c r="W60" s="18">
        <f t="shared" si="9"/>
        <v>42277</v>
      </c>
      <c r="X60" s="19">
        <f>(H115+(R60-P60)-(U60-S60))</f>
        <v>9347945.9529999997</v>
      </c>
      <c r="Y60" s="20">
        <f>(SUM(F115))+(R60-P60)-(U60-S60)</f>
        <v>356504.234</v>
      </c>
      <c r="Z60" s="21">
        <f>ROUND((Y60/X60)*G115,2)</f>
        <v>-161125.46</v>
      </c>
      <c r="AA60" s="21">
        <f>ROUND(Z60-SUM(E114:E115),2)</f>
        <v>-620.58000000000004</v>
      </c>
    </row>
    <row r="61" spans="1:27" x14ac:dyDescent="0.2">
      <c r="A61" s="11" t="s">
        <v>27</v>
      </c>
      <c r="B61" s="12">
        <v>102084</v>
      </c>
      <c r="C61" s="11" t="s">
        <v>60</v>
      </c>
      <c r="D61" s="11" t="s">
        <v>40</v>
      </c>
      <c r="E61" s="11">
        <v>2015</v>
      </c>
      <c r="F61" s="11">
        <v>10</v>
      </c>
      <c r="G61" s="13">
        <v>11189225</v>
      </c>
      <c r="H61" s="14"/>
      <c r="I61" s="2"/>
      <c r="J61" s="12">
        <v>102084</v>
      </c>
      <c r="K61" s="15">
        <v>42308</v>
      </c>
      <c r="L61" s="16">
        <v>10138.019</v>
      </c>
      <c r="M61" s="16">
        <v>60857.258999999998</v>
      </c>
      <c r="N61" s="1"/>
      <c r="O61" s="17">
        <f t="shared" si="5"/>
        <v>42308</v>
      </c>
      <c r="P61" s="16">
        <f t="shared" si="6"/>
        <v>10138.019</v>
      </c>
      <c r="Q61" s="16">
        <f t="shared" si="7"/>
        <v>11189225</v>
      </c>
      <c r="R61" s="16">
        <f t="shared" si="8"/>
        <v>11189.225</v>
      </c>
      <c r="S61" s="16"/>
      <c r="T61" s="16"/>
      <c r="U61" s="16"/>
      <c r="W61" s="18">
        <f t="shared" si="9"/>
        <v>42308</v>
      </c>
      <c r="X61" s="19">
        <f>(H117+(R61-P61)-(U61-S61))</f>
        <v>8629450.4959999993</v>
      </c>
      <c r="Y61" s="20">
        <f>(SUM(F117))+(R61-P61)-(U61-S61)</f>
        <v>303616.54800000001</v>
      </c>
      <c r="Z61" s="21">
        <f>ROUND((Y61/X61)*G117,2)</f>
        <v>-167671.76</v>
      </c>
      <c r="AA61" s="21">
        <f>ROUND(Z61-SUM(E116:E117),2)</f>
        <v>-560.16999999999996</v>
      </c>
    </row>
    <row r="62" spans="1:27" x14ac:dyDescent="0.2">
      <c r="A62" s="11" t="s">
        <v>27</v>
      </c>
      <c r="B62" s="12">
        <v>102084</v>
      </c>
      <c r="C62" s="11" t="s">
        <v>60</v>
      </c>
      <c r="D62" s="11" t="s">
        <v>40</v>
      </c>
      <c r="E62" s="11">
        <v>2015</v>
      </c>
      <c r="F62" s="11">
        <v>11</v>
      </c>
      <c r="G62" s="13">
        <v>10213155</v>
      </c>
      <c r="H62" s="14"/>
      <c r="I62" s="2"/>
      <c r="J62" s="12">
        <v>102084</v>
      </c>
      <c r="K62" s="15">
        <v>42338</v>
      </c>
      <c r="L62" s="16">
        <v>9395.1859999999997</v>
      </c>
      <c r="M62" s="16">
        <v>59611.934999999998</v>
      </c>
      <c r="N62" s="1"/>
      <c r="O62" s="17">
        <f t="shared" si="5"/>
        <v>42338</v>
      </c>
      <c r="P62" s="16">
        <f t="shared" si="6"/>
        <v>9395.1859999999997</v>
      </c>
      <c r="Q62" s="16">
        <f t="shared" si="7"/>
        <v>10213155</v>
      </c>
      <c r="R62" s="16">
        <f t="shared" si="8"/>
        <v>10213.155000000001</v>
      </c>
      <c r="S62" s="16"/>
      <c r="T62" s="16"/>
      <c r="U62" s="16"/>
      <c r="W62" s="18">
        <f t="shared" si="9"/>
        <v>42338</v>
      </c>
      <c r="X62" s="19">
        <f>(H119+(R62-P62)-(U62-S62))</f>
        <v>8681577.2929999996</v>
      </c>
      <c r="Y62" s="20">
        <f>(SUM(F119))+(R62-P62)-(U62-S62)</f>
        <v>306016.03200000001</v>
      </c>
      <c r="Z62" s="21">
        <f>ROUND((Y62/X62)*G119,2)</f>
        <v>-95569.98</v>
      </c>
      <c r="AA62" s="21">
        <f>ROUND(Z62-SUM(E118:E119),2)</f>
        <v>-246.47</v>
      </c>
    </row>
    <row r="63" spans="1:27" x14ac:dyDescent="0.2">
      <c r="A63" s="11" t="s">
        <v>27</v>
      </c>
      <c r="B63" s="12">
        <v>102084</v>
      </c>
      <c r="C63" s="11" t="s">
        <v>60</v>
      </c>
      <c r="D63" s="11" t="s">
        <v>40</v>
      </c>
      <c r="E63" s="11">
        <v>2015</v>
      </c>
      <c r="F63" s="11">
        <v>12</v>
      </c>
      <c r="G63" s="13">
        <v>9895431</v>
      </c>
      <c r="H63" s="14"/>
      <c r="I63" s="2"/>
      <c r="J63" s="12">
        <v>102084</v>
      </c>
      <c r="K63" s="15">
        <v>42369</v>
      </c>
      <c r="L63" s="16">
        <v>9545.5059999999994</v>
      </c>
      <c r="M63" s="16">
        <v>54662.771000000001</v>
      </c>
      <c r="N63" s="1"/>
      <c r="O63" s="17">
        <f t="shared" si="5"/>
        <v>42369</v>
      </c>
      <c r="P63" s="16">
        <f t="shared" si="6"/>
        <v>9545.5059999999994</v>
      </c>
      <c r="Q63" s="16">
        <f t="shared" si="7"/>
        <v>9895431</v>
      </c>
      <c r="R63" s="16">
        <f t="shared" si="8"/>
        <v>9895.4310000000005</v>
      </c>
      <c r="S63" s="16"/>
      <c r="T63" s="16"/>
      <c r="U63" s="16"/>
      <c r="W63" s="18">
        <f t="shared" si="9"/>
        <v>42369</v>
      </c>
      <c r="X63" s="19">
        <f>(H121+(R63-P63)-(U63-S63))</f>
        <v>9283985.1420000009</v>
      </c>
      <c r="Y63" s="20">
        <f>(SUM(F121))+(R63-P63)-(U63-S63)</f>
        <v>327565.28399999999</v>
      </c>
      <c r="Z63" s="21">
        <f>ROUND((Y63/X63)*G121,2)</f>
        <v>-89838.98</v>
      </c>
      <c r="AA63" s="21">
        <f>ROUND(Z63-SUM(E120:E121),2)</f>
        <v>-92.59</v>
      </c>
    </row>
    <row r="64" spans="1:27" x14ac:dyDescent="0.2">
      <c r="A64" s="11" t="s">
        <v>27</v>
      </c>
      <c r="B64" s="12">
        <v>102084</v>
      </c>
      <c r="C64" s="11" t="s">
        <v>60</v>
      </c>
      <c r="D64" s="11" t="s">
        <v>40</v>
      </c>
      <c r="E64" s="11">
        <v>2016</v>
      </c>
      <c r="F64" s="11">
        <v>1</v>
      </c>
      <c r="G64" s="13">
        <v>5211713</v>
      </c>
      <c r="H64" s="14"/>
      <c r="I64" s="2"/>
      <c r="J64" s="12">
        <v>102084</v>
      </c>
      <c r="K64" s="15">
        <v>42400</v>
      </c>
      <c r="L64" s="16">
        <v>4711.4949999999999</v>
      </c>
      <c r="M64" s="16">
        <v>60333.767999999996</v>
      </c>
      <c r="N64" s="1"/>
      <c r="O64" s="17">
        <f t="shared" si="5"/>
        <v>42400</v>
      </c>
      <c r="P64" s="16">
        <f t="shared" si="6"/>
        <v>4711.4949999999999</v>
      </c>
      <c r="Q64" s="16">
        <f t="shared" si="7"/>
        <v>5211713</v>
      </c>
      <c r="R64" s="16">
        <f t="shared" si="8"/>
        <v>5211.7129999999997</v>
      </c>
      <c r="S64" s="16"/>
      <c r="T64" s="16"/>
      <c r="U64" s="16"/>
      <c r="W64" s="18">
        <f t="shared" si="9"/>
        <v>42400</v>
      </c>
      <c r="X64" s="19">
        <f>(H123+(R64-P64)-(U64-S64))</f>
        <v>10239181.696</v>
      </c>
      <c r="Y64" s="20">
        <f>(SUM(F123))+(R64-P64)-(U64-S64)</f>
        <v>357495.50699999998</v>
      </c>
      <c r="Z64" s="21">
        <f>ROUND((Y64/X64)*G123,2)</f>
        <v>-93161.42</v>
      </c>
      <c r="AA64" s="21">
        <f>ROUND(Z64-SUM(E122:E123),2)</f>
        <v>-125.81</v>
      </c>
    </row>
    <row r="65" spans="1:28" x14ac:dyDescent="0.2">
      <c r="A65" s="11" t="s">
        <v>27</v>
      </c>
      <c r="B65" s="12">
        <v>102084</v>
      </c>
      <c r="C65" s="11" t="s">
        <v>60</v>
      </c>
      <c r="D65" s="11" t="s">
        <v>40</v>
      </c>
      <c r="E65" s="11">
        <v>2016</v>
      </c>
      <c r="F65" s="11">
        <v>2</v>
      </c>
      <c r="G65" s="13">
        <v>5498386</v>
      </c>
      <c r="H65" s="14"/>
      <c r="I65" s="2"/>
      <c r="J65" s="12">
        <v>102084</v>
      </c>
      <c r="K65" s="15">
        <v>42429</v>
      </c>
      <c r="L65" s="16">
        <v>4729.08</v>
      </c>
      <c r="M65" s="16">
        <v>57955.728000000003</v>
      </c>
      <c r="N65" s="1"/>
      <c r="O65" s="17">
        <f t="shared" si="5"/>
        <v>42429</v>
      </c>
      <c r="P65" s="16">
        <f t="shared" si="6"/>
        <v>4729.08</v>
      </c>
      <c r="Q65" s="16">
        <f t="shared" si="7"/>
        <v>5498386</v>
      </c>
      <c r="R65" s="16">
        <f t="shared" si="8"/>
        <v>5498.3860000000004</v>
      </c>
      <c r="S65" s="16"/>
      <c r="T65" s="16"/>
      <c r="U65" s="16"/>
      <c r="W65" s="18">
        <f t="shared" si="9"/>
        <v>42429</v>
      </c>
      <c r="X65" s="19">
        <f>(H125+(R65-P65)-(U65-S65))</f>
        <v>9477762.7249999996</v>
      </c>
      <c r="Y65" s="20">
        <f>(SUM(F125))+(R65-P65)-(U65-S65)</f>
        <v>328113.098</v>
      </c>
      <c r="Z65" s="21">
        <f>ROUND((Y65/X65)*G125,2)</f>
        <v>-89587.77</v>
      </c>
      <c r="AA65" s="21">
        <f>ROUND(Z65-SUM(E124:E125),2)</f>
        <v>-202.8</v>
      </c>
    </row>
    <row r="66" spans="1:28" x14ac:dyDescent="0.2">
      <c r="A66" s="11" t="s">
        <v>27</v>
      </c>
      <c r="B66" s="12">
        <v>102084</v>
      </c>
      <c r="C66" s="11" t="s">
        <v>60</v>
      </c>
      <c r="D66" s="11" t="s">
        <v>40</v>
      </c>
      <c r="E66" s="11">
        <v>2016</v>
      </c>
      <c r="F66" s="11">
        <v>3</v>
      </c>
      <c r="G66" s="13">
        <v>8300046</v>
      </c>
      <c r="H66" s="14"/>
      <c r="I66" s="2"/>
      <c r="J66" s="12">
        <v>102084</v>
      </c>
      <c r="K66" s="15">
        <v>42460</v>
      </c>
      <c r="L66" s="16">
        <v>7033.8410000000003</v>
      </c>
      <c r="M66" s="16">
        <v>62799.663999999997</v>
      </c>
      <c r="N66" s="1"/>
      <c r="O66" s="17">
        <f t="shared" si="5"/>
        <v>42460</v>
      </c>
      <c r="P66" s="16">
        <f t="shared" si="6"/>
        <v>7033.8410000000003</v>
      </c>
      <c r="Q66" s="16">
        <f t="shared" si="7"/>
        <v>8300046</v>
      </c>
      <c r="R66" s="16">
        <f t="shared" si="8"/>
        <v>8300.0460000000003</v>
      </c>
      <c r="S66" s="16"/>
      <c r="T66" s="16"/>
      <c r="U66" s="16"/>
      <c r="W66" s="18">
        <f t="shared" si="9"/>
        <v>42460</v>
      </c>
      <c r="X66" s="19">
        <f>(H127+(R66-P66)-(U66-S66))</f>
        <v>9275661.699000001</v>
      </c>
      <c r="Y66" s="20">
        <f>(SUM(F127))+(R66-P66)-(U66-S66)</f>
        <v>325130.511</v>
      </c>
      <c r="Z66" s="21">
        <f>ROUND((Y66/X66)*G127,2)</f>
        <v>-91683.11</v>
      </c>
      <c r="AA66" s="21">
        <f>ROUND(Z66-SUM(E126:E127),2)</f>
        <v>-344.59</v>
      </c>
    </row>
    <row r="67" spans="1:28" x14ac:dyDescent="0.2">
      <c r="A67" s="11" t="s">
        <v>27</v>
      </c>
      <c r="B67" s="12">
        <v>102084</v>
      </c>
      <c r="C67" s="11" t="s">
        <v>60</v>
      </c>
      <c r="D67" s="11" t="s">
        <v>40</v>
      </c>
      <c r="E67" s="11">
        <v>2016</v>
      </c>
      <c r="F67" s="11">
        <v>4</v>
      </c>
      <c r="G67" s="13">
        <v>10817605</v>
      </c>
      <c r="H67" s="14"/>
      <c r="I67" s="2"/>
      <c r="J67" s="12">
        <v>102084</v>
      </c>
      <c r="K67" s="15">
        <v>42490</v>
      </c>
      <c r="L67" s="16">
        <v>9127.5949999999993</v>
      </c>
      <c r="M67" s="16">
        <v>59029.932000000001</v>
      </c>
      <c r="N67" s="1"/>
      <c r="O67" s="17">
        <f t="shared" si="5"/>
        <v>42490</v>
      </c>
      <c r="P67" s="16">
        <f t="shared" si="6"/>
        <v>9127.5949999999993</v>
      </c>
      <c r="Q67" s="16">
        <f t="shared" si="7"/>
        <v>10817605</v>
      </c>
      <c r="R67" s="16">
        <f t="shared" si="8"/>
        <v>10817.605</v>
      </c>
      <c r="S67" s="16"/>
      <c r="T67" s="16"/>
      <c r="U67" s="16"/>
      <c r="W67" s="18">
        <f t="shared" si="9"/>
        <v>42490</v>
      </c>
      <c r="X67" s="19">
        <f>(H129+(R67-P67)-(U67-S67))</f>
        <v>8603247.6500000004</v>
      </c>
      <c r="Y67" s="20">
        <f>(SUM(F129))+(R67-P67)-(U67-S67)</f>
        <v>301426.85800000001</v>
      </c>
      <c r="Z67" s="21">
        <f>ROUND((Y67/X67)*G129,2)</f>
        <v>-98050.3</v>
      </c>
      <c r="AA67" s="21">
        <f>ROUND(Z67-SUM(E128:E129),2)</f>
        <v>-530.58000000000004</v>
      </c>
    </row>
    <row r="68" spans="1:28" x14ac:dyDescent="0.2">
      <c r="A68" s="11" t="s">
        <v>27</v>
      </c>
      <c r="B68" s="12">
        <v>102084</v>
      </c>
      <c r="C68" s="11" t="s">
        <v>60</v>
      </c>
      <c r="D68" s="11" t="s">
        <v>40</v>
      </c>
      <c r="E68" s="11">
        <v>2016</v>
      </c>
      <c r="F68" s="11">
        <v>5</v>
      </c>
      <c r="G68" s="13">
        <v>11893713</v>
      </c>
      <c r="H68" s="14"/>
      <c r="I68" s="2"/>
      <c r="J68" s="12">
        <v>102084</v>
      </c>
      <c r="K68" s="15">
        <v>42521</v>
      </c>
      <c r="L68" s="16">
        <v>9909.9680000000008</v>
      </c>
      <c r="M68" s="16">
        <v>58114.82</v>
      </c>
      <c r="N68" s="1"/>
      <c r="O68" s="17">
        <f t="shared" ref="O68:O99" si="10">K68</f>
        <v>42521</v>
      </c>
      <c r="P68" s="16">
        <f t="shared" ref="P68:P99" si="11">L68</f>
        <v>9909.9680000000008</v>
      </c>
      <c r="Q68" s="16">
        <f t="shared" ref="Q68:Q99" si="12">G68</f>
        <v>11893713</v>
      </c>
      <c r="R68" s="16">
        <f t="shared" ref="R68:R99" si="13">ROUND(Q68/1000,3)</f>
        <v>11893.713</v>
      </c>
      <c r="S68" s="16"/>
      <c r="T68" s="16"/>
      <c r="U68" s="16"/>
      <c r="W68" s="18">
        <f t="shared" ref="W68:W99" si="14">O68</f>
        <v>42521</v>
      </c>
      <c r="X68" s="19">
        <f>(H131+(R68-P68)-(U68-S68))</f>
        <v>8654301.5460000001</v>
      </c>
      <c r="Y68" s="20">
        <f>(SUM(F130:F131))+(R68-P68)-(U68-S68)</f>
        <v>316209.85399999999</v>
      </c>
      <c r="Z68" s="21">
        <f>ROUND((Y68/X68)*G131,2)</f>
        <v>-110375.6</v>
      </c>
      <c r="AA68" s="21">
        <f>ROUND(Z68-SUM(E130:E131),2)</f>
        <v>-667.3</v>
      </c>
      <c r="AB68" s="40"/>
    </row>
    <row r="69" spans="1:28" x14ac:dyDescent="0.2">
      <c r="A69" s="11" t="s">
        <v>27</v>
      </c>
      <c r="B69" s="12">
        <v>102084</v>
      </c>
      <c r="C69" s="11" t="s">
        <v>60</v>
      </c>
      <c r="D69" s="11" t="s">
        <v>40</v>
      </c>
      <c r="E69" s="11">
        <v>2016</v>
      </c>
      <c r="F69" s="11">
        <v>6</v>
      </c>
      <c r="G69" s="13">
        <v>10435238</v>
      </c>
      <c r="H69" s="14"/>
      <c r="I69" s="2"/>
      <c r="J69" s="12">
        <v>102084</v>
      </c>
      <c r="K69" s="15">
        <v>42551</v>
      </c>
      <c r="L69" s="16">
        <v>8096.982</v>
      </c>
      <c r="M69" s="16">
        <v>55433.892</v>
      </c>
      <c r="N69" s="1"/>
      <c r="O69" s="17">
        <f t="shared" si="10"/>
        <v>42551</v>
      </c>
      <c r="P69" s="16">
        <f t="shared" si="11"/>
        <v>8096.982</v>
      </c>
      <c r="Q69" s="16">
        <f t="shared" si="12"/>
        <v>10435238</v>
      </c>
      <c r="R69" s="16">
        <f t="shared" si="13"/>
        <v>10435.237999999999</v>
      </c>
      <c r="S69" s="16"/>
      <c r="T69" s="16"/>
      <c r="U69" s="16"/>
      <c r="W69" s="18">
        <f t="shared" si="14"/>
        <v>42551</v>
      </c>
      <c r="X69" s="19">
        <f>(H133+(R69-P69)-(U69-S69))</f>
        <v>9204612.3399999999</v>
      </c>
      <c r="Y69" s="20">
        <f>(SUM(F132:F133))+(R69-P69)-(U69-S69)</f>
        <v>349167.52899999998</v>
      </c>
      <c r="Z69" s="21">
        <f>ROUND((Y69/X69)*G133,2)</f>
        <v>-142786.32999999999</v>
      </c>
      <c r="AA69" s="21">
        <f>ROUND(Z69-SUM(E132:E133),2)</f>
        <v>-920.15</v>
      </c>
      <c r="AB69" s="40"/>
    </row>
    <row r="70" spans="1:28" x14ac:dyDescent="0.2">
      <c r="A70" s="11" t="s">
        <v>27</v>
      </c>
      <c r="B70" s="12">
        <v>102084</v>
      </c>
      <c r="C70" s="11" t="s">
        <v>60</v>
      </c>
      <c r="D70" s="11" t="s">
        <v>40</v>
      </c>
      <c r="E70" s="11">
        <v>2016</v>
      </c>
      <c r="F70" s="11">
        <v>7</v>
      </c>
      <c r="G70" s="13">
        <v>11728728</v>
      </c>
      <c r="H70" s="14"/>
      <c r="I70" s="2"/>
      <c r="J70" s="12">
        <v>102084</v>
      </c>
      <c r="K70" s="15">
        <v>42582</v>
      </c>
      <c r="L70" s="16">
        <v>9300.7450000000008</v>
      </c>
      <c r="M70" s="16">
        <v>57797.601000000002</v>
      </c>
      <c r="N70" s="1"/>
      <c r="O70" s="17">
        <f t="shared" si="10"/>
        <v>42582</v>
      </c>
      <c r="P70" s="16">
        <f t="shared" si="11"/>
        <v>9300.7450000000008</v>
      </c>
      <c r="Q70" s="16">
        <f t="shared" si="12"/>
        <v>11728728</v>
      </c>
      <c r="R70" s="16">
        <f t="shared" si="13"/>
        <v>11728.727999999999</v>
      </c>
      <c r="S70" s="16"/>
      <c r="T70" s="16"/>
      <c r="U70" s="16"/>
      <c r="W70" s="18">
        <f t="shared" si="14"/>
        <v>42582</v>
      </c>
      <c r="X70" s="19">
        <f>(H135+(R70-P70)-(U70-S70))</f>
        <v>10497469.195999999</v>
      </c>
      <c r="Y70" s="20">
        <f>(SUM(F134:F135))+(R70-P70)-(U70-S70)</f>
        <v>419465.52100000001</v>
      </c>
      <c r="Z70" s="21">
        <f>ROUND((Y70/X70)*G135,2)</f>
        <v>-170417.34</v>
      </c>
      <c r="AA70" s="21">
        <f>ROUND(Z70-SUM(E134:E135),2)</f>
        <v>-947.23</v>
      </c>
    </row>
    <row r="71" spans="1:28" x14ac:dyDescent="0.2">
      <c r="A71" s="11" t="s">
        <v>27</v>
      </c>
      <c r="B71" s="12">
        <v>102084</v>
      </c>
      <c r="C71" s="11" t="s">
        <v>60</v>
      </c>
      <c r="D71" s="11" t="s">
        <v>40</v>
      </c>
      <c r="E71" s="11">
        <v>2016</v>
      </c>
      <c r="F71" s="11">
        <v>8</v>
      </c>
      <c r="G71" s="13">
        <v>11980911</v>
      </c>
      <c r="H71" s="14"/>
      <c r="I71" s="2"/>
      <c r="J71" s="12">
        <v>102084</v>
      </c>
      <c r="K71" s="15">
        <v>42613</v>
      </c>
      <c r="L71" s="16">
        <v>9552.9279999999999</v>
      </c>
      <c r="M71" s="16">
        <v>63254.764000000003</v>
      </c>
      <c r="N71" s="1"/>
      <c r="O71" s="17">
        <f t="shared" si="10"/>
        <v>42613</v>
      </c>
      <c r="P71" s="16">
        <f t="shared" si="11"/>
        <v>9552.9279999999999</v>
      </c>
      <c r="Q71" s="16">
        <f t="shared" si="12"/>
        <v>11980911</v>
      </c>
      <c r="R71" s="16">
        <f t="shared" si="13"/>
        <v>11980.911</v>
      </c>
      <c r="S71" s="16"/>
      <c r="T71" s="16"/>
      <c r="U71" s="16"/>
      <c r="W71" s="18">
        <f t="shared" si="14"/>
        <v>42613</v>
      </c>
      <c r="X71" s="19">
        <f>(H137+(R71-P71)-(U71-S71))</f>
        <v>10959127.059999999</v>
      </c>
      <c r="Y71" s="20">
        <f>(SUM(F136:F137))+(R71-P71)-(U71-S71)</f>
        <v>437794.58100000001</v>
      </c>
      <c r="Z71" s="21">
        <f>ROUND((Y71/X71)*G137,2)</f>
        <v>-145124.38</v>
      </c>
      <c r="AA71" s="21">
        <f>ROUND(Z71-SUM(E136:E137),2)</f>
        <v>-772.87</v>
      </c>
    </row>
    <row r="72" spans="1:28" x14ac:dyDescent="0.2">
      <c r="A72" s="11" t="s">
        <v>27</v>
      </c>
      <c r="B72" s="12">
        <v>102084</v>
      </c>
      <c r="C72" s="11" t="s">
        <v>60</v>
      </c>
      <c r="D72" s="11" t="s">
        <v>40</v>
      </c>
      <c r="E72" s="11">
        <v>2016</v>
      </c>
      <c r="F72" s="11">
        <v>9</v>
      </c>
      <c r="G72" s="13">
        <v>10846739</v>
      </c>
      <c r="H72" s="14"/>
      <c r="I72" s="2"/>
      <c r="J72" s="12">
        <v>102084</v>
      </c>
      <c r="K72" s="15">
        <v>42643</v>
      </c>
      <c r="L72" s="16">
        <v>8904.5619999999999</v>
      </c>
      <c r="M72" s="16">
        <v>58877.77</v>
      </c>
      <c r="N72" s="1"/>
      <c r="O72" s="17">
        <f t="shared" si="10"/>
        <v>42643</v>
      </c>
      <c r="P72" s="16">
        <f t="shared" si="11"/>
        <v>8904.5619999999999</v>
      </c>
      <c r="Q72" s="16">
        <f t="shared" si="12"/>
        <v>10846739</v>
      </c>
      <c r="R72" s="16">
        <f t="shared" si="13"/>
        <v>10846.739</v>
      </c>
      <c r="S72" s="16"/>
      <c r="T72" s="16"/>
      <c r="U72" s="16"/>
      <c r="W72" s="18">
        <f t="shared" si="14"/>
        <v>42643</v>
      </c>
      <c r="X72" s="19">
        <f>(H139+(R72-P72)-(U72-S72))</f>
        <v>8994038.75</v>
      </c>
      <c r="Y72" s="20">
        <f>(SUM(F138:F139))+(R72-P72)-(U72-S72)</f>
        <v>344024.10200000001</v>
      </c>
      <c r="Z72" s="21">
        <f>ROUND((Y72/X72)*G139,2)</f>
        <v>-104097.66</v>
      </c>
      <c r="AA72" s="21">
        <f>ROUND(Z72-SUM(E138:E139),2)</f>
        <v>-565.33000000000004</v>
      </c>
    </row>
    <row r="73" spans="1:28" x14ac:dyDescent="0.2">
      <c r="A73" s="11" t="s">
        <v>27</v>
      </c>
      <c r="B73" s="12">
        <v>102084</v>
      </c>
      <c r="C73" s="11" t="s">
        <v>60</v>
      </c>
      <c r="D73" s="11" t="s">
        <v>40</v>
      </c>
      <c r="E73" s="11">
        <v>2016</v>
      </c>
      <c r="F73" s="11">
        <v>10</v>
      </c>
      <c r="G73" s="13">
        <v>11688491</v>
      </c>
      <c r="H73" s="14"/>
      <c r="I73" s="2"/>
      <c r="J73" s="12">
        <v>102084</v>
      </c>
      <c r="K73" s="15">
        <v>42674</v>
      </c>
      <c r="L73" s="16">
        <v>10270.135</v>
      </c>
      <c r="M73" s="16">
        <v>56176.743000000002</v>
      </c>
      <c r="N73" s="1"/>
      <c r="O73" s="17">
        <f t="shared" si="10"/>
        <v>42674</v>
      </c>
      <c r="P73" s="16">
        <f t="shared" si="11"/>
        <v>10270.135</v>
      </c>
      <c r="Q73" s="16">
        <f t="shared" si="12"/>
        <v>11688491</v>
      </c>
      <c r="R73" s="16">
        <f t="shared" si="13"/>
        <v>11688.491</v>
      </c>
      <c r="S73" s="16"/>
      <c r="T73" s="16"/>
      <c r="U73" s="16"/>
      <c r="W73" s="18">
        <f t="shared" si="14"/>
        <v>42674</v>
      </c>
      <c r="X73" s="19">
        <f>(H141+(R73-P73)-(U73-S73))</f>
        <v>8385731.9199999999</v>
      </c>
      <c r="Y73" s="20">
        <f>(SUM(F140:F141))+(R73-P73)-(U73-S73)</f>
        <v>299737.20600000001</v>
      </c>
      <c r="Z73" s="21">
        <f>ROUND((Y73/X73)*G141,2)</f>
        <v>-160938.69</v>
      </c>
      <c r="AA73" s="21">
        <f>ROUND(Z73-SUM(E140:E141),2)</f>
        <v>-734.47</v>
      </c>
    </row>
    <row r="74" spans="1:28" x14ac:dyDescent="0.2">
      <c r="A74" s="11" t="s">
        <v>27</v>
      </c>
      <c r="B74" s="12">
        <v>102084</v>
      </c>
      <c r="C74" s="11" t="s">
        <v>60</v>
      </c>
      <c r="D74" s="11" t="s">
        <v>40</v>
      </c>
      <c r="E74" s="11">
        <v>2016</v>
      </c>
      <c r="F74" s="11">
        <v>11</v>
      </c>
      <c r="G74" s="13">
        <v>5635249</v>
      </c>
      <c r="H74" s="14"/>
      <c r="I74" s="2"/>
      <c r="J74" s="12">
        <v>102084</v>
      </c>
      <c r="K74" s="15">
        <v>42704</v>
      </c>
      <c r="L74" s="16">
        <v>4567.1549999999997</v>
      </c>
      <c r="M74" s="16">
        <v>57208.767999999996</v>
      </c>
      <c r="N74" s="1"/>
      <c r="O74" s="17">
        <f t="shared" si="10"/>
        <v>42704</v>
      </c>
      <c r="P74" s="16">
        <f t="shared" si="11"/>
        <v>4567.1549999999997</v>
      </c>
      <c r="Q74" s="16">
        <f t="shared" si="12"/>
        <v>5635249</v>
      </c>
      <c r="R74" s="16">
        <f t="shared" si="13"/>
        <v>5635.2489999999998</v>
      </c>
      <c r="S74" s="16"/>
      <c r="T74" s="16"/>
      <c r="U74" s="16"/>
      <c r="W74" s="18">
        <f t="shared" si="14"/>
        <v>42704</v>
      </c>
      <c r="X74" s="19">
        <f>(H143+(R74-P74)-(U74-S74))</f>
        <v>8579281.0150000006</v>
      </c>
      <c r="Y74" s="20">
        <f>(SUM(F142:F143))+(R74-P74)-(U74-S74)</f>
        <v>300140.51899999997</v>
      </c>
      <c r="Z74" s="21">
        <f>ROUND((Y74/X74)*G143,2)</f>
        <v>-132785.94</v>
      </c>
      <c r="AA74" s="21">
        <f>ROUND(Z74-SUM(E142:E143),2)</f>
        <v>-456.06</v>
      </c>
    </row>
    <row r="75" spans="1:28" x14ac:dyDescent="0.2">
      <c r="A75" s="11" t="s">
        <v>27</v>
      </c>
      <c r="B75" s="12">
        <v>102084</v>
      </c>
      <c r="C75" s="11" t="s">
        <v>60</v>
      </c>
      <c r="D75" s="11" t="s">
        <v>40</v>
      </c>
      <c r="E75" s="11">
        <v>2016</v>
      </c>
      <c r="F75" s="11">
        <v>12</v>
      </c>
      <c r="G75" s="13">
        <v>8136650</v>
      </c>
      <c r="H75" s="14"/>
      <c r="I75" s="2"/>
      <c r="J75" s="12">
        <v>102084</v>
      </c>
      <c r="K75" s="15">
        <v>42735</v>
      </c>
      <c r="L75" s="16">
        <v>7770.1310000000003</v>
      </c>
      <c r="M75" s="16">
        <v>55412.519</v>
      </c>
      <c r="N75" s="1"/>
      <c r="O75" s="17">
        <f t="shared" si="10"/>
        <v>42735</v>
      </c>
      <c r="P75" s="16">
        <f t="shared" si="11"/>
        <v>7770.1310000000003</v>
      </c>
      <c r="Q75" s="16">
        <f t="shared" si="12"/>
        <v>8136650</v>
      </c>
      <c r="R75" s="16">
        <f t="shared" si="13"/>
        <v>8136.65</v>
      </c>
      <c r="S75" s="16"/>
      <c r="T75" s="16"/>
      <c r="U75" s="16"/>
      <c r="W75" s="18">
        <f t="shared" si="14"/>
        <v>42735</v>
      </c>
      <c r="X75" s="19">
        <f>(H145+(R75-P75)-(U75-S75))</f>
        <v>9825916.5999999996</v>
      </c>
      <c r="Y75" s="20">
        <f>(SUM(F144:F145))+(R75-P75)-(U75-S75)</f>
        <v>339590.64799999999</v>
      </c>
      <c r="Z75" s="21">
        <f>ROUND((Y75/X75)*G145,2)</f>
        <v>-128890.22</v>
      </c>
      <c r="AA75" s="21">
        <f>ROUND(Z75-SUM(E144:E145),2)</f>
        <v>-134.31</v>
      </c>
    </row>
    <row r="76" spans="1:28" x14ac:dyDescent="0.2">
      <c r="A76" s="11" t="s">
        <v>27</v>
      </c>
      <c r="B76" s="12">
        <v>102084</v>
      </c>
      <c r="C76" s="11" t="s">
        <v>60</v>
      </c>
      <c r="D76" s="11" t="s">
        <v>40</v>
      </c>
      <c r="E76" s="11">
        <v>2017</v>
      </c>
      <c r="F76" s="11">
        <v>1</v>
      </c>
      <c r="G76" s="13">
        <v>4142850</v>
      </c>
      <c r="H76" s="14"/>
      <c r="I76" s="2"/>
      <c r="J76" s="12">
        <v>102084</v>
      </c>
      <c r="K76" s="15">
        <v>42766</v>
      </c>
      <c r="L76" s="16">
        <v>3578.7240000000002</v>
      </c>
      <c r="M76" s="16">
        <v>61212.311999999998</v>
      </c>
      <c r="N76" s="1"/>
      <c r="O76" s="17">
        <f t="shared" si="10"/>
        <v>42766</v>
      </c>
      <c r="P76" s="16">
        <f t="shared" si="11"/>
        <v>3578.7240000000002</v>
      </c>
      <c r="Q76" s="16">
        <f t="shared" si="12"/>
        <v>4142850</v>
      </c>
      <c r="R76" s="16">
        <f t="shared" si="13"/>
        <v>4142.8500000000004</v>
      </c>
      <c r="S76" s="16"/>
      <c r="T76" s="16"/>
      <c r="U76" s="16"/>
      <c r="W76" s="18">
        <f t="shared" si="14"/>
        <v>42766</v>
      </c>
      <c r="X76" s="19">
        <f>(H147+(R76-P76)-(U76-S76))</f>
        <v>9936871.2680000011</v>
      </c>
      <c r="Y76" s="20">
        <f>(SUM(F146:F147))+(R76-P76)-(U76-S76)</f>
        <v>345138.50599999999</v>
      </c>
      <c r="Z76" s="21">
        <f>ROUND((Y76/X76)*G147,2)</f>
        <v>-109181.42</v>
      </c>
      <c r="AA76" s="21">
        <f>ROUND(Z76-SUM(E146:E147),2)</f>
        <v>-172.27</v>
      </c>
    </row>
    <row r="77" spans="1:28" x14ac:dyDescent="0.2">
      <c r="A77" s="11" t="s">
        <v>27</v>
      </c>
      <c r="B77" s="12">
        <v>102084</v>
      </c>
      <c r="C77" s="11" t="s">
        <v>60</v>
      </c>
      <c r="D77" s="11" t="s">
        <v>40</v>
      </c>
      <c r="E77" s="11">
        <v>2017</v>
      </c>
      <c r="F77" s="11">
        <v>2</v>
      </c>
      <c r="G77" s="13">
        <v>4539848</v>
      </c>
      <c r="H77" s="14"/>
      <c r="I77" s="2"/>
      <c r="J77" s="12">
        <v>102084</v>
      </c>
      <c r="K77" s="15">
        <v>42794</v>
      </c>
      <c r="L77" s="16">
        <v>3453.2669999999998</v>
      </c>
      <c r="M77" s="16">
        <v>53782.423999999999</v>
      </c>
      <c r="N77" s="1"/>
      <c r="O77" s="17">
        <f t="shared" si="10"/>
        <v>42794</v>
      </c>
      <c r="P77" s="16">
        <f t="shared" si="11"/>
        <v>3453.2669999999998</v>
      </c>
      <c r="Q77" s="16">
        <f t="shared" si="12"/>
        <v>4539848</v>
      </c>
      <c r="R77" s="16">
        <f t="shared" si="13"/>
        <v>4539.848</v>
      </c>
      <c r="S77" s="16"/>
      <c r="T77" s="16"/>
      <c r="U77" s="16"/>
      <c r="W77" s="18">
        <f t="shared" si="14"/>
        <v>42794</v>
      </c>
      <c r="X77" s="19">
        <f>(H149+(R77-P77)-(U77-S77))</f>
        <v>8718452.3000000007</v>
      </c>
      <c r="Y77" s="20">
        <f>(SUM(F148:F149))+(R77-P77)-(U77-S77)</f>
        <v>300700.65000000002</v>
      </c>
      <c r="Z77" s="21">
        <f>ROUND((Y77/X77)*G149,2)</f>
        <v>-116476.14</v>
      </c>
      <c r="AA77" s="21">
        <f>ROUND(Z77-SUM(E148:E149),2)</f>
        <v>-406.42</v>
      </c>
    </row>
    <row r="78" spans="1:28" x14ac:dyDescent="0.2">
      <c r="A78" s="11" t="s">
        <v>27</v>
      </c>
      <c r="B78" s="12">
        <v>102084</v>
      </c>
      <c r="C78" s="11" t="s">
        <v>60</v>
      </c>
      <c r="D78" s="11" t="s">
        <v>40</v>
      </c>
      <c r="E78" s="11">
        <v>2017</v>
      </c>
      <c r="F78" s="11">
        <v>3</v>
      </c>
      <c r="G78" s="13">
        <v>5618971</v>
      </c>
      <c r="H78" s="14"/>
      <c r="I78" s="2"/>
      <c r="J78" s="12">
        <v>102084</v>
      </c>
      <c r="K78" s="15">
        <v>42825</v>
      </c>
      <c r="L78" s="16">
        <v>4346.6390000000001</v>
      </c>
      <c r="M78" s="16">
        <v>58133.862999999998</v>
      </c>
      <c r="N78" s="1"/>
      <c r="O78" s="17">
        <f t="shared" si="10"/>
        <v>42825</v>
      </c>
      <c r="P78" s="16">
        <f t="shared" si="11"/>
        <v>4346.6390000000001</v>
      </c>
      <c r="Q78" s="16">
        <f t="shared" si="12"/>
        <v>5618971</v>
      </c>
      <c r="R78" s="16">
        <f t="shared" si="13"/>
        <v>5618.9709999999995</v>
      </c>
      <c r="S78" s="16"/>
      <c r="T78" s="16"/>
      <c r="U78" s="16"/>
      <c r="W78" s="18">
        <f t="shared" si="14"/>
        <v>42825</v>
      </c>
      <c r="X78" s="19">
        <f>(H151+(R78-P78)-(U78-S78))</f>
        <v>9561513.0439999998</v>
      </c>
      <c r="Y78" s="20">
        <f>(SUM(F150:F151))+(R78-P78)-(U78-S78)</f>
        <v>330498.77799999999</v>
      </c>
      <c r="Z78" s="21">
        <f>ROUND((Y78/X78)*G151,2)</f>
        <v>-109353.35</v>
      </c>
      <c r="AA78" s="21">
        <f>ROUND(Z78-SUM(E150:E151),2)</f>
        <v>-406.49</v>
      </c>
    </row>
    <row r="79" spans="1:28" x14ac:dyDescent="0.2">
      <c r="A79" s="11" t="s">
        <v>27</v>
      </c>
      <c r="B79" s="12">
        <v>102084</v>
      </c>
      <c r="C79" s="11" t="s">
        <v>60</v>
      </c>
      <c r="D79" s="11" t="s">
        <v>40</v>
      </c>
      <c r="E79" s="11">
        <v>2017</v>
      </c>
      <c r="F79" s="11">
        <v>4</v>
      </c>
      <c r="G79" s="13">
        <v>8645203</v>
      </c>
      <c r="H79" s="14"/>
      <c r="I79" s="2"/>
      <c r="J79" s="12">
        <v>102084</v>
      </c>
      <c r="K79" s="15">
        <v>42855</v>
      </c>
      <c r="L79" s="16">
        <v>6594.5619999999999</v>
      </c>
      <c r="M79" s="16">
        <v>55769.824000000001</v>
      </c>
      <c r="N79" s="1"/>
      <c r="O79" s="17">
        <f t="shared" si="10"/>
        <v>42855</v>
      </c>
      <c r="P79" s="16">
        <f t="shared" si="11"/>
        <v>6594.5619999999999</v>
      </c>
      <c r="Q79" s="16">
        <f t="shared" si="12"/>
        <v>8645203</v>
      </c>
      <c r="R79" s="16">
        <f t="shared" si="13"/>
        <v>8645.2029999999995</v>
      </c>
      <c r="S79" s="16"/>
      <c r="T79" s="16"/>
      <c r="U79" s="16"/>
      <c r="W79" s="18">
        <f t="shared" si="14"/>
        <v>42855</v>
      </c>
      <c r="X79" s="19">
        <f>(H153+(R79-P79)-(U79-S79))</f>
        <v>8025152.2029999997</v>
      </c>
      <c r="Y79" s="20">
        <f>(SUM(F152:F153))+(R79-P79)-(U79-S79)</f>
        <v>284274.09700000001</v>
      </c>
      <c r="Z79" s="21">
        <f>ROUND((Y79/X79)*G153,2)</f>
        <v>-135771.34</v>
      </c>
      <c r="AA79" s="21">
        <f>ROUND(Z79-SUM(E152:E153),2)</f>
        <v>-944.95</v>
      </c>
    </row>
    <row r="80" spans="1:28" x14ac:dyDescent="0.2">
      <c r="A80" s="11" t="s">
        <v>27</v>
      </c>
      <c r="B80" s="12">
        <v>102084</v>
      </c>
      <c r="C80" s="11" t="s">
        <v>60</v>
      </c>
      <c r="D80" s="11" t="s">
        <v>40</v>
      </c>
      <c r="E80" s="11">
        <v>2017</v>
      </c>
      <c r="F80" s="11">
        <v>5</v>
      </c>
      <c r="G80" s="13">
        <v>8837478</v>
      </c>
      <c r="H80" s="14"/>
      <c r="I80" s="2"/>
      <c r="J80" s="12">
        <v>102084</v>
      </c>
      <c r="K80" s="15">
        <v>42886</v>
      </c>
      <c r="L80" s="16">
        <v>6478.5829999999996</v>
      </c>
      <c r="M80" s="16">
        <v>58288.588000000003</v>
      </c>
      <c r="N80" s="1"/>
      <c r="O80" s="17">
        <f t="shared" si="10"/>
        <v>42886</v>
      </c>
      <c r="P80" s="16">
        <f t="shared" si="11"/>
        <v>6478.5829999999996</v>
      </c>
      <c r="Q80" s="16">
        <f t="shared" si="12"/>
        <v>8837478</v>
      </c>
      <c r="R80" s="16">
        <f t="shared" si="13"/>
        <v>8837.4779999999992</v>
      </c>
      <c r="S80" s="16"/>
      <c r="T80" s="16"/>
      <c r="U80" s="16"/>
      <c r="W80" s="18">
        <f t="shared" si="14"/>
        <v>42886</v>
      </c>
      <c r="X80" s="19">
        <f>(H155+(R80-P80)-(U80-S80))</f>
        <v>8311699.4839999992</v>
      </c>
      <c r="Y80" s="20">
        <f>(SUM(F154:F155))+(R80-P80)-(U80-S80)</f>
        <v>293755.02500000002</v>
      </c>
      <c r="Z80" s="21">
        <f>ROUND((Y80/X80)*G155,2)</f>
        <v>-93897.73</v>
      </c>
      <c r="AA80" s="21">
        <f>ROUND(Z80-SUM(E154:E155),2)</f>
        <v>-727.57</v>
      </c>
    </row>
    <row r="81" spans="1:27" x14ac:dyDescent="0.2">
      <c r="A81" s="11" t="s">
        <v>27</v>
      </c>
      <c r="B81" s="12">
        <v>102084</v>
      </c>
      <c r="C81" s="11" t="s">
        <v>60</v>
      </c>
      <c r="D81" s="11" t="s">
        <v>40</v>
      </c>
      <c r="E81" s="11">
        <v>2017</v>
      </c>
      <c r="F81" s="11">
        <v>6</v>
      </c>
      <c r="G81" s="13">
        <v>9433332</v>
      </c>
      <c r="H81" s="14"/>
      <c r="I81" s="2"/>
      <c r="J81" s="12">
        <v>102084</v>
      </c>
      <c r="K81" s="15">
        <v>42916</v>
      </c>
      <c r="L81" s="16">
        <v>6777.433</v>
      </c>
      <c r="M81" s="16">
        <v>57045.599000000002</v>
      </c>
      <c r="N81" s="1"/>
      <c r="O81" s="17">
        <f t="shared" si="10"/>
        <v>42916</v>
      </c>
      <c r="P81" s="16">
        <f t="shared" si="11"/>
        <v>6777.433</v>
      </c>
      <c r="Q81" s="16">
        <f t="shared" si="12"/>
        <v>9433332</v>
      </c>
      <c r="R81" s="16">
        <f t="shared" si="13"/>
        <v>9433.3320000000003</v>
      </c>
      <c r="S81" s="16"/>
      <c r="T81" s="16"/>
      <c r="U81" s="16"/>
      <c r="W81" s="18">
        <f t="shared" si="14"/>
        <v>42916</v>
      </c>
      <c r="X81" s="19">
        <f>(H157+(R81-P81)-(U81-S81))</f>
        <v>8563024.3969999999</v>
      </c>
      <c r="Y81" s="20">
        <f>(SUM(F156:F157))+(R81-P81)-(U81-S81)</f>
        <v>330617.12099999993</v>
      </c>
      <c r="Z81" s="21">
        <f>ROUND((Y81/X81)*G157,2)</f>
        <v>-129056.5</v>
      </c>
      <c r="AA81" s="21">
        <f>ROUND(Z81-SUM(E156:E157),2)</f>
        <v>-997.01</v>
      </c>
    </row>
    <row r="82" spans="1:27" x14ac:dyDescent="0.2">
      <c r="A82" s="11" t="s">
        <v>27</v>
      </c>
      <c r="B82" s="12">
        <v>102084</v>
      </c>
      <c r="C82" s="11" t="s">
        <v>60</v>
      </c>
      <c r="D82" s="11" t="s">
        <v>40</v>
      </c>
      <c r="E82" s="11">
        <v>2017</v>
      </c>
      <c r="F82" s="11">
        <v>7</v>
      </c>
      <c r="G82" s="13">
        <v>9715228</v>
      </c>
      <c r="H82" s="14"/>
      <c r="I82" s="2"/>
      <c r="J82" s="12">
        <v>102084</v>
      </c>
      <c r="K82" s="15">
        <v>42947</v>
      </c>
      <c r="L82" s="16">
        <v>7118.4920000000002</v>
      </c>
      <c r="M82" s="16">
        <v>70184.264999999999</v>
      </c>
      <c r="N82" s="1"/>
      <c r="O82" s="17">
        <f t="shared" si="10"/>
        <v>42947</v>
      </c>
      <c r="P82" s="16">
        <f t="shared" si="11"/>
        <v>7118.4920000000002</v>
      </c>
      <c r="Q82" s="16">
        <f t="shared" si="12"/>
        <v>9715228</v>
      </c>
      <c r="R82" s="16">
        <f t="shared" si="13"/>
        <v>9715.2279999999992</v>
      </c>
      <c r="S82" s="16"/>
      <c r="T82" s="16"/>
      <c r="U82" s="16"/>
      <c r="W82" s="18">
        <f t="shared" si="14"/>
        <v>42947</v>
      </c>
      <c r="X82" s="19">
        <f>(H159+(R82-P82)-(U82-S82))</f>
        <v>8860703.8959999997</v>
      </c>
      <c r="Y82" s="20">
        <f>(SUM(F158:F159))+(R82-P82)-(U82-S82)</f>
        <v>350301.98099999997</v>
      </c>
      <c r="Z82" s="21">
        <f>ROUND((Y82/X82)*G159,2)</f>
        <v>-166285.4</v>
      </c>
      <c r="AA82" s="21">
        <f>ROUND(Z82-SUM(E158:E159),2)</f>
        <v>-1184.26</v>
      </c>
    </row>
    <row r="83" spans="1:27" x14ac:dyDescent="0.2">
      <c r="A83" s="11" t="s">
        <v>27</v>
      </c>
      <c r="B83" s="12">
        <v>102084</v>
      </c>
      <c r="C83" s="11" t="s">
        <v>60</v>
      </c>
      <c r="D83" s="11" t="s">
        <v>40</v>
      </c>
      <c r="E83" s="11">
        <v>2017</v>
      </c>
      <c r="F83" s="11">
        <v>8</v>
      </c>
      <c r="G83" s="13">
        <v>9982059</v>
      </c>
      <c r="H83" s="14"/>
      <c r="I83" s="2"/>
      <c r="J83" s="12">
        <v>102084</v>
      </c>
      <c r="K83" s="15">
        <v>42978</v>
      </c>
      <c r="L83" s="16">
        <v>7446.7730000000001</v>
      </c>
      <c r="M83" s="16">
        <v>79777.702000000005</v>
      </c>
      <c r="N83" s="1"/>
      <c r="O83" s="17">
        <f t="shared" si="10"/>
        <v>42978</v>
      </c>
      <c r="P83" s="16">
        <f t="shared" si="11"/>
        <v>7446.7730000000001</v>
      </c>
      <c r="Q83" s="16">
        <f t="shared" si="12"/>
        <v>9982059</v>
      </c>
      <c r="R83" s="16">
        <f t="shared" si="13"/>
        <v>9982.0589999999993</v>
      </c>
      <c r="S83" s="16"/>
      <c r="T83" s="16"/>
      <c r="U83" s="16"/>
      <c r="W83" s="18">
        <f t="shared" si="14"/>
        <v>42978</v>
      </c>
      <c r="X83" s="19">
        <f>(H161+(R83-P83)-(U83-S83))</f>
        <v>8448418.7489999998</v>
      </c>
      <c r="Y83" s="20">
        <f>(SUM(F160:F161))+(R83-P83)-(U83-S83)</f>
        <v>334444.68700000003</v>
      </c>
      <c r="Z83" s="21">
        <f>ROUND((Y83/X83)*G161,2)</f>
        <v>-136747.71</v>
      </c>
      <c r="AA83" s="21">
        <f>ROUND(Z83-SUM(E160:E161),2)</f>
        <v>-995.89</v>
      </c>
    </row>
    <row r="84" spans="1:27" x14ac:dyDescent="0.2">
      <c r="A84" s="11" t="s">
        <v>27</v>
      </c>
      <c r="B84" s="12">
        <v>102084</v>
      </c>
      <c r="C84" s="11" t="s">
        <v>60</v>
      </c>
      <c r="D84" s="11" t="s">
        <v>40</v>
      </c>
      <c r="E84" s="11">
        <v>2017</v>
      </c>
      <c r="F84" s="11">
        <v>9</v>
      </c>
      <c r="G84" s="13">
        <v>9554979</v>
      </c>
      <c r="H84" s="14"/>
      <c r="I84" s="2"/>
      <c r="J84" s="12">
        <v>102084</v>
      </c>
      <c r="K84" s="15">
        <v>43008</v>
      </c>
      <c r="L84" s="16">
        <v>7209.1180000000004</v>
      </c>
      <c r="M84" s="16">
        <v>73724.740999999995</v>
      </c>
      <c r="N84" s="1"/>
      <c r="O84" s="17">
        <f t="shared" si="10"/>
        <v>43008</v>
      </c>
      <c r="P84" s="16">
        <f t="shared" si="11"/>
        <v>7209.1180000000004</v>
      </c>
      <c r="Q84" s="16">
        <f t="shared" si="12"/>
        <v>9554979</v>
      </c>
      <c r="R84" s="16">
        <f t="shared" si="13"/>
        <v>9554.9789999999994</v>
      </c>
      <c r="S84" s="16"/>
      <c r="T84" s="16"/>
      <c r="U84" s="16"/>
      <c r="W84" s="18">
        <f t="shared" si="14"/>
        <v>43008</v>
      </c>
      <c r="X84" s="19">
        <f>(H163+(R84-P84)-(U84-S84))</f>
        <v>7919650.9369999999</v>
      </c>
      <c r="Y84" s="20">
        <f>(SUM(F162:F163))+(R84-P84)-(U84-S84)</f>
        <v>306401.51999999996</v>
      </c>
      <c r="Z84" s="21">
        <f>ROUND((Y84/X84)*G163,2)</f>
        <v>-159693.67000000001</v>
      </c>
      <c r="AA84" s="21">
        <f>ROUND(Z84-SUM(E162:E163),2)</f>
        <v>-1175.68</v>
      </c>
    </row>
    <row r="85" spans="1:27" x14ac:dyDescent="0.2">
      <c r="A85" s="11" t="s">
        <v>27</v>
      </c>
      <c r="B85" s="12">
        <v>102084</v>
      </c>
      <c r="C85" s="11" t="s">
        <v>60</v>
      </c>
      <c r="D85" s="11" t="s">
        <v>40</v>
      </c>
      <c r="E85" s="11">
        <v>2017</v>
      </c>
      <c r="F85" s="11">
        <v>10</v>
      </c>
      <c r="G85" s="13">
        <v>9786695</v>
      </c>
      <c r="H85" s="14"/>
      <c r="I85" s="2"/>
      <c r="J85" s="12">
        <v>102084</v>
      </c>
      <c r="K85" s="15">
        <v>43039</v>
      </c>
      <c r="L85" s="16">
        <v>8216.0740000000005</v>
      </c>
      <c r="M85" s="16">
        <v>78428.548999999999</v>
      </c>
      <c r="N85" s="1"/>
      <c r="O85" s="17">
        <f t="shared" si="10"/>
        <v>43039</v>
      </c>
      <c r="P85" s="16">
        <f t="shared" si="11"/>
        <v>8216.0740000000005</v>
      </c>
      <c r="Q85" s="16">
        <f t="shared" si="12"/>
        <v>9786695</v>
      </c>
      <c r="R85" s="16">
        <f t="shared" si="13"/>
        <v>9786.6949999999997</v>
      </c>
      <c r="S85" s="16"/>
      <c r="T85" s="16"/>
      <c r="U85" s="16"/>
      <c r="W85" s="18">
        <f t="shared" si="14"/>
        <v>43039</v>
      </c>
      <c r="X85" s="19">
        <f>(H165+(R85-P85)-(U85-S85))</f>
        <v>7420379.9879999999</v>
      </c>
      <c r="Y85" s="20">
        <f>(SUM(F164:F165))+(R85-P85)-(U85-S85)</f>
        <v>276402.64199999999</v>
      </c>
      <c r="Z85" s="21">
        <f>ROUND((Y85/X85)*G165,2)</f>
        <v>-117617.58</v>
      </c>
      <c r="AA85" s="21">
        <f>ROUND(Z85-SUM(E164:E165),2)</f>
        <v>-643.58000000000004</v>
      </c>
    </row>
    <row r="86" spans="1:27" x14ac:dyDescent="0.2">
      <c r="A86" s="11" t="s">
        <v>27</v>
      </c>
      <c r="B86" s="12">
        <v>102084</v>
      </c>
      <c r="C86" s="11" t="s">
        <v>60</v>
      </c>
      <c r="D86" s="11" t="s">
        <v>40</v>
      </c>
      <c r="E86" s="11">
        <v>2017</v>
      </c>
      <c r="F86" s="11">
        <v>11</v>
      </c>
      <c r="G86" s="13">
        <v>7018526</v>
      </c>
      <c r="H86" s="14"/>
      <c r="I86" s="2"/>
      <c r="J86" s="12">
        <v>102084</v>
      </c>
      <c r="K86" s="15">
        <v>43069</v>
      </c>
      <c r="L86" s="16">
        <v>6133.9849999999997</v>
      </c>
      <c r="M86" s="16">
        <v>78277.695999999996</v>
      </c>
      <c r="N86" s="1"/>
      <c r="O86" s="17">
        <f t="shared" si="10"/>
        <v>43069</v>
      </c>
      <c r="P86" s="16">
        <f t="shared" si="11"/>
        <v>6133.9849999999997</v>
      </c>
      <c r="Q86" s="16">
        <f t="shared" si="12"/>
        <v>7018526</v>
      </c>
      <c r="R86" s="16">
        <f t="shared" si="13"/>
        <v>7018.5259999999998</v>
      </c>
      <c r="S86" s="16"/>
      <c r="T86" s="16"/>
      <c r="U86" s="16"/>
      <c r="W86" s="18">
        <f t="shared" si="14"/>
        <v>43069</v>
      </c>
      <c r="X86" s="19">
        <f>(H167+(R86-P86)-(U86-S86))</f>
        <v>8040296.1440000003</v>
      </c>
      <c r="Y86" s="20">
        <f>(SUM(F166:F167))+(R86-P86)-(U86-S86)</f>
        <v>287411.527</v>
      </c>
      <c r="Z86" s="21">
        <f>ROUND((Y86/X86)*G167,2)</f>
        <v>-98559.46</v>
      </c>
      <c r="AA86" s="21">
        <f>ROUND(Z86-SUM(E166:E167),2)</f>
        <v>-292.51</v>
      </c>
    </row>
    <row r="87" spans="1:27" x14ac:dyDescent="0.2">
      <c r="A87" s="11" t="s">
        <v>27</v>
      </c>
      <c r="B87" s="12">
        <v>102084</v>
      </c>
      <c r="C87" s="11" t="s">
        <v>60</v>
      </c>
      <c r="D87" s="11" t="s">
        <v>40</v>
      </c>
      <c r="E87" s="11">
        <v>2017</v>
      </c>
      <c r="F87" s="11">
        <v>12</v>
      </c>
      <c r="G87" s="13">
        <v>6432246</v>
      </c>
      <c r="H87" s="14"/>
      <c r="I87" s="2"/>
      <c r="J87" s="12">
        <v>102084</v>
      </c>
      <c r="K87" s="15">
        <v>43100</v>
      </c>
      <c r="L87" s="16">
        <v>6031.12</v>
      </c>
      <c r="M87" s="16">
        <v>77151.184999999998</v>
      </c>
      <c r="N87" s="1"/>
      <c r="O87" s="17">
        <f t="shared" si="10"/>
        <v>43100</v>
      </c>
      <c r="P87" s="16">
        <f t="shared" si="11"/>
        <v>6031.12</v>
      </c>
      <c r="Q87" s="16">
        <f t="shared" si="12"/>
        <v>6432246</v>
      </c>
      <c r="R87" s="16">
        <f t="shared" si="13"/>
        <v>6432.2460000000001</v>
      </c>
      <c r="S87" s="16"/>
      <c r="T87" s="16"/>
      <c r="U87" s="16"/>
      <c r="W87" s="18">
        <f t="shared" si="14"/>
        <v>43100</v>
      </c>
      <c r="X87" s="19">
        <f>(H169+(R87-P87)-(U87-S87))</f>
        <v>9302221.7780000009</v>
      </c>
      <c r="Y87" s="20">
        <f>(SUM(F168:F169))+(R87-P87)-(U87-S87)</f>
        <v>326369.61</v>
      </c>
      <c r="Z87" s="21">
        <f>ROUND((Y87/X87)*G169,2)</f>
        <v>-89477.28</v>
      </c>
      <c r="AA87" s="21">
        <f>ROUND(Z87-SUM(E168:E169),2)</f>
        <v>-106.12</v>
      </c>
    </row>
    <row r="88" spans="1:27" x14ac:dyDescent="0.2">
      <c r="A88" s="11" t="s">
        <v>27</v>
      </c>
      <c r="B88" s="12">
        <v>102084</v>
      </c>
      <c r="C88" s="11" t="s">
        <v>60</v>
      </c>
      <c r="D88" s="11" t="s">
        <v>40</v>
      </c>
      <c r="E88" s="11">
        <v>2018</v>
      </c>
      <c r="F88" s="11">
        <v>1</v>
      </c>
      <c r="G88" s="13">
        <v>4295467</v>
      </c>
      <c r="H88" s="14"/>
      <c r="I88" s="2"/>
      <c r="J88" s="12">
        <v>102084</v>
      </c>
      <c r="K88" s="15">
        <v>43131</v>
      </c>
      <c r="L88" s="16">
        <v>3636.8879999999999</v>
      </c>
      <c r="M88" s="16">
        <v>84053.631999999998</v>
      </c>
      <c r="N88" s="1"/>
      <c r="O88" s="17">
        <f t="shared" si="10"/>
        <v>43131</v>
      </c>
      <c r="P88" s="16">
        <f t="shared" si="11"/>
        <v>3636.8879999999999</v>
      </c>
      <c r="Q88" s="16">
        <f t="shared" si="12"/>
        <v>4295467</v>
      </c>
      <c r="R88" s="16">
        <f t="shared" si="13"/>
        <v>4295.4669999999996</v>
      </c>
      <c r="S88" s="16"/>
      <c r="T88" s="16"/>
      <c r="U88" s="16"/>
      <c r="W88" s="18">
        <f t="shared" si="14"/>
        <v>43131</v>
      </c>
      <c r="X88" s="19">
        <f>(H171+(R88-P88)-(U88-S88))</f>
        <v>9743995.8579999991</v>
      </c>
      <c r="Y88" s="20">
        <f>(SUM(F170:F171))+(R88-P88)-(U88-S88)</f>
        <v>339261.93100000004</v>
      </c>
      <c r="Z88" s="21">
        <f>ROUND((Y88/X88)*G171,2)</f>
        <v>-118260.19</v>
      </c>
      <c r="AA88" s="21">
        <f>ROUND(Z88-SUM(E170:E171),2)</f>
        <v>-221.59</v>
      </c>
    </row>
    <row r="89" spans="1:27" x14ac:dyDescent="0.2">
      <c r="A89" s="11" t="s">
        <v>27</v>
      </c>
      <c r="B89" s="12">
        <v>102084</v>
      </c>
      <c r="C89" s="11" t="s">
        <v>60</v>
      </c>
      <c r="D89" s="11" t="s">
        <v>40</v>
      </c>
      <c r="E89" s="11">
        <v>2018</v>
      </c>
      <c r="F89" s="11">
        <v>2</v>
      </c>
      <c r="G89" s="13">
        <v>3406373</v>
      </c>
      <c r="H89" s="14"/>
      <c r="I89" s="2"/>
      <c r="J89" s="12">
        <v>102084</v>
      </c>
      <c r="K89" s="15">
        <v>43159</v>
      </c>
      <c r="L89" s="16">
        <v>2564.3510000000001</v>
      </c>
      <c r="M89" s="16">
        <v>76577.3</v>
      </c>
      <c r="N89" s="1"/>
      <c r="O89" s="17">
        <f t="shared" si="10"/>
        <v>43159</v>
      </c>
      <c r="P89" s="16">
        <f t="shared" si="11"/>
        <v>2564.3510000000001</v>
      </c>
      <c r="Q89" s="16">
        <f t="shared" si="12"/>
        <v>3406373</v>
      </c>
      <c r="R89" s="16">
        <f t="shared" si="13"/>
        <v>3406.373</v>
      </c>
      <c r="S89" s="16"/>
      <c r="T89" s="16"/>
      <c r="U89" s="16"/>
      <c r="W89" s="18">
        <f t="shared" si="14"/>
        <v>43159</v>
      </c>
      <c r="X89" s="19">
        <f>(H173+(R89-P89)-(U89-S89))</f>
        <v>8180964.0489999996</v>
      </c>
      <c r="Y89" s="20">
        <f>(SUM(F172:F173))+(R89-P89)-(U89-S89)</f>
        <v>289101.59700000001</v>
      </c>
      <c r="Z89" s="21">
        <f>ROUND((Y89/X89)*G173,2)</f>
        <v>-113092.51</v>
      </c>
      <c r="AA89" s="21">
        <f>ROUND(Z89-SUM(E172:E173),2)</f>
        <v>-317.77999999999997</v>
      </c>
    </row>
    <row r="90" spans="1:27" x14ac:dyDescent="0.2">
      <c r="A90" s="11" t="s">
        <v>27</v>
      </c>
      <c r="B90" s="12">
        <v>102084</v>
      </c>
      <c r="C90" s="11" t="s">
        <v>60</v>
      </c>
      <c r="D90" s="11" t="s">
        <v>40</v>
      </c>
      <c r="E90" s="11">
        <v>2018</v>
      </c>
      <c r="F90" s="11">
        <v>3</v>
      </c>
      <c r="G90" s="13">
        <v>7282527</v>
      </c>
      <c r="H90" s="14"/>
      <c r="I90" s="2"/>
      <c r="J90" s="12">
        <v>102084</v>
      </c>
      <c r="K90" s="15">
        <v>43190</v>
      </c>
      <c r="L90" s="16">
        <v>5099.5550000000003</v>
      </c>
      <c r="M90" s="16">
        <v>82970.857000000004</v>
      </c>
      <c r="N90" s="1"/>
      <c r="O90" s="17">
        <f t="shared" si="10"/>
        <v>43190</v>
      </c>
      <c r="P90" s="16">
        <f t="shared" si="11"/>
        <v>5099.5550000000003</v>
      </c>
      <c r="Q90" s="16">
        <f t="shared" si="12"/>
        <v>7282527</v>
      </c>
      <c r="R90" s="16">
        <f t="shared" si="13"/>
        <v>7282.527</v>
      </c>
      <c r="S90" s="16"/>
      <c r="T90" s="16"/>
      <c r="U90" s="16"/>
      <c r="W90" s="18">
        <f t="shared" si="14"/>
        <v>43190</v>
      </c>
      <c r="X90" s="19">
        <f>(H175+(R90-P90)-(U90-S90))</f>
        <v>8504345.5499999989</v>
      </c>
      <c r="Y90" s="20">
        <f>(SUM(F174:F175))+(R90-P90)-(U90-S90)</f>
        <v>304526.26799999998</v>
      </c>
      <c r="Z90" s="21">
        <f>ROUND((Y90/X90)*G175,2)</f>
        <v>-103895.13</v>
      </c>
      <c r="AA90" s="21">
        <f>ROUND(Z90-SUM(E174:E175),2)</f>
        <v>-718.28</v>
      </c>
    </row>
    <row r="91" spans="1:27" x14ac:dyDescent="0.2">
      <c r="A91" s="11" t="s">
        <v>27</v>
      </c>
      <c r="B91" s="12">
        <v>102084</v>
      </c>
      <c r="C91" s="11" t="s">
        <v>60</v>
      </c>
      <c r="D91" s="11" t="s">
        <v>40</v>
      </c>
      <c r="E91" s="11">
        <v>2018</v>
      </c>
      <c r="F91" s="11">
        <v>4</v>
      </c>
      <c r="G91" s="13">
        <v>7724770</v>
      </c>
      <c r="H91" s="14"/>
      <c r="I91" s="2"/>
      <c r="J91" s="12">
        <v>102084</v>
      </c>
      <c r="K91" s="15">
        <v>43220</v>
      </c>
      <c r="L91" s="16">
        <v>5460.9009999999998</v>
      </c>
      <c r="M91" s="16">
        <v>79598.587</v>
      </c>
      <c r="N91" s="1"/>
      <c r="O91" s="17">
        <f t="shared" si="10"/>
        <v>43220</v>
      </c>
      <c r="P91" s="16">
        <f t="shared" si="11"/>
        <v>5460.9009999999998</v>
      </c>
      <c r="Q91" s="16">
        <f t="shared" si="12"/>
        <v>7724770</v>
      </c>
      <c r="R91" s="16">
        <f t="shared" si="13"/>
        <v>7724.77</v>
      </c>
      <c r="S91" s="16"/>
      <c r="T91" s="16"/>
      <c r="U91" s="16"/>
      <c r="W91" s="18">
        <f t="shared" si="14"/>
        <v>43220</v>
      </c>
      <c r="X91" s="19">
        <f>(H177+(R91-P91)-(U91-S91))</f>
        <v>7839204.3219999997</v>
      </c>
      <c r="Y91" s="20">
        <f>(SUM(F176:F177))+(R91-P91)-(U91-S91)</f>
        <v>282718.35499999998</v>
      </c>
      <c r="Z91" s="21">
        <f>ROUND((Y91/X91)*G177,2)</f>
        <v>-109368.42</v>
      </c>
      <c r="AA91" s="21">
        <f>ROUND(Z91-SUM(E176:E177),2)</f>
        <v>-844.43</v>
      </c>
    </row>
    <row r="92" spans="1:27" x14ac:dyDescent="0.2">
      <c r="A92" s="11" t="s">
        <v>27</v>
      </c>
      <c r="B92" s="12">
        <v>102084</v>
      </c>
      <c r="C92" s="11" t="s">
        <v>60</v>
      </c>
      <c r="D92" s="11" t="s">
        <v>40</v>
      </c>
      <c r="E92" s="11">
        <v>2018</v>
      </c>
      <c r="F92" s="11">
        <v>5</v>
      </c>
      <c r="G92" s="13">
        <v>9704855</v>
      </c>
      <c r="H92" s="14"/>
      <c r="I92" s="2"/>
      <c r="J92" s="12">
        <v>102084</v>
      </c>
      <c r="K92" s="15">
        <v>43251</v>
      </c>
      <c r="L92" s="16">
        <v>6378.4030000000002</v>
      </c>
      <c r="M92" s="16">
        <v>82302.803</v>
      </c>
      <c r="N92" s="1"/>
      <c r="O92" s="17">
        <f t="shared" si="10"/>
        <v>43251</v>
      </c>
      <c r="P92" s="16">
        <f t="shared" si="11"/>
        <v>6378.4030000000002</v>
      </c>
      <c r="Q92" s="16">
        <f t="shared" si="12"/>
        <v>9704855</v>
      </c>
      <c r="R92" s="16">
        <f t="shared" si="13"/>
        <v>9704.8549999999996</v>
      </c>
      <c r="S92" s="16"/>
      <c r="T92" s="16"/>
      <c r="U92" s="16"/>
      <c r="W92" s="18">
        <f t="shared" si="14"/>
        <v>43251</v>
      </c>
      <c r="X92" s="19">
        <f>(H179+(R92-P92)-(U92-S92))</f>
        <v>7733242.8159999996</v>
      </c>
      <c r="Y92" s="20">
        <f>(SUM(F178:F179))+(R92-P92)-(U92-S92)</f>
        <v>285227.91200000001</v>
      </c>
      <c r="Z92" s="21">
        <f>ROUND((Y92/X92)*G179,2)</f>
        <v>-105549.56</v>
      </c>
      <c r="AA92" s="21">
        <f>ROUND(Z92-SUM(E178:E179),2)</f>
        <v>-1186.08</v>
      </c>
    </row>
    <row r="93" spans="1:27" x14ac:dyDescent="0.2">
      <c r="A93" s="11" t="s">
        <v>27</v>
      </c>
      <c r="B93" s="12">
        <v>102084</v>
      </c>
      <c r="C93" s="11" t="s">
        <v>60</v>
      </c>
      <c r="D93" s="11" t="s">
        <v>40</v>
      </c>
      <c r="E93" s="11">
        <v>2018</v>
      </c>
      <c r="F93" s="11">
        <v>6</v>
      </c>
      <c r="G93" s="13">
        <v>10241353</v>
      </c>
      <c r="H93" s="14"/>
      <c r="I93" s="2"/>
      <c r="J93" s="12">
        <v>102084</v>
      </c>
      <c r="K93" s="15">
        <v>43281</v>
      </c>
      <c r="L93" s="16">
        <v>7398.6769999999997</v>
      </c>
      <c r="M93" s="16">
        <v>82388.346999999994</v>
      </c>
      <c r="N93" s="1"/>
      <c r="O93" s="17">
        <f t="shared" si="10"/>
        <v>43281</v>
      </c>
      <c r="P93" s="16">
        <f t="shared" si="11"/>
        <v>7398.6769999999997</v>
      </c>
      <c r="Q93" s="16">
        <f t="shared" si="12"/>
        <v>10241353</v>
      </c>
      <c r="R93" s="16">
        <f t="shared" si="13"/>
        <v>10241.352999999999</v>
      </c>
      <c r="S93" s="16"/>
      <c r="T93" s="16"/>
      <c r="U93" s="16"/>
      <c r="W93" s="18">
        <f t="shared" si="14"/>
        <v>43281</v>
      </c>
      <c r="X93" s="19">
        <f>(H181+(R93-P93)-(U93-S93))</f>
        <v>8107593.7709999997</v>
      </c>
      <c r="Y93" s="20">
        <f>(SUM(F180:F181))+(R93-P93)-(U93-S93)</f>
        <v>310455.484</v>
      </c>
      <c r="Z93" s="21">
        <f>ROUND((Y93/X93)*G181,2)</f>
        <v>-135251.73000000001</v>
      </c>
      <c r="AA93" s="21">
        <f>ROUND(Z93-SUM(E180:E181),2)</f>
        <v>-1191.42</v>
      </c>
    </row>
    <row r="94" spans="1:27" x14ac:dyDescent="0.2">
      <c r="A94" s="11" t="s">
        <v>27</v>
      </c>
      <c r="B94" s="12">
        <v>102084</v>
      </c>
      <c r="C94" s="11" t="s">
        <v>60</v>
      </c>
      <c r="D94" s="11" t="s">
        <v>40</v>
      </c>
      <c r="E94" s="11">
        <v>2018</v>
      </c>
      <c r="F94" s="11">
        <v>7</v>
      </c>
      <c r="G94" s="13">
        <v>10019099</v>
      </c>
      <c r="H94" s="14"/>
      <c r="I94" s="2"/>
      <c r="J94" s="12">
        <v>102084</v>
      </c>
      <c r="K94" s="15">
        <v>43312</v>
      </c>
      <c r="L94" s="16">
        <v>7436.4110000000001</v>
      </c>
      <c r="M94" s="16">
        <v>85248.968999999997</v>
      </c>
      <c r="N94" s="1"/>
      <c r="O94" s="17">
        <f t="shared" si="10"/>
        <v>43312</v>
      </c>
      <c r="P94" s="16">
        <f t="shared" si="11"/>
        <v>7436.4110000000001</v>
      </c>
      <c r="Q94" s="16">
        <f t="shared" si="12"/>
        <v>10019099</v>
      </c>
      <c r="R94" s="16">
        <f t="shared" si="13"/>
        <v>10019.099</v>
      </c>
      <c r="S94" s="16"/>
      <c r="T94" s="16"/>
      <c r="U94" s="16"/>
      <c r="W94" s="18">
        <f t="shared" si="14"/>
        <v>43312</v>
      </c>
      <c r="X94" s="19">
        <f>(H183+(R94-P94)-(U94-S94))</f>
        <v>9588917.3969999999</v>
      </c>
      <c r="Y94" s="20">
        <f>(SUM(F182:F183))+(R94-P94)-(U94-S94)</f>
        <v>388870.80900000001</v>
      </c>
      <c r="Z94" s="21">
        <f>ROUND((Y94/X94)*G183,2)</f>
        <v>-123815.97</v>
      </c>
      <c r="AA94" s="21">
        <f>ROUND(Z94-SUM(E182:E183),2)</f>
        <v>-789.19</v>
      </c>
    </row>
    <row r="95" spans="1:27" x14ac:dyDescent="0.2">
      <c r="A95" s="11" t="s">
        <v>27</v>
      </c>
      <c r="B95" s="12">
        <v>102084</v>
      </c>
      <c r="C95" s="11" t="s">
        <v>60</v>
      </c>
      <c r="D95" s="11" t="s">
        <v>40</v>
      </c>
      <c r="E95" s="11">
        <v>2018</v>
      </c>
      <c r="F95" s="11">
        <v>8</v>
      </c>
      <c r="G95" s="13">
        <v>11042379</v>
      </c>
      <c r="H95" s="14"/>
      <c r="I95" s="2"/>
      <c r="J95" s="12">
        <v>102084</v>
      </c>
      <c r="K95" s="15">
        <v>43343</v>
      </c>
      <c r="L95" s="16">
        <v>8238.4920000000002</v>
      </c>
      <c r="M95" s="16">
        <v>92120.649000000005</v>
      </c>
      <c r="N95" s="1"/>
      <c r="O95" s="17">
        <f t="shared" si="10"/>
        <v>43343</v>
      </c>
      <c r="P95" s="16">
        <f t="shared" si="11"/>
        <v>8238.4920000000002</v>
      </c>
      <c r="Q95" s="16">
        <f t="shared" si="12"/>
        <v>11042379</v>
      </c>
      <c r="R95" s="16">
        <f t="shared" si="13"/>
        <v>11042.379000000001</v>
      </c>
      <c r="S95" s="16"/>
      <c r="T95" s="16"/>
      <c r="U95" s="16"/>
      <c r="W95" s="18">
        <f t="shared" si="14"/>
        <v>43343</v>
      </c>
      <c r="X95" s="19">
        <f>(H185+(R95-P95)-(U95-S95))</f>
        <v>9408477.9110000003</v>
      </c>
      <c r="Y95" s="20">
        <f>(SUM(F184:F185))+(R95-P95)-(U95-S95)</f>
        <v>380019.86</v>
      </c>
      <c r="Z95" s="21">
        <f>ROUND((Y95/X95)*G185,2)</f>
        <v>-109348.61</v>
      </c>
      <c r="AA95" s="21">
        <f>ROUND(Z95-SUM(E184:E185),2)</f>
        <v>-774.44</v>
      </c>
    </row>
    <row r="96" spans="1:27" x14ac:dyDescent="0.2">
      <c r="A96" s="11" t="s">
        <v>27</v>
      </c>
      <c r="B96" s="12">
        <v>102084</v>
      </c>
      <c r="C96" s="11" t="s">
        <v>60</v>
      </c>
      <c r="D96" s="11" t="s">
        <v>40</v>
      </c>
      <c r="E96" s="11">
        <v>2018</v>
      </c>
      <c r="F96" s="11">
        <v>9</v>
      </c>
      <c r="G96" s="13">
        <v>10188031</v>
      </c>
      <c r="H96" s="14"/>
      <c r="I96" s="2"/>
      <c r="J96" s="12">
        <v>102084</v>
      </c>
      <c r="K96" s="15">
        <v>43373</v>
      </c>
      <c r="L96" s="16">
        <v>8075.3270000000002</v>
      </c>
      <c r="M96" s="16">
        <v>84643.126000000004</v>
      </c>
      <c r="N96" s="1"/>
      <c r="O96" s="17">
        <f t="shared" si="10"/>
        <v>43373</v>
      </c>
      <c r="P96" s="16">
        <f t="shared" si="11"/>
        <v>8075.3270000000002</v>
      </c>
      <c r="Q96" s="16">
        <f t="shared" si="12"/>
        <v>10188031</v>
      </c>
      <c r="R96" s="16">
        <f t="shared" si="13"/>
        <v>10188.031000000001</v>
      </c>
      <c r="S96" s="16"/>
      <c r="T96" s="16"/>
      <c r="U96" s="16"/>
      <c r="W96" s="18">
        <f t="shared" si="14"/>
        <v>43373</v>
      </c>
      <c r="X96" s="19">
        <f>(H187+(R96-P96)-(U96-S96))</f>
        <v>7950449.8499999996</v>
      </c>
      <c r="Y96" s="20">
        <f>(SUM(F186:F187))+(R96-P96)-(U96-S96)</f>
        <v>311894.951</v>
      </c>
      <c r="Z96" s="21">
        <f>ROUND((Y96/X96)*G187,2)</f>
        <v>-147585.48000000001</v>
      </c>
      <c r="AA96" s="21">
        <f>ROUND(Z96-SUM(E186:E187),2)</f>
        <v>-960.75</v>
      </c>
    </row>
    <row r="97" spans="1:35" x14ac:dyDescent="0.2">
      <c r="A97" s="11" t="s">
        <v>27</v>
      </c>
      <c r="B97" s="12">
        <v>102084</v>
      </c>
      <c r="C97" s="11" t="s">
        <v>60</v>
      </c>
      <c r="D97" s="11" t="s">
        <v>40</v>
      </c>
      <c r="E97" s="11">
        <v>2018</v>
      </c>
      <c r="F97" s="11">
        <v>10</v>
      </c>
      <c r="G97" s="13">
        <v>9154010</v>
      </c>
      <c r="H97" s="14"/>
      <c r="I97" s="2"/>
      <c r="J97" s="12">
        <v>102084</v>
      </c>
      <c r="K97" s="15">
        <v>43404</v>
      </c>
      <c r="L97" s="16">
        <v>7765.9459999999999</v>
      </c>
      <c r="M97" s="16">
        <v>88227.54</v>
      </c>
      <c r="N97" s="1"/>
      <c r="O97" s="17">
        <f t="shared" si="10"/>
        <v>43404</v>
      </c>
      <c r="P97" s="16">
        <f t="shared" si="11"/>
        <v>7765.9459999999999</v>
      </c>
      <c r="Q97" s="16">
        <f t="shared" si="12"/>
        <v>9154010</v>
      </c>
      <c r="R97" s="16">
        <f t="shared" si="13"/>
        <v>9154.01</v>
      </c>
      <c r="S97" s="16"/>
      <c r="T97" s="16"/>
      <c r="U97" s="16"/>
      <c r="W97" s="18">
        <f t="shared" si="14"/>
        <v>43404</v>
      </c>
      <c r="X97" s="19">
        <f>(H189+(R97-P97)-(U97-S97))</f>
        <v>7606235.2570000002</v>
      </c>
      <c r="Y97" s="20">
        <f>(SUM(F188:F189))+(R97-P97)-(U97-S97)</f>
        <v>273121.17100000003</v>
      </c>
      <c r="Z97" s="21">
        <f>ROUND((Y97/X97)*G189,2)</f>
        <v>-118950.02</v>
      </c>
      <c r="AA97" s="21">
        <f>ROUND(Z97-SUM(E188:E189),2)</f>
        <v>-582.92999999999995</v>
      </c>
    </row>
    <row r="98" spans="1:35" x14ac:dyDescent="0.2">
      <c r="A98" s="11" t="s">
        <v>27</v>
      </c>
      <c r="B98" s="12">
        <v>102084</v>
      </c>
      <c r="C98" s="11" t="s">
        <v>60</v>
      </c>
      <c r="D98" s="11" t="s">
        <v>40</v>
      </c>
      <c r="E98" s="11">
        <v>2018</v>
      </c>
      <c r="F98" s="11">
        <v>11</v>
      </c>
      <c r="G98" s="13">
        <v>7262815</v>
      </c>
      <c r="H98" s="14"/>
      <c r="I98" s="2"/>
      <c r="J98" s="12">
        <v>102084</v>
      </c>
      <c r="K98" s="15">
        <v>43434</v>
      </c>
      <c r="L98" s="16">
        <v>6547.5609999999997</v>
      </c>
      <c r="M98" s="16">
        <v>87393.812000000005</v>
      </c>
      <c r="N98" s="1"/>
      <c r="O98" s="17">
        <f t="shared" si="10"/>
        <v>43434</v>
      </c>
      <c r="P98" s="16">
        <f t="shared" si="11"/>
        <v>6547.5609999999997</v>
      </c>
      <c r="Q98" s="16">
        <f t="shared" si="12"/>
        <v>7262815</v>
      </c>
      <c r="R98" s="16">
        <f t="shared" si="13"/>
        <v>7262.8149999999996</v>
      </c>
      <c r="S98" s="16"/>
      <c r="T98" s="16"/>
      <c r="U98" s="16"/>
      <c r="W98" s="18">
        <f t="shared" si="14"/>
        <v>43434</v>
      </c>
      <c r="X98" s="19">
        <f>(H191+(R98-P98)-(U98-S98))</f>
        <v>8130711.6159999995</v>
      </c>
      <c r="Y98" s="20">
        <f>(SUM(F190:F191))+(R98-P98)-(U98-S98)</f>
        <v>290567.25799999997</v>
      </c>
      <c r="Z98" s="21">
        <f>ROUND((Y98/X98)*G191,2)</f>
        <v>-120568.81</v>
      </c>
      <c r="AA98" s="21">
        <f>ROUND(Z98-SUM(E190:E191),2)</f>
        <v>-286.20999999999998</v>
      </c>
    </row>
    <row r="99" spans="1:35" x14ac:dyDescent="0.2">
      <c r="A99" s="11" t="s">
        <v>27</v>
      </c>
      <c r="B99" s="12">
        <v>102084</v>
      </c>
      <c r="C99" s="11" t="s">
        <v>60</v>
      </c>
      <c r="D99" s="11" t="s">
        <v>40</v>
      </c>
      <c r="E99" s="11">
        <v>2018</v>
      </c>
      <c r="F99" s="11">
        <v>12</v>
      </c>
      <c r="G99" s="13">
        <v>7152634</v>
      </c>
      <c r="H99" s="14"/>
      <c r="I99" s="2"/>
      <c r="J99" s="12">
        <v>102084</v>
      </c>
      <c r="K99" s="15">
        <v>43465</v>
      </c>
      <c r="L99" s="16">
        <v>6549.3680000000004</v>
      </c>
      <c r="M99" s="16">
        <v>79992.308000000005</v>
      </c>
      <c r="N99" s="1"/>
      <c r="O99" s="17">
        <f t="shared" si="10"/>
        <v>43465</v>
      </c>
      <c r="P99" s="16">
        <f t="shared" si="11"/>
        <v>6549.3680000000004</v>
      </c>
      <c r="Q99" s="16">
        <f t="shared" si="12"/>
        <v>7152634</v>
      </c>
      <c r="R99" s="16">
        <f t="shared" si="13"/>
        <v>7152.634</v>
      </c>
      <c r="S99" s="16"/>
      <c r="T99" s="16"/>
      <c r="U99" s="16"/>
      <c r="W99" s="18">
        <f t="shared" si="14"/>
        <v>43465</v>
      </c>
      <c r="X99" s="19">
        <f>(H193+(R99-P99)-(U99-S99))</f>
        <v>8686278.4640000015</v>
      </c>
      <c r="Y99" s="20">
        <f>(SUM(F192:F193))+(R99-P99)-(U99-S99)</f>
        <v>308203.07199999999</v>
      </c>
      <c r="Z99" s="21">
        <f>ROUND((Y99/X99)*G193,2)</f>
        <v>-112559.48</v>
      </c>
      <c r="AA99" s="21">
        <f>ROUND(Z99-SUM(E192:E193),2)</f>
        <v>-212.52</v>
      </c>
    </row>
    <row r="100" spans="1:35" ht="15" thickBo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T100" s="1"/>
      <c r="W100" s="1"/>
      <c r="X100" s="1"/>
      <c r="Y100" s="1"/>
      <c r="Z100" s="1"/>
      <c r="AA100" s="26">
        <f>SUM(AA4:AA99)</f>
        <v>-26894.159999999993</v>
      </c>
      <c r="AB100" s="2">
        <v>-26894.159999999993</v>
      </c>
      <c r="AC100" s="27">
        <f>AB100-AA100</f>
        <v>0</v>
      </c>
    </row>
    <row r="101" spans="1:35" ht="15" thickTop="1" x14ac:dyDescent="0.2"/>
    <row r="102" spans="1:35" s="5" customFormat="1" ht="15" x14ac:dyDescent="0.25">
      <c r="A102" s="4" t="s">
        <v>146</v>
      </c>
      <c r="B102" s="4"/>
      <c r="C102" s="4"/>
      <c r="D102" s="4"/>
      <c r="E102" s="4"/>
      <c r="F102" s="4"/>
      <c r="G102" s="4"/>
      <c r="H102" s="4"/>
      <c r="I102" s="4"/>
      <c r="J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2">
      <c r="A103" s="9" t="s">
        <v>3</v>
      </c>
      <c r="B103" s="9" t="s">
        <v>15</v>
      </c>
      <c r="C103" s="9" t="s">
        <v>2</v>
      </c>
      <c r="D103" s="9" t="s">
        <v>6</v>
      </c>
      <c r="E103" s="9" t="s">
        <v>16</v>
      </c>
      <c r="F103" s="9" t="s">
        <v>18</v>
      </c>
      <c r="G103" s="9" t="s">
        <v>41</v>
      </c>
      <c r="H103" s="9" t="s">
        <v>42</v>
      </c>
      <c r="I103" s="9" t="s">
        <v>17</v>
      </c>
    </row>
    <row r="104" spans="1:35" x14ac:dyDescent="0.2">
      <c r="A104" s="12">
        <v>102084</v>
      </c>
      <c r="B104" s="15">
        <v>42124</v>
      </c>
      <c r="C104" s="11" t="s">
        <v>13</v>
      </c>
      <c r="D104" s="11">
        <v>1351</v>
      </c>
      <c r="E104" s="14">
        <v>-11621.34</v>
      </c>
      <c r="F104" s="14">
        <v>312167.98700000002</v>
      </c>
      <c r="G104" s="41">
        <v>-327047.59000000003</v>
      </c>
      <c r="H104" s="11">
        <v>8785029.6500000004</v>
      </c>
      <c r="I104" s="11" t="s">
        <v>61</v>
      </c>
    </row>
    <row r="105" spans="1:35" x14ac:dyDescent="0.2">
      <c r="A105" s="12">
        <v>102084</v>
      </c>
      <c r="B105" s="15">
        <v>42124</v>
      </c>
      <c r="C105" s="11" t="s">
        <v>14</v>
      </c>
      <c r="D105" s="11">
        <v>1351</v>
      </c>
      <c r="E105" s="14">
        <v>-0.97</v>
      </c>
      <c r="F105" s="14">
        <v>312167.98700000002</v>
      </c>
      <c r="G105" s="41">
        <v>-327047.59000000003</v>
      </c>
      <c r="H105" s="11">
        <v>8784293.7750000004</v>
      </c>
      <c r="I105" s="11" t="s">
        <v>62</v>
      </c>
    </row>
    <row r="106" spans="1:35" x14ac:dyDescent="0.2">
      <c r="A106" s="12">
        <v>102084</v>
      </c>
      <c r="B106" s="15">
        <v>42155</v>
      </c>
      <c r="C106" s="11" t="s">
        <v>13</v>
      </c>
      <c r="D106" s="11">
        <v>1351</v>
      </c>
      <c r="E106" s="14">
        <v>-98388.55</v>
      </c>
      <c r="F106" s="14">
        <v>322599.848</v>
      </c>
      <c r="G106" s="41">
        <v>-2678760.4500000002</v>
      </c>
      <c r="H106" s="11">
        <v>8783214.2699999996</v>
      </c>
      <c r="I106" s="11" t="s">
        <v>63</v>
      </c>
    </row>
    <row r="107" spans="1:35" x14ac:dyDescent="0.2">
      <c r="A107" s="12">
        <v>102084</v>
      </c>
      <c r="B107" s="15">
        <v>42155</v>
      </c>
      <c r="C107" s="11" t="s">
        <v>14</v>
      </c>
      <c r="D107" s="11">
        <v>1351</v>
      </c>
      <c r="E107" s="14">
        <v>-49.98</v>
      </c>
      <c r="F107" s="14">
        <v>322600.96999999997</v>
      </c>
      <c r="G107" s="41">
        <v>-2678760.4500000002</v>
      </c>
      <c r="H107" s="11">
        <v>8778785.4340000004</v>
      </c>
      <c r="I107" s="11" t="s">
        <v>64</v>
      </c>
    </row>
    <row r="108" spans="1:35" x14ac:dyDescent="0.2">
      <c r="A108" s="12">
        <v>102084</v>
      </c>
      <c r="B108" s="15">
        <v>42185</v>
      </c>
      <c r="C108" s="11" t="s">
        <v>13</v>
      </c>
      <c r="D108" s="11">
        <v>1351</v>
      </c>
      <c r="E108" s="14">
        <v>-97899.74</v>
      </c>
      <c r="F108" s="14">
        <v>329300.33100000001</v>
      </c>
      <c r="G108" s="41">
        <v>-2658819.5299999998</v>
      </c>
      <c r="H108" s="11">
        <v>8943335.2080000006</v>
      </c>
      <c r="I108" s="11" t="s">
        <v>65</v>
      </c>
    </row>
    <row r="109" spans="1:35" x14ac:dyDescent="0.2">
      <c r="A109" s="12">
        <v>102084</v>
      </c>
      <c r="B109" s="15">
        <v>42185</v>
      </c>
      <c r="C109" s="11" t="s">
        <v>14</v>
      </c>
      <c r="D109" s="11">
        <v>1351</v>
      </c>
      <c r="E109" s="14">
        <v>-11.29</v>
      </c>
      <c r="F109" s="14">
        <v>329300.33100000001</v>
      </c>
      <c r="G109" s="41">
        <v>-2658819.5299999998</v>
      </c>
      <c r="H109" s="11">
        <v>8942303.3149999995</v>
      </c>
      <c r="I109" s="11" t="s">
        <v>66</v>
      </c>
    </row>
    <row r="110" spans="1:35" x14ac:dyDescent="0.2">
      <c r="A110" s="12">
        <v>102084</v>
      </c>
      <c r="B110" s="15">
        <v>42216</v>
      </c>
      <c r="C110" s="11" t="s">
        <v>13</v>
      </c>
      <c r="D110" s="11">
        <v>1351</v>
      </c>
      <c r="E110" s="14">
        <v>-196647.21</v>
      </c>
      <c r="F110" s="14">
        <v>390486.35499999998</v>
      </c>
      <c r="G110" s="41">
        <v>-5071546.58</v>
      </c>
      <c r="H110" s="11">
        <v>10070673.120999999</v>
      </c>
      <c r="I110" s="11" t="s">
        <v>67</v>
      </c>
    </row>
    <row r="111" spans="1:35" x14ac:dyDescent="0.2">
      <c r="A111" s="12">
        <v>102084</v>
      </c>
      <c r="B111" s="15">
        <v>42216</v>
      </c>
      <c r="C111" s="11" t="s">
        <v>14</v>
      </c>
      <c r="D111" s="11">
        <v>1351</v>
      </c>
      <c r="E111" s="14">
        <v>-238.87</v>
      </c>
      <c r="F111" s="14">
        <v>390486.35499999998</v>
      </c>
      <c r="G111" s="41">
        <v>-5070522.32</v>
      </c>
      <c r="H111" s="11">
        <v>10056423.4</v>
      </c>
      <c r="I111" s="11" t="s">
        <v>68</v>
      </c>
    </row>
    <row r="112" spans="1:35" x14ac:dyDescent="0.2">
      <c r="A112" s="12">
        <v>102084</v>
      </c>
      <c r="B112" s="15">
        <v>42247</v>
      </c>
      <c r="C112" s="11" t="s">
        <v>13</v>
      </c>
      <c r="D112" s="11">
        <v>1351</v>
      </c>
      <c r="E112" s="14">
        <v>-185306.3</v>
      </c>
      <c r="F112" s="14">
        <v>368876.02799999999</v>
      </c>
      <c r="G112" s="41">
        <v>-4845890.12</v>
      </c>
      <c r="H112" s="11">
        <v>9646367.7280000001</v>
      </c>
      <c r="I112" s="11" t="s">
        <v>69</v>
      </c>
    </row>
    <row r="113" spans="1:9" x14ac:dyDescent="0.2">
      <c r="A113" s="12">
        <v>102084</v>
      </c>
      <c r="B113" s="15">
        <v>42247</v>
      </c>
      <c r="C113" s="11" t="s">
        <v>14</v>
      </c>
      <c r="D113" s="11">
        <v>1351</v>
      </c>
      <c r="E113" s="14">
        <v>-25.42</v>
      </c>
      <c r="F113" s="14">
        <v>368876.02799999999</v>
      </c>
      <c r="G113" s="41">
        <v>-4845890.12</v>
      </c>
      <c r="H113" s="11">
        <v>9645044.4959999993</v>
      </c>
      <c r="I113" s="11" t="s">
        <v>70</v>
      </c>
    </row>
    <row r="114" spans="1:9" x14ac:dyDescent="0.2">
      <c r="A114" s="12">
        <v>102084</v>
      </c>
      <c r="B114" s="15">
        <v>42277</v>
      </c>
      <c r="C114" s="11" t="s">
        <v>13</v>
      </c>
      <c r="D114" s="11">
        <v>1351</v>
      </c>
      <c r="E114" s="14">
        <v>-160517.57</v>
      </c>
      <c r="F114" s="14">
        <v>355076.86</v>
      </c>
      <c r="G114" s="41">
        <v>-4224892.58</v>
      </c>
      <c r="H114" s="11">
        <v>9345778.273</v>
      </c>
      <c r="I114" s="11" t="s">
        <v>71</v>
      </c>
    </row>
    <row r="115" spans="1:9" x14ac:dyDescent="0.2">
      <c r="A115" s="12">
        <v>102084</v>
      </c>
      <c r="B115" s="15">
        <v>42277</v>
      </c>
      <c r="C115" s="11" t="s">
        <v>14</v>
      </c>
      <c r="D115" s="11">
        <v>1351</v>
      </c>
      <c r="E115" s="14">
        <v>12.69</v>
      </c>
      <c r="F115" s="14">
        <v>355076.91499999998</v>
      </c>
      <c r="G115" s="41">
        <v>-4224892.58</v>
      </c>
      <c r="H115" s="11">
        <v>9346518.6339999996</v>
      </c>
      <c r="I115" s="11" t="s">
        <v>72</v>
      </c>
    </row>
    <row r="116" spans="1:9" x14ac:dyDescent="0.2">
      <c r="A116" s="12">
        <v>102084</v>
      </c>
      <c r="B116" s="15">
        <v>42308</v>
      </c>
      <c r="C116" s="11" t="s">
        <v>13</v>
      </c>
      <c r="D116" s="11">
        <v>1351</v>
      </c>
      <c r="E116" s="14">
        <v>-166880.87</v>
      </c>
      <c r="F116" s="14">
        <v>302565.342</v>
      </c>
      <c r="G116" s="41">
        <v>-4765600.34</v>
      </c>
      <c r="H116" s="11">
        <v>8640328.0999999996</v>
      </c>
      <c r="I116" s="11" t="s">
        <v>73</v>
      </c>
    </row>
    <row r="117" spans="1:9" x14ac:dyDescent="0.2">
      <c r="A117" s="12">
        <v>102084</v>
      </c>
      <c r="B117" s="15">
        <v>42308</v>
      </c>
      <c r="C117" s="11" t="s">
        <v>14</v>
      </c>
      <c r="D117" s="11">
        <v>1351</v>
      </c>
      <c r="E117" s="14">
        <v>-230.72</v>
      </c>
      <c r="F117" s="14">
        <v>302565.342</v>
      </c>
      <c r="G117" s="41">
        <v>-4765600.34</v>
      </c>
      <c r="H117" s="11">
        <v>8628399.2899999991</v>
      </c>
      <c r="I117" s="11" t="s">
        <v>74</v>
      </c>
    </row>
    <row r="118" spans="1:9" x14ac:dyDescent="0.2">
      <c r="A118" s="12">
        <v>102084</v>
      </c>
      <c r="B118" s="15">
        <v>42338</v>
      </c>
      <c r="C118" s="11" t="s">
        <v>13</v>
      </c>
      <c r="D118" s="11">
        <v>1351</v>
      </c>
      <c r="E118" s="14">
        <v>-95296.960000000006</v>
      </c>
      <c r="F118" s="14">
        <v>305198.06300000002</v>
      </c>
      <c r="G118" s="41">
        <v>-2711289.91</v>
      </c>
      <c r="H118" s="11">
        <v>8683177.7100000009</v>
      </c>
      <c r="I118" s="11" t="s">
        <v>75</v>
      </c>
    </row>
    <row r="119" spans="1:9" x14ac:dyDescent="0.2">
      <c r="A119" s="12">
        <v>102084</v>
      </c>
      <c r="B119" s="15">
        <v>42338</v>
      </c>
      <c r="C119" s="11" t="s">
        <v>14</v>
      </c>
      <c r="D119" s="11">
        <v>1351</v>
      </c>
      <c r="E119" s="14">
        <v>-26.55</v>
      </c>
      <c r="F119" s="14">
        <v>305198.06300000002</v>
      </c>
      <c r="G119" s="41">
        <v>-2711289.91</v>
      </c>
      <c r="H119" s="11">
        <v>8680759.3239999991</v>
      </c>
      <c r="I119" s="11" t="s">
        <v>76</v>
      </c>
    </row>
    <row r="120" spans="1:9" x14ac:dyDescent="0.2">
      <c r="A120" s="12">
        <v>102084</v>
      </c>
      <c r="B120" s="15">
        <v>42369</v>
      </c>
      <c r="C120" s="11" t="s">
        <v>13</v>
      </c>
      <c r="D120" s="11">
        <v>1351</v>
      </c>
      <c r="E120" s="14">
        <v>-89744.34</v>
      </c>
      <c r="F120" s="14">
        <v>327215.359</v>
      </c>
      <c r="G120" s="41">
        <v>-2546251.9300000002</v>
      </c>
      <c r="H120" s="11">
        <v>9283847.0529999994</v>
      </c>
      <c r="I120" s="11" t="s">
        <v>77</v>
      </c>
    </row>
    <row r="121" spans="1:9" x14ac:dyDescent="0.2">
      <c r="A121" s="12">
        <v>102084</v>
      </c>
      <c r="B121" s="15">
        <v>42369</v>
      </c>
      <c r="C121" s="11" t="s">
        <v>14</v>
      </c>
      <c r="D121" s="11">
        <v>1351</v>
      </c>
      <c r="E121" s="14">
        <v>-2.0499999999999998</v>
      </c>
      <c r="F121" s="14">
        <v>327215.359</v>
      </c>
      <c r="G121" s="41">
        <v>-2546251.9300000002</v>
      </c>
      <c r="H121" s="11">
        <v>9283635.2170000002</v>
      </c>
      <c r="I121" s="11" t="s">
        <v>78</v>
      </c>
    </row>
    <row r="122" spans="1:9" x14ac:dyDescent="0.2">
      <c r="A122" s="12">
        <v>102084</v>
      </c>
      <c r="B122" s="15">
        <v>42400</v>
      </c>
      <c r="C122" s="11" t="s">
        <v>13</v>
      </c>
      <c r="D122" s="11">
        <v>1351</v>
      </c>
      <c r="E122" s="14">
        <v>-93032.68</v>
      </c>
      <c r="F122" s="14">
        <v>356995.28899999999</v>
      </c>
      <c r="G122" s="41">
        <v>-2668276.02</v>
      </c>
      <c r="H122" s="11">
        <v>10239003.843</v>
      </c>
      <c r="I122" s="11" t="s">
        <v>79</v>
      </c>
    </row>
    <row r="123" spans="1:9" x14ac:dyDescent="0.2">
      <c r="A123" s="12">
        <v>102084</v>
      </c>
      <c r="B123" s="15">
        <v>42400</v>
      </c>
      <c r="C123" s="11" t="s">
        <v>14</v>
      </c>
      <c r="D123" s="11">
        <v>1351</v>
      </c>
      <c r="E123" s="14">
        <v>-2.93</v>
      </c>
      <c r="F123" s="14">
        <v>356995.28899999999</v>
      </c>
      <c r="G123" s="41">
        <v>-2668276.02</v>
      </c>
      <c r="H123" s="11">
        <v>10238681.478</v>
      </c>
      <c r="I123" s="11" t="s">
        <v>80</v>
      </c>
    </row>
    <row r="124" spans="1:9" x14ac:dyDescent="0.2">
      <c r="A124" s="12">
        <v>102084</v>
      </c>
      <c r="B124" s="15">
        <v>42429</v>
      </c>
      <c r="C124" s="11" t="s">
        <v>13</v>
      </c>
      <c r="D124" s="11">
        <v>1351</v>
      </c>
      <c r="E124" s="14">
        <v>-89378.72</v>
      </c>
      <c r="F124" s="14">
        <v>327343.79200000002</v>
      </c>
      <c r="G124" s="41">
        <v>-2587801.59</v>
      </c>
      <c r="H124" s="11">
        <v>9477656.5289999992</v>
      </c>
      <c r="I124" s="11" t="s">
        <v>81</v>
      </c>
    </row>
    <row r="125" spans="1:9" x14ac:dyDescent="0.2">
      <c r="A125" s="12">
        <v>102084</v>
      </c>
      <c r="B125" s="15">
        <v>42429</v>
      </c>
      <c r="C125" s="11" t="s">
        <v>14</v>
      </c>
      <c r="D125" s="11">
        <v>1351</v>
      </c>
      <c r="E125" s="14">
        <v>-6.25</v>
      </c>
      <c r="F125" s="14">
        <v>327343.79200000002</v>
      </c>
      <c r="G125" s="41">
        <v>-2587801.59</v>
      </c>
      <c r="H125" s="11">
        <v>9476993.4189999998</v>
      </c>
      <c r="I125" s="11" t="s">
        <v>82</v>
      </c>
    </row>
    <row r="126" spans="1:9" x14ac:dyDescent="0.2">
      <c r="A126" s="12">
        <v>102084</v>
      </c>
      <c r="B126" s="15">
        <v>42460</v>
      </c>
      <c r="C126" s="11" t="s">
        <v>13</v>
      </c>
      <c r="D126" s="11">
        <v>1351</v>
      </c>
      <c r="E126" s="14">
        <v>-91318.13</v>
      </c>
      <c r="F126" s="14">
        <v>323864.30599999998</v>
      </c>
      <c r="G126" s="41">
        <v>-2615631.14</v>
      </c>
      <c r="H126" s="11">
        <v>9276466.7180000003</v>
      </c>
      <c r="I126" s="11" t="s">
        <v>83</v>
      </c>
    </row>
    <row r="127" spans="1:9" x14ac:dyDescent="0.2">
      <c r="A127" s="12">
        <v>102084</v>
      </c>
      <c r="B127" s="15">
        <v>42460</v>
      </c>
      <c r="C127" s="11" t="s">
        <v>14</v>
      </c>
      <c r="D127" s="11">
        <v>1351</v>
      </c>
      <c r="E127" s="14">
        <v>-20.39</v>
      </c>
      <c r="F127" s="14">
        <v>323864.30599999998</v>
      </c>
      <c r="G127" s="41">
        <v>-2615631.14</v>
      </c>
      <c r="H127" s="11">
        <v>9274395.4940000009</v>
      </c>
      <c r="I127" s="11" t="s">
        <v>84</v>
      </c>
    </row>
    <row r="128" spans="1:9" x14ac:dyDescent="0.2">
      <c r="A128" s="12">
        <v>102084</v>
      </c>
      <c r="B128" s="15">
        <v>42490</v>
      </c>
      <c r="C128" s="11" t="s">
        <v>13</v>
      </c>
      <c r="D128" s="11">
        <v>1351</v>
      </c>
      <c r="E128" s="14">
        <v>-97511.88</v>
      </c>
      <c r="F128" s="14">
        <v>299736.848</v>
      </c>
      <c r="G128" s="41">
        <v>-2798526.43</v>
      </c>
      <c r="H128" s="11">
        <v>8602249.4159999993</v>
      </c>
      <c r="I128" s="11" t="s">
        <v>85</v>
      </c>
    </row>
    <row r="129" spans="1:9" x14ac:dyDescent="0.2">
      <c r="A129" s="12">
        <v>102084</v>
      </c>
      <c r="B129" s="15">
        <v>42490</v>
      </c>
      <c r="C129" s="11" t="s">
        <v>14</v>
      </c>
      <c r="D129" s="11">
        <v>1351</v>
      </c>
      <c r="E129" s="14">
        <v>-7.84</v>
      </c>
      <c r="F129" s="14">
        <v>299736.848</v>
      </c>
      <c r="G129" s="41">
        <v>-2798526.43</v>
      </c>
      <c r="H129" s="11">
        <v>8601557.6400000006</v>
      </c>
      <c r="I129" s="11" t="s">
        <v>86</v>
      </c>
    </row>
    <row r="130" spans="1:9" x14ac:dyDescent="0.2">
      <c r="A130" s="12">
        <v>102084</v>
      </c>
      <c r="B130" s="15">
        <v>42521</v>
      </c>
      <c r="C130" s="11" t="s">
        <v>13</v>
      </c>
      <c r="D130" s="11">
        <v>1351</v>
      </c>
      <c r="E130" s="14">
        <v>-109688.46</v>
      </c>
      <c r="F130" s="14">
        <v>314226.109</v>
      </c>
      <c r="G130" s="41">
        <v>-3020853.71</v>
      </c>
      <c r="H130" s="11">
        <v>8653882.8760000002</v>
      </c>
      <c r="I130" s="11" t="s">
        <v>87</v>
      </c>
    </row>
    <row r="131" spans="1:9" x14ac:dyDescent="0.2">
      <c r="A131" s="12">
        <v>102084</v>
      </c>
      <c r="B131" s="15">
        <v>42521</v>
      </c>
      <c r="C131" s="11" t="s">
        <v>14</v>
      </c>
      <c r="D131" s="11">
        <v>1351</v>
      </c>
      <c r="E131" s="14">
        <v>-19.84</v>
      </c>
      <c r="F131" s="14">
        <v>0</v>
      </c>
      <c r="G131" s="41">
        <v>-3020853.71</v>
      </c>
      <c r="H131" s="14">
        <v>8652317.8010000009</v>
      </c>
      <c r="I131" s="11" t="s">
        <v>88</v>
      </c>
    </row>
    <row r="132" spans="1:9" x14ac:dyDescent="0.2">
      <c r="A132" s="12">
        <v>102084</v>
      </c>
      <c r="B132" s="15">
        <v>42551</v>
      </c>
      <c r="C132" s="11" t="s">
        <v>13</v>
      </c>
      <c r="D132" s="11">
        <v>1351</v>
      </c>
      <c r="E132" s="14">
        <v>-141886.57999999999</v>
      </c>
      <c r="F132" s="14">
        <v>346829.27299999999</v>
      </c>
      <c r="G132" s="41">
        <v>-3764075.22</v>
      </c>
      <c r="H132" s="11">
        <v>9200951.0519999992</v>
      </c>
      <c r="I132" s="11" t="s">
        <v>89</v>
      </c>
    </row>
    <row r="133" spans="1:9" x14ac:dyDescent="0.2">
      <c r="A133" s="12">
        <v>102084</v>
      </c>
      <c r="B133" s="15">
        <v>42551</v>
      </c>
      <c r="C133" s="11" t="s">
        <v>14</v>
      </c>
      <c r="D133" s="11">
        <v>1351</v>
      </c>
      <c r="E133" s="14">
        <v>20.399999999999999</v>
      </c>
      <c r="F133" s="14">
        <v>0</v>
      </c>
      <c r="G133" s="41">
        <v>-3764075.22</v>
      </c>
      <c r="H133" s="14">
        <v>9202274.0840000007</v>
      </c>
      <c r="I133" s="11" t="s">
        <v>90</v>
      </c>
    </row>
    <row r="134" spans="1:9" x14ac:dyDescent="0.2">
      <c r="A134" s="12">
        <v>102084</v>
      </c>
      <c r="B134" s="15">
        <v>42582</v>
      </c>
      <c r="C134" s="11" t="s">
        <v>13</v>
      </c>
      <c r="D134" s="11">
        <v>1351</v>
      </c>
      <c r="E134" s="14">
        <v>-167088.54</v>
      </c>
      <c r="F134" s="14">
        <v>417037.538</v>
      </c>
      <c r="G134" s="41">
        <v>-4204931.6900000004</v>
      </c>
      <c r="H134" s="11">
        <v>10495120.646</v>
      </c>
      <c r="I134" s="11" t="s">
        <v>91</v>
      </c>
    </row>
    <row r="135" spans="1:9" x14ac:dyDescent="0.2">
      <c r="A135" s="12">
        <v>102084</v>
      </c>
      <c r="B135" s="15">
        <v>42582</v>
      </c>
      <c r="C135" s="11" t="s">
        <v>14</v>
      </c>
      <c r="D135" s="11">
        <v>1351</v>
      </c>
      <c r="E135" s="14">
        <v>-2381.5700000000002</v>
      </c>
      <c r="F135" s="14">
        <v>0</v>
      </c>
      <c r="G135" s="41">
        <v>-4264833.82</v>
      </c>
      <c r="H135" s="11">
        <v>10495041.213</v>
      </c>
      <c r="I135" s="11" t="s">
        <v>92</v>
      </c>
    </row>
    <row r="136" spans="1:9" x14ac:dyDescent="0.2">
      <c r="A136" s="12">
        <v>102084</v>
      </c>
      <c r="B136" s="15">
        <v>42613</v>
      </c>
      <c r="C136" s="11" t="s">
        <v>13</v>
      </c>
      <c r="D136" s="11">
        <v>1351</v>
      </c>
      <c r="E136" s="14">
        <v>-144026.21</v>
      </c>
      <c r="F136" s="14">
        <v>435366.598</v>
      </c>
      <c r="G136" s="41">
        <v>-3626505.37</v>
      </c>
      <c r="H136" s="11">
        <v>10962305.164999999</v>
      </c>
      <c r="I136" s="11" t="s">
        <v>93</v>
      </c>
    </row>
    <row r="137" spans="1:9" x14ac:dyDescent="0.2">
      <c r="A137" s="12">
        <v>102084</v>
      </c>
      <c r="B137" s="15">
        <v>42613</v>
      </c>
      <c r="C137" s="11" t="s">
        <v>14</v>
      </c>
      <c r="D137" s="11">
        <v>1351</v>
      </c>
      <c r="E137" s="14">
        <v>-325.3</v>
      </c>
      <c r="F137" s="14">
        <v>0</v>
      </c>
      <c r="G137" s="41">
        <v>-3632837.42</v>
      </c>
      <c r="H137" s="11">
        <v>10956699.077</v>
      </c>
      <c r="I137" s="11" t="s">
        <v>94</v>
      </c>
    </row>
    <row r="138" spans="1:9" x14ac:dyDescent="0.2">
      <c r="A138" s="12">
        <v>102084</v>
      </c>
      <c r="B138" s="15">
        <v>42643</v>
      </c>
      <c r="C138" s="11" t="s">
        <v>13</v>
      </c>
      <c r="D138" s="11">
        <v>1351</v>
      </c>
      <c r="E138" s="14">
        <v>-103519.83</v>
      </c>
      <c r="F138" s="14">
        <v>342081.92499999999</v>
      </c>
      <c r="G138" s="41">
        <v>-2721490.56</v>
      </c>
      <c r="H138" s="11">
        <v>8993182.3719999995</v>
      </c>
      <c r="I138" s="11" t="s">
        <v>95</v>
      </c>
    </row>
    <row r="139" spans="1:9" x14ac:dyDescent="0.2">
      <c r="A139" s="12">
        <v>102084</v>
      </c>
      <c r="B139" s="15">
        <v>42643</v>
      </c>
      <c r="C139" s="11" t="s">
        <v>14</v>
      </c>
      <c r="D139" s="11">
        <v>1351</v>
      </c>
      <c r="E139" s="14">
        <v>-12.5</v>
      </c>
      <c r="F139" s="14">
        <v>0</v>
      </c>
      <c r="G139" s="41">
        <v>-2721490.56</v>
      </c>
      <c r="H139" s="11">
        <v>8992096.5730000008</v>
      </c>
      <c r="I139" s="11" t="s">
        <v>96</v>
      </c>
    </row>
    <row r="140" spans="1:9" x14ac:dyDescent="0.2">
      <c r="A140" s="12">
        <v>102084</v>
      </c>
      <c r="B140" s="15">
        <v>42674</v>
      </c>
      <c r="C140" s="11" t="s">
        <v>13</v>
      </c>
      <c r="D140" s="11">
        <v>1351</v>
      </c>
      <c r="E140" s="14">
        <v>-160209.44</v>
      </c>
      <c r="F140" s="14">
        <v>298318.84999999998</v>
      </c>
      <c r="G140" s="41">
        <v>-4502573.12</v>
      </c>
      <c r="H140" s="11">
        <v>8384040.5750000002</v>
      </c>
      <c r="I140" s="11" t="s">
        <v>97</v>
      </c>
    </row>
    <row r="141" spans="1:9" x14ac:dyDescent="0.2">
      <c r="A141" s="12">
        <v>102084</v>
      </c>
      <c r="B141" s="15">
        <v>42674</v>
      </c>
      <c r="C141" s="11" t="s">
        <v>14</v>
      </c>
      <c r="D141" s="11">
        <v>1351</v>
      </c>
      <c r="E141" s="14">
        <v>5.22</v>
      </c>
      <c r="F141" s="14">
        <v>0</v>
      </c>
      <c r="G141" s="41">
        <v>-4502573.12</v>
      </c>
      <c r="H141" s="11">
        <v>8384313.5640000002</v>
      </c>
      <c r="I141" s="11" t="s">
        <v>98</v>
      </c>
    </row>
    <row r="142" spans="1:9" x14ac:dyDescent="0.2">
      <c r="A142" s="12">
        <v>102084</v>
      </c>
      <c r="B142" s="15">
        <v>42704</v>
      </c>
      <c r="C142" s="11" t="s">
        <v>13</v>
      </c>
      <c r="D142" s="11">
        <v>1351</v>
      </c>
      <c r="E142" s="14">
        <v>-132295.88</v>
      </c>
      <c r="F142" s="14">
        <v>299072.42499999999</v>
      </c>
      <c r="G142" s="41">
        <v>-3795581.82</v>
      </c>
      <c r="H142" s="11">
        <v>8580417.3670000006</v>
      </c>
      <c r="I142" s="11" t="s">
        <v>99</v>
      </c>
    </row>
    <row r="143" spans="1:9" x14ac:dyDescent="0.2">
      <c r="A143" s="12">
        <v>102084</v>
      </c>
      <c r="B143" s="15">
        <v>42704</v>
      </c>
      <c r="C143" s="11" t="s">
        <v>14</v>
      </c>
      <c r="D143" s="11">
        <v>1351</v>
      </c>
      <c r="E143" s="14">
        <v>-34</v>
      </c>
      <c r="F143" s="14">
        <v>0</v>
      </c>
      <c r="G143" s="41">
        <v>-3795581.82</v>
      </c>
      <c r="H143" s="11">
        <v>8578212.9210000001</v>
      </c>
      <c r="I143" s="11" t="s">
        <v>100</v>
      </c>
    </row>
    <row r="144" spans="1:9" x14ac:dyDescent="0.2">
      <c r="A144" s="12">
        <v>102084</v>
      </c>
      <c r="B144" s="15">
        <v>42735</v>
      </c>
      <c r="C144" s="11" t="s">
        <v>13</v>
      </c>
      <c r="D144" s="11">
        <v>1351</v>
      </c>
      <c r="E144" s="14">
        <v>-128752.1</v>
      </c>
      <c r="F144" s="14">
        <v>339224.12900000002</v>
      </c>
      <c r="G144" s="41">
        <v>-3729385.83</v>
      </c>
      <c r="H144" s="11">
        <v>9825841.0759999994</v>
      </c>
      <c r="I144" s="11" t="s">
        <v>101</v>
      </c>
    </row>
    <row r="145" spans="1:9" x14ac:dyDescent="0.2">
      <c r="A145" s="12">
        <v>102084</v>
      </c>
      <c r="B145" s="15">
        <v>42735</v>
      </c>
      <c r="C145" s="11" t="s">
        <v>14</v>
      </c>
      <c r="D145" s="11">
        <v>1351</v>
      </c>
      <c r="E145" s="14">
        <v>-3.81</v>
      </c>
      <c r="F145" s="14">
        <v>0</v>
      </c>
      <c r="G145" s="41">
        <v>-3729385.83</v>
      </c>
      <c r="H145" s="11">
        <v>9825550.0810000002</v>
      </c>
      <c r="I145" s="11" t="s">
        <v>102</v>
      </c>
    </row>
    <row r="146" spans="1:9" x14ac:dyDescent="0.2">
      <c r="A146" s="12">
        <v>102084</v>
      </c>
      <c r="B146" s="15">
        <v>42766</v>
      </c>
      <c r="C146" s="11" t="s">
        <v>13</v>
      </c>
      <c r="D146" s="11">
        <v>1351</v>
      </c>
      <c r="E146" s="14">
        <v>-109011.84</v>
      </c>
      <c r="F146" s="14">
        <v>344574.38</v>
      </c>
      <c r="G146" s="41">
        <v>-3143438.58</v>
      </c>
      <c r="H146" s="11">
        <v>9936062.1799999997</v>
      </c>
      <c r="I146" s="11" t="s">
        <v>103</v>
      </c>
    </row>
    <row r="147" spans="1:9" x14ac:dyDescent="0.2">
      <c r="A147" s="12">
        <v>102084</v>
      </c>
      <c r="B147" s="15">
        <v>42766</v>
      </c>
      <c r="C147" s="11" t="s">
        <v>14</v>
      </c>
      <c r="D147" s="11">
        <v>1351</v>
      </c>
      <c r="E147" s="14">
        <v>2.69</v>
      </c>
      <c r="F147" s="14">
        <v>0</v>
      </c>
      <c r="G147" s="41">
        <v>-3143438.58</v>
      </c>
      <c r="H147" s="11">
        <v>9936307.1420000009</v>
      </c>
      <c r="I147" s="11" t="s">
        <v>104</v>
      </c>
    </row>
    <row r="148" spans="1:9" x14ac:dyDescent="0.2">
      <c r="A148" s="12">
        <v>102084</v>
      </c>
      <c r="B148" s="15">
        <v>42794</v>
      </c>
      <c r="C148" s="11" t="s">
        <v>13</v>
      </c>
      <c r="D148" s="11">
        <v>1351</v>
      </c>
      <c r="E148" s="14">
        <v>-116068.67</v>
      </c>
      <c r="F148" s="14">
        <v>299614.06900000002</v>
      </c>
      <c r="G148" s="41">
        <v>-3377085.13</v>
      </c>
      <c r="H148" s="11">
        <v>8717444.5130000003</v>
      </c>
      <c r="I148" s="11" t="s">
        <v>105</v>
      </c>
    </row>
    <row r="149" spans="1:9" x14ac:dyDescent="0.2">
      <c r="A149" s="12">
        <v>102084</v>
      </c>
      <c r="B149" s="15">
        <v>42794</v>
      </c>
      <c r="C149" s="11" t="s">
        <v>14</v>
      </c>
      <c r="D149" s="11">
        <v>1351</v>
      </c>
      <c r="E149" s="14">
        <v>-1.05</v>
      </c>
      <c r="F149" s="14">
        <v>0</v>
      </c>
      <c r="G149" s="41">
        <v>-3377085.13</v>
      </c>
      <c r="H149" s="11">
        <v>8717365.7190000005</v>
      </c>
      <c r="I149" s="11" t="s">
        <v>106</v>
      </c>
    </row>
    <row r="150" spans="1:9" x14ac:dyDescent="0.2">
      <c r="A150" s="12">
        <v>102084</v>
      </c>
      <c r="B150" s="15">
        <v>42825</v>
      </c>
      <c r="C150" s="11" t="s">
        <v>13</v>
      </c>
      <c r="D150" s="11">
        <v>1351</v>
      </c>
      <c r="E150" s="14">
        <v>-108946.41</v>
      </c>
      <c r="F150" s="14">
        <v>329226.446</v>
      </c>
      <c r="G150" s="41">
        <v>-3163652.96</v>
      </c>
      <c r="H150" s="11">
        <v>9560280.0789999999</v>
      </c>
      <c r="I150" s="11" t="s">
        <v>107</v>
      </c>
    </row>
    <row r="151" spans="1:9" x14ac:dyDescent="0.2">
      <c r="A151" s="12">
        <v>102084</v>
      </c>
      <c r="B151" s="15">
        <v>42825</v>
      </c>
      <c r="C151" s="11" t="s">
        <v>14</v>
      </c>
      <c r="D151" s="11">
        <v>1351</v>
      </c>
      <c r="E151" s="14">
        <v>-0.45</v>
      </c>
      <c r="F151" s="14">
        <v>0</v>
      </c>
      <c r="G151" s="41">
        <v>-3163652.96</v>
      </c>
      <c r="H151" s="11">
        <v>9560240.7119999994</v>
      </c>
      <c r="I151" s="11" t="s">
        <v>108</v>
      </c>
    </row>
    <row r="152" spans="1:9" x14ac:dyDescent="0.2">
      <c r="A152" s="12">
        <v>102084</v>
      </c>
      <c r="B152" s="15">
        <v>42855</v>
      </c>
      <c r="C152" s="11" t="s">
        <v>13</v>
      </c>
      <c r="D152" s="11">
        <v>1351</v>
      </c>
      <c r="E152" s="14">
        <v>-134821.76999999999</v>
      </c>
      <c r="F152" s="14">
        <v>282223.45600000001</v>
      </c>
      <c r="G152" s="41">
        <v>-3832870.12</v>
      </c>
      <c r="H152" s="11">
        <v>8023376.9289999995</v>
      </c>
      <c r="I152" s="11" t="s">
        <v>109</v>
      </c>
    </row>
    <row r="153" spans="1:9" x14ac:dyDescent="0.2">
      <c r="A153" s="12">
        <v>102084</v>
      </c>
      <c r="B153" s="15">
        <v>42855</v>
      </c>
      <c r="C153" s="11" t="s">
        <v>14</v>
      </c>
      <c r="D153" s="11">
        <v>1351</v>
      </c>
      <c r="E153" s="14">
        <v>-4.62</v>
      </c>
      <c r="F153" s="14">
        <v>0</v>
      </c>
      <c r="G153" s="41">
        <v>-3832870.12</v>
      </c>
      <c r="H153" s="11">
        <v>8023101.5619999999</v>
      </c>
      <c r="I153" s="11" t="s">
        <v>110</v>
      </c>
    </row>
    <row r="154" spans="1:9" x14ac:dyDescent="0.2">
      <c r="A154" s="12">
        <v>102084</v>
      </c>
      <c r="B154" s="15">
        <v>42886</v>
      </c>
      <c r="C154" s="11" t="s">
        <v>13</v>
      </c>
      <c r="D154" s="11">
        <v>1351</v>
      </c>
      <c r="E154" s="14">
        <v>-92682.84</v>
      </c>
      <c r="F154" s="14">
        <v>291396.13</v>
      </c>
      <c r="G154" s="41">
        <v>-2643019.7200000002</v>
      </c>
      <c r="H154" s="11">
        <v>8309690.716</v>
      </c>
      <c r="I154" s="11" t="s">
        <v>111</v>
      </c>
    </row>
    <row r="155" spans="1:9" x14ac:dyDescent="0.2">
      <c r="A155" s="12">
        <v>102084</v>
      </c>
      <c r="B155" s="15">
        <v>42886</v>
      </c>
      <c r="C155" s="11" t="s">
        <v>14</v>
      </c>
      <c r="D155" s="11">
        <v>1351</v>
      </c>
      <c r="E155" s="14">
        <v>-487.32</v>
      </c>
      <c r="F155" s="14">
        <v>0</v>
      </c>
      <c r="G155" s="41">
        <v>-2656804.7400000002</v>
      </c>
      <c r="H155" s="11">
        <v>8309340.5889999997</v>
      </c>
      <c r="I155" s="11" t="s">
        <v>112</v>
      </c>
    </row>
    <row r="156" spans="1:9" x14ac:dyDescent="0.2">
      <c r="A156" s="12">
        <v>102084</v>
      </c>
      <c r="B156" s="15">
        <v>42916</v>
      </c>
      <c r="C156" s="11" t="s">
        <v>13</v>
      </c>
      <c r="D156" s="11">
        <v>1351</v>
      </c>
      <c r="E156" s="14">
        <v>-138392.95000000001</v>
      </c>
      <c r="F156" s="14">
        <v>378229.38799999998</v>
      </c>
      <c r="G156" s="41">
        <v>-3342579.28</v>
      </c>
      <c r="H156" s="11">
        <v>9135304.557</v>
      </c>
      <c r="I156" s="11" t="s">
        <v>113</v>
      </c>
    </row>
    <row r="157" spans="1:9" x14ac:dyDescent="0.2">
      <c r="A157" s="12">
        <v>102084</v>
      </c>
      <c r="B157" s="15">
        <v>42916</v>
      </c>
      <c r="C157" s="11" t="s">
        <v>14</v>
      </c>
      <c r="D157" s="11">
        <v>1351</v>
      </c>
      <c r="E157" s="14">
        <v>10333.459999999999</v>
      </c>
      <c r="F157" s="14">
        <v>-50268.165999999997</v>
      </c>
      <c r="G157" s="41">
        <v>-3342579.28</v>
      </c>
      <c r="H157" s="11">
        <v>8560368.4979999997</v>
      </c>
      <c r="I157" s="11" t="s">
        <v>114</v>
      </c>
    </row>
    <row r="158" spans="1:9" x14ac:dyDescent="0.2">
      <c r="A158" s="12">
        <v>102084</v>
      </c>
      <c r="B158" s="15">
        <v>42947</v>
      </c>
      <c r="C158" s="11" t="s">
        <v>13</v>
      </c>
      <c r="D158" s="11">
        <v>1351</v>
      </c>
      <c r="E158" s="14">
        <v>-165100.21</v>
      </c>
      <c r="F158" s="14">
        <v>347705.245</v>
      </c>
      <c r="G158" s="41">
        <v>-4206101.5</v>
      </c>
      <c r="H158" s="11">
        <v>8858156.6779999994</v>
      </c>
      <c r="I158" s="11" t="s">
        <v>115</v>
      </c>
    </row>
    <row r="159" spans="1:9" x14ac:dyDescent="0.2">
      <c r="A159" s="12">
        <v>102084</v>
      </c>
      <c r="B159" s="15">
        <v>42947</v>
      </c>
      <c r="C159" s="11" t="s">
        <v>14</v>
      </c>
      <c r="D159" s="11">
        <v>1351</v>
      </c>
      <c r="E159" s="14">
        <v>-0.93</v>
      </c>
      <c r="F159" s="14">
        <v>0</v>
      </c>
      <c r="G159" s="41">
        <v>-4206101.5</v>
      </c>
      <c r="H159" s="11">
        <v>8858107.1600000001</v>
      </c>
      <c r="I159" s="11" t="s">
        <v>116</v>
      </c>
    </row>
    <row r="160" spans="1:9" x14ac:dyDescent="0.2">
      <c r="A160" s="12">
        <v>102084</v>
      </c>
      <c r="B160" s="15">
        <v>42978</v>
      </c>
      <c r="C160" s="11" t="s">
        <v>13</v>
      </c>
      <c r="D160" s="11">
        <v>1351</v>
      </c>
      <c r="E160" s="14">
        <v>-135737.14000000001</v>
      </c>
      <c r="F160" s="14">
        <v>331909.40100000001</v>
      </c>
      <c r="G160" s="41">
        <v>-3454388.69</v>
      </c>
      <c r="H160" s="11">
        <v>8446797.0480000004</v>
      </c>
      <c r="I160" s="11" t="s">
        <v>117</v>
      </c>
    </row>
    <row r="161" spans="1:9" x14ac:dyDescent="0.2">
      <c r="A161" s="12">
        <v>102084</v>
      </c>
      <c r="B161" s="15">
        <v>42978</v>
      </c>
      <c r="C161" s="11" t="s">
        <v>14</v>
      </c>
      <c r="D161" s="11">
        <v>1351</v>
      </c>
      <c r="E161" s="14">
        <v>-14.68</v>
      </c>
      <c r="F161" s="14">
        <v>0</v>
      </c>
      <c r="G161" s="41">
        <v>-3454388.69</v>
      </c>
      <c r="H161" s="11">
        <v>8445883.4629999995</v>
      </c>
      <c r="I161" s="11" t="s">
        <v>118</v>
      </c>
    </row>
    <row r="162" spans="1:9" x14ac:dyDescent="0.2">
      <c r="A162" s="12">
        <v>102084</v>
      </c>
      <c r="B162" s="15">
        <v>43008</v>
      </c>
      <c r="C162" s="11" t="s">
        <v>13</v>
      </c>
      <c r="D162" s="11">
        <v>1351</v>
      </c>
      <c r="E162" s="14">
        <v>-158524.22</v>
      </c>
      <c r="F162" s="14">
        <v>304055.65899999999</v>
      </c>
      <c r="G162" s="41">
        <v>-4127649.7</v>
      </c>
      <c r="H162" s="11">
        <v>7916993.7230000002</v>
      </c>
      <c r="I162" s="11" t="s">
        <v>119</v>
      </c>
    </row>
    <row r="163" spans="1:9" x14ac:dyDescent="0.2">
      <c r="A163" s="12">
        <v>102084</v>
      </c>
      <c r="B163" s="15">
        <v>43008</v>
      </c>
      <c r="C163" s="11" t="s">
        <v>14</v>
      </c>
      <c r="D163" s="11">
        <v>1351</v>
      </c>
      <c r="E163" s="14">
        <v>6.23</v>
      </c>
      <c r="F163" s="14">
        <v>0</v>
      </c>
      <c r="G163" s="41">
        <v>-4127649.7</v>
      </c>
      <c r="H163" s="11">
        <v>7917305.0760000004</v>
      </c>
      <c r="I163" s="11" t="s">
        <v>120</v>
      </c>
    </row>
    <row r="164" spans="1:9" x14ac:dyDescent="0.2">
      <c r="A164" s="12">
        <v>102084</v>
      </c>
      <c r="B164" s="15">
        <v>43039</v>
      </c>
      <c r="C164" s="11" t="s">
        <v>13</v>
      </c>
      <c r="D164" s="11">
        <v>1351</v>
      </c>
      <c r="E164" s="14">
        <v>-116949.61</v>
      </c>
      <c r="F164" s="14">
        <v>274832.02100000001</v>
      </c>
      <c r="G164" s="41">
        <v>-3157593.43</v>
      </c>
      <c r="H164" s="11">
        <v>7420356.4450000003</v>
      </c>
      <c r="I164" s="11" t="s">
        <v>121</v>
      </c>
    </row>
    <row r="165" spans="1:9" x14ac:dyDescent="0.2">
      <c r="A165" s="12">
        <v>102084</v>
      </c>
      <c r="B165" s="15">
        <v>43039</v>
      </c>
      <c r="C165" s="11" t="s">
        <v>14</v>
      </c>
      <c r="D165" s="11">
        <v>1351</v>
      </c>
      <c r="E165" s="14">
        <v>-24.39</v>
      </c>
      <c r="F165" s="14">
        <v>0</v>
      </c>
      <c r="G165" s="41">
        <v>-3157593.43</v>
      </c>
      <c r="H165" s="11">
        <v>7418809.3669999996</v>
      </c>
      <c r="I165" s="11" t="s">
        <v>122</v>
      </c>
    </row>
    <row r="166" spans="1:9" x14ac:dyDescent="0.2">
      <c r="A166" s="12">
        <v>102084</v>
      </c>
      <c r="B166" s="15">
        <v>43069</v>
      </c>
      <c r="C166" s="11" t="s">
        <v>13</v>
      </c>
      <c r="D166" s="11">
        <v>1351</v>
      </c>
      <c r="E166" s="14">
        <v>-98265.05</v>
      </c>
      <c r="F166" s="14">
        <v>286526.98599999998</v>
      </c>
      <c r="G166" s="41">
        <v>-2757186.81</v>
      </c>
      <c r="H166" s="11">
        <v>8039566.4699999997</v>
      </c>
      <c r="I166" s="11" t="s">
        <v>123</v>
      </c>
    </row>
    <row r="167" spans="1:9" x14ac:dyDescent="0.2">
      <c r="A167" s="12">
        <v>102084</v>
      </c>
      <c r="B167" s="15">
        <v>43069</v>
      </c>
      <c r="C167" s="11" t="s">
        <v>14</v>
      </c>
      <c r="D167" s="11">
        <v>1351</v>
      </c>
      <c r="E167" s="14">
        <v>-1.9</v>
      </c>
      <c r="F167" s="14">
        <v>0</v>
      </c>
      <c r="G167" s="41">
        <v>-2757186.81</v>
      </c>
      <c r="H167" s="11">
        <v>8039411.6030000001</v>
      </c>
      <c r="I167" s="11" t="s">
        <v>124</v>
      </c>
    </row>
    <row r="168" spans="1:9" x14ac:dyDescent="0.2">
      <c r="A168" s="12">
        <v>102084</v>
      </c>
      <c r="B168" s="15">
        <v>43100</v>
      </c>
      <c r="C168" s="11" t="s">
        <v>13</v>
      </c>
      <c r="D168" s="11">
        <v>1351</v>
      </c>
      <c r="E168" s="14">
        <v>-89375.51</v>
      </c>
      <c r="F168" s="14">
        <v>325968.484</v>
      </c>
      <c r="G168" s="41">
        <v>-2550290.96</v>
      </c>
      <c r="H168" s="11">
        <v>9301368.125</v>
      </c>
      <c r="I168" s="11" t="s">
        <v>125</v>
      </c>
    </row>
    <row r="169" spans="1:9" x14ac:dyDescent="0.2">
      <c r="A169" s="12">
        <v>102084</v>
      </c>
      <c r="B169" s="15">
        <v>43100</v>
      </c>
      <c r="C169" s="11" t="s">
        <v>14</v>
      </c>
      <c r="D169" s="11">
        <v>1351</v>
      </c>
      <c r="E169" s="14">
        <v>4.3499999999999996</v>
      </c>
      <c r="F169" s="14">
        <v>0</v>
      </c>
      <c r="G169" s="41">
        <v>-2550290.96</v>
      </c>
      <c r="H169" s="11">
        <v>9301820.6520000007</v>
      </c>
      <c r="I169" s="11" t="s">
        <v>126</v>
      </c>
    </row>
    <row r="170" spans="1:9" x14ac:dyDescent="0.2">
      <c r="A170" s="12">
        <v>102084</v>
      </c>
      <c r="B170" s="15">
        <v>43131</v>
      </c>
      <c r="C170" s="11" t="s">
        <v>13</v>
      </c>
      <c r="D170" s="11">
        <v>1351</v>
      </c>
      <c r="E170" s="14">
        <v>-118032</v>
      </c>
      <c r="F170" s="14">
        <v>338603.35200000001</v>
      </c>
      <c r="G170" s="41">
        <v>-3396569.74</v>
      </c>
      <c r="H170" s="11">
        <v>9743882.2650000006</v>
      </c>
      <c r="I170" s="11" t="s">
        <v>127</v>
      </c>
    </row>
    <row r="171" spans="1:9" x14ac:dyDescent="0.2">
      <c r="A171" s="12">
        <v>102084</v>
      </c>
      <c r="B171" s="15">
        <v>43131</v>
      </c>
      <c r="C171" s="11" t="s">
        <v>14</v>
      </c>
      <c r="D171" s="11">
        <v>1351</v>
      </c>
      <c r="E171" s="14">
        <v>-6.6</v>
      </c>
      <c r="F171" s="14">
        <v>0</v>
      </c>
      <c r="G171" s="41">
        <v>-3396569.74</v>
      </c>
      <c r="H171" s="11">
        <v>9743337.2789999992</v>
      </c>
      <c r="I171" s="11" t="s">
        <v>128</v>
      </c>
    </row>
    <row r="172" spans="1:9" x14ac:dyDescent="0.2">
      <c r="A172" s="12">
        <v>102084</v>
      </c>
      <c r="B172" s="15">
        <v>43159</v>
      </c>
      <c r="C172" s="11" t="s">
        <v>13</v>
      </c>
      <c r="D172" s="11">
        <v>1351</v>
      </c>
      <c r="E172" s="14">
        <v>-112774.62</v>
      </c>
      <c r="F172" s="14">
        <v>288259.57500000001</v>
      </c>
      <c r="G172" s="41">
        <v>-3200279.02</v>
      </c>
      <c r="H172" s="11">
        <v>8180130.0140000004</v>
      </c>
      <c r="I172" s="11" t="s">
        <v>129</v>
      </c>
    </row>
    <row r="173" spans="1:9" x14ac:dyDescent="0.2">
      <c r="A173" s="12">
        <v>102084</v>
      </c>
      <c r="B173" s="15">
        <v>43159</v>
      </c>
      <c r="C173" s="11" t="s">
        <v>14</v>
      </c>
      <c r="D173" s="11">
        <v>1351</v>
      </c>
      <c r="E173" s="14">
        <v>-0.11</v>
      </c>
      <c r="F173" s="14">
        <v>0</v>
      </c>
      <c r="G173" s="41">
        <v>-3200279.02</v>
      </c>
      <c r="H173" s="11">
        <v>8180122.0269999998</v>
      </c>
      <c r="I173" s="11" t="s">
        <v>130</v>
      </c>
    </row>
    <row r="174" spans="1:9" x14ac:dyDescent="0.2">
      <c r="A174" s="12">
        <v>102084</v>
      </c>
      <c r="B174" s="15">
        <v>43190</v>
      </c>
      <c r="C174" s="11" t="s">
        <v>13</v>
      </c>
      <c r="D174" s="11">
        <v>1351</v>
      </c>
      <c r="E174" s="14">
        <v>-92714.83</v>
      </c>
      <c r="F174" s="14">
        <v>302343.29599999997</v>
      </c>
      <c r="G174" s="41">
        <v>-2607225.9</v>
      </c>
      <c r="H174" s="11">
        <v>8502169.9570000004</v>
      </c>
      <c r="I174" s="11" t="s">
        <v>131</v>
      </c>
    </row>
    <row r="175" spans="1:9" x14ac:dyDescent="0.2">
      <c r="A175" s="12">
        <v>102084</v>
      </c>
      <c r="B175" s="15">
        <v>43190</v>
      </c>
      <c r="C175" s="11" t="s">
        <v>14</v>
      </c>
      <c r="D175" s="11">
        <v>1351</v>
      </c>
      <c r="E175" s="14">
        <v>-10462.02</v>
      </c>
      <c r="F175" s="14">
        <v>0</v>
      </c>
      <c r="G175" s="41">
        <v>-2901424.85</v>
      </c>
      <c r="H175" s="11">
        <v>8502162.5779999997</v>
      </c>
      <c r="I175" s="11" t="s">
        <v>132</v>
      </c>
    </row>
    <row r="176" spans="1:9" x14ac:dyDescent="0.2">
      <c r="A176" s="12">
        <v>102084</v>
      </c>
      <c r="B176" s="15">
        <v>43220</v>
      </c>
      <c r="C176" s="11" t="s">
        <v>13</v>
      </c>
      <c r="D176" s="11">
        <v>1351</v>
      </c>
      <c r="E176" s="14">
        <v>-88730.23</v>
      </c>
      <c r="F176" s="14">
        <v>280454.48599999998</v>
      </c>
      <c r="G176" s="41">
        <v>-2479518.31</v>
      </c>
      <c r="H176" s="11">
        <v>7837148.7759999996</v>
      </c>
      <c r="I176" s="11" t="s">
        <v>133</v>
      </c>
    </row>
    <row r="177" spans="1:9" x14ac:dyDescent="0.2">
      <c r="A177" s="12">
        <v>102084</v>
      </c>
      <c r="B177" s="15">
        <v>43220</v>
      </c>
      <c r="C177" s="11" t="s">
        <v>14</v>
      </c>
      <c r="D177" s="11">
        <v>1351</v>
      </c>
      <c r="E177" s="14">
        <v>-19793.759999999998</v>
      </c>
      <c r="F177" s="14">
        <v>0</v>
      </c>
      <c r="G177" s="41">
        <v>-3032563.56</v>
      </c>
      <c r="H177" s="11">
        <v>7836940.4529999997</v>
      </c>
      <c r="I177" s="11" t="s">
        <v>134</v>
      </c>
    </row>
    <row r="178" spans="1:9" x14ac:dyDescent="0.2">
      <c r="A178" s="12">
        <v>102084</v>
      </c>
      <c r="B178" s="15">
        <v>43251</v>
      </c>
      <c r="C178" s="11" t="s">
        <v>13</v>
      </c>
      <c r="D178" s="11">
        <v>1351</v>
      </c>
      <c r="E178" s="14">
        <v>-90025.89</v>
      </c>
      <c r="F178" s="14">
        <v>281901.33</v>
      </c>
      <c r="G178" s="41">
        <v>-2468563.84</v>
      </c>
      <c r="H178" s="11">
        <v>7729903.4950000001</v>
      </c>
      <c r="I178" s="11" t="s">
        <v>135</v>
      </c>
    </row>
    <row r="179" spans="1:9" x14ac:dyDescent="0.2">
      <c r="A179" s="12">
        <v>102084</v>
      </c>
      <c r="B179" s="15">
        <v>43251</v>
      </c>
      <c r="C179" s="11" t="s">
        <v>14</v>
      </c>
      <c r="D179" s="11">
        <v>1351</v>
      </c>
      <c r="E179" s="14">
        <v>-14337.59</v>
      </c>
      <c r="F179" s="14">
        <v>0.13</v>
      </c>
      <c r="G179" s="41">
        <v>-2861712.77</v>
      </c>
      <c r="H179" s="11">
        <v>7729916.3640000001</v>
      </c>
      <c r="I179" s="11" t="s">
        <v>136</v>
      </c>
    </row>
    <row r="180" spans="1:9" x14ac:dyDescent="0.2">
      <c r="A180" s="12">
        <v>102084</v>
      </c>
      <c r="B180" s="15">
        <v>43281</v>
      </c>
      <c r="C180" s="11" t="s">
        <v>13</v>
      </c>
      <c r="D180" s="11">
        <v>1351</v>
      </c>
      <c r="E180" s="14">
        <v>-134059.35999999999</v>
      </c>
      <c r="F180" s="14">
        <v>307612.80800000002</v>
      </c>
      <c r="G180" s="41">
        <v>-3532120.24</v>
      </c>
      <c r="H180" s="11">
        <v>8104808.5420000004</v>
      </c>
      <c r="I180" s="11" t="s">
        <v>137</v>
      </c>
    </row>
    <row r="181" spans="1:9" x14ac:dyDescent="0.2">
      <c r="A181" s="12">
        <v>102084</v>
      </c>
      <c r="B181" s="15">
        <v>43281</v>
      </c>
      <c r="C181" s="11" t="s">
        <v>14</v>
      </c>
      <c r="D181" s="11">
        <v>1351</v>
      </c>
      <c r="E181" s="11">
        <v>-0.95</v>
      </c>
      <c r="F181" s="11">
        <v>0</v>
      </c>
      <c r="G181" s="41">
        <v>-3532120.24</v>
      </c>
      <c r="H181" s="11">
        <v>8104751.0949999997</v>
      </c>
      <c r="I181" s="11" t="s">
        <v>138</v>
      </c>
    </row>
    <row r="182" spans="1:9" x14ac:dyDescent="0.2">
      <c r="A182" s="12">
        <v>102084</v>
      </c>
      <c r="B182" s="15">
        <v>43312</v>
      </c>
      <c r="C182" s="11" t="s">
        <v>13</v>
      </c>
      <c r="D182" s="11">
        <v>1351</v>
      </c>
      <c r="E182" s="14">
        <v>-123062.81</v>
      </c>
      <c r="F182" s="14">
        <v>386288.12099999998</v>
      </c>
      <c r="G182" s="41">
        <v>-3053098.99</v>
      </c>
      <c r="H182" s="11">
        <v>9583527.8780000005</v>
      </c>
      <c r="I182" s="11" t="s">
        <v>43</v>
      </c>
    </row>
    <row r="183" spans="1:9" x14ac:dyDescent="0.2">
      <c r="A183" s="12">
        <v>102084</v>
      </c>
      <c r="B183" s="15">
        <v>43312</v>
      </c>
      <c r="C183" s="11" t="s">
        <v>14</v>
      </c>
      <c r="D183" s="11">
        <v>1351</v>
      </c>
      <c r="E183" s="11">
        <v>36.03</v>
      </c>
      <c r="F183" s="11">
        <v>0</v>
      </c>
      <c r="G183" s="41">
        <v>-3053098.99</v>
      </c>
      <c r="H183" s="11">
        <v>9586334.7090000007</v>
      </c>
      <c r="I183" s="11" t="s">
        <v>44</v>
      </c>
    </row>
    <row r="184" spans="1:9" x14ac:dyDescent="0.2">
      <c r="A184" s="12">
        <v>102084</v>
      </c>
      <c r="B184" s="15">
        <v>43343</v>
      </c>
      <c r="C184" s="11" t="s">
        <v>13</v>
      </c>
      <c r="D184" s="11">
        <v>1351</v>
      </c>
      <c r="E184" s="14">
        <v>-108567.43</v>
      </c>
      <c r="F184" s="14">
        <v>377215.973</v>
      </c>
      <c r="G184" s="41">
        <v>-2707237.5</v>
      </c>
      <c r="H184" s="11">
        <v>9406257.6510000005</v>
      </c>
      <c r="I184" s="11" t="s">
        <v>45</v>
      </c>
    </row>
    <row r="185" spans="1:9" x14ac:dyDescent="0.2">
      <c r="A185" s="12">
        <v>102084</v>
      </c>
      <c r="B185" s="15">
        <v>43343</v>
      </c>
      <c r="C185" s="11" t="s">
        <v>14</v>
      </c>
      <c r="D185" s="11">
        <v>1351</v>
      </c>
      <c r="E185" s="11">
        <v>-6.74</v>
      </c>
      <c r="F185" s="11">
        <v>0</v>
      </c>
      <c r="G185" s="41">
        <v>-2707237.5</v>
      </c>
      <c r="H185" s="11">
        <v>9405674.0240000002</v>
      </c>
      <c r="I185" s="11" t="s">
        <v>46</v>
      </c>
    </row>
    <row r="186" spans="1:9" x14ac:dyDescent="0.2">
      <c r="A186" s="12">
        <v>102084</v>
      </c>
      <c r="B186" s="15">
        <v>43373</v>
      </c>
      <c r="C186" s="11" t="s">
        <v>13</v>
      </c>
      <c r="D186" s="11">
        <v>1351</v>
      </c>
      <c r="E186" s="14">
        <v>-146416.91</v>
      </c>
      <c r="F186" s="14">
        <v>309785.26899999997</v>
      </c>
      <c r="G186" s="41">
        <v>-3762071.06</v>
      </c>
      <c r="H186" s="11">
        <v>7959696.5300000003</v>
      </c>
      <c r="I186" s="11" t="s">
        <v>47</v>
      </c>
    </row>
    <row r="187" spans="1:9" x14ac:dyDescent="0.2">
      <c r="A187" s="12">
        <v>102084</v>
      </c>
      <c r="B187" s="15">
        <v>43373</v>
      </c>
      <c r="C187" s="11" t="s">
        <v>14</v>
      </c>
      <c r="D187" s="11">
        <v>1351</v>
      </c>
      <c r="E187" s="11">
        <v>-207.82</v>
      </c>
      <c r="F187" s="11">
        <v>-3.0219999999999998</v>
      </c>
      <c r="G187" s="41">
        <v>-3762071.06</v>
      </c>
      <c r="H187" s="11">
        <v>7948337.1459999997</v>
      </c>
      <c r="I187" s="11" t="s">
        <v>48</v>
      </c>
    </row>
    <row r="188" spans="1:9" x14ac:dyDescent="0.2">
      <c r="A188" s="12">
        <v>102084</v>
      </c>
      <c r="B188" s="15">
        <v>43404</v>
      </c>
      <c r="C188" s="11" t="s">
        <v>13</v>
      </c>
      <c r="D188" s="11">
        <v>1351</v>
      </c>
      <c r="E188" s="14">
        <v>-118363.55</v>
      </c>
      <c r="F188" s="14">
        <v>271733.10700000002</v>
      </c>
      <c r="G188" s="41">
        <v>-3312675.5</v>
      </c>
      <c r="H188" s="11">
        <v>7605074.466</v>
      </c>
      <c r="I188" s="11" t="s">
        <v>49</v>
      </c>
    </row>
    <row r="189" spans="1:9" x14ac:dyDescent="0.2">
      <c r="A189" s="12">
        <v>102084</v>
      </c>
      <c r="B189" s="15">
        <v>43404</v>
      </c>
      <c r="C189" s="11" t="s">
        <v>14</v>
      </c>
      <c r="D189" s="11">
        <v>1351</v>
      </c>
      <c r="E189" s="14">
        <v>-3.54</v>
      </c>
      <c r="F189" s="11">
        <v>0</v>
      </c>
      <c r="G189" s="41">
        <v>-3312675.5</v>
      </c>
      <c r="H189" s="11">
        <v>7604847.193</v>
      </c>
      <c r="I189" s="11" t="s">
        <v>50</v>
      </c>
    </row>
    <row r="190" spans="1:9" x14ac:dyDescent="0.2">
      <c r="A190" s="12">
        <v>102084</v>
      </c>
      <c r="B190" s="15">
        <v>43434</v>
      </c>
      <c r="C190" s="11" t="s">
        <v>13</v>
      </c>
      <c r="D190" s="11">
        <v>1351</v>
      </c>
      <c r="E190" s="14">
        <v>-127332.86</v>
      </c>
      <c r="F190" s="14">
        <v>289412.44699999999</v>
      </c>
      <c r="G190" s="41">
        <v>-3373780.75</v>
      </c>
      <c r="H190" s="11">
        <v>7668202.2699999996</v>
      </c>
      <c r="I190" s="11" t="s">
        <v>51</v>
      </c>
    </row>
    <row r="191" spans="1:9" x14ac:dyDescent="0.2">
      <c r="A191" s="12">
        <v>102084</v>
      </c>
      <c r="B191" s="15">
        <v>43434</v>
      </c>
      <c r="C191" s="11" t="s">
        <v>14</v>
      </c>
      <c r="D191" s="11">
        <v>1351</v>
      </c>
      <c r="E191" s="14">
        <v>7050.26</v>
      </c>
      <c r="F191" s="11">
        <v>439.55700000000002</v>
      </c>
      <c r="G191" s="41">
        <v>-3373780.75</v>
      </c>
      <c r="H191" s="11">
        <v>8129996.3619999997</v>
      </c>
      <c r="I191" s="11" t="s">
        <v>52</v>
      </c>
    </row>
    <row r="192" spans="1:9" x14ac:dyDescent="0.2">
      <c r="A192" s="12">
        <v>102084</v>
      </c>
      <c r="B192" s="15">
        <v>43465</v>
      </c>
      <c r="C192" s="11" t="s">
        <v>13</v>
      </c>
      <c r="D192" s="11">
        <v>1351</v>
      </c>
      <c r="E192" s="14">
        <v>-112225.22</v>
      </c>
      <c r="F192" s="14">
        <v>307599.80599999998</v>
      </c>
      <c r="G192" s="41">
        <v>-3172333.63</v>
      </c>
      <c r="H192" s="11">
        <v>8695097.125</v>
      </c>
      <c r="I192" s="11" t="s">
        <v>53</v>
      </c>
    </row>
    <row r="193" spans="1:9" x14ac:dyDescent="0.2">
      <c r="A193" s="12">
        <v>102084</v>
      </c>
      <c r="B193" s="15">
        <v>43465</v>
      </c>
      <c r="C193" s="11" t="s">
        <v>14</v>
      </c>
      <c r="D193" s="11">
        <v>1351</v>
      </c>
      <c r="E193" s="11">
        <v>-121.74</v>
      </c>
      <c r="F193" s="11">
        <v>0</v>
      </c>
      <c r="G193" s="41">
        <v>-3172333.63</v>
      </c>
      <c r="H193" s="11">
        <v>8685675.1980000008</v>
      </c>
      <c r="I193" s="11" t="s">
        <v>54</v>
      </c>
    </row>
    <row r="194" spans="1:9" x14ac:dyDescent="0.2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B195" s="2"/>
      <c r="C195" s="2"/>
      <c r="D195" s="2"/>
      <c r="E195" s="1" t="str">
        <f t="shared" ref="E195:E226" si="15">IF(W16="",1,"")</f>
        <v/>
      </c>
    </row>
    <row r="196" spans="1:9" x14ac:dyDescent="0.2">
      <c r="A196" s="2"/>
      <c r="B196" s="2"/>
      <c r="C196" s="2"/>
      <c r="D196" s="2"/>
      <c r="E196" s="1" t="str">
        <f t="shared" si="15"/>
        <v/>
      </c>
    </row>
    <row r="197" spans="1:9" x14ac:dyDescent="0.2">
      <c r="A197" s="2"/>
      <c r="B197" s="2"/>
      <c r="C197" s="2"/>
      <c r="D197" s="2"/>
      <c r="E197" s="1" t="str">
        <f t="shared" si="15"/>
        <v/>
      </c>
    </row>
    <row r="198" spans="1:9" x14ac:dyDescent="0.2">
      <c r="A198" s="2"/>
      <c r="B198" s="2"/>
      <c r="C198" s="2"/>
      <c r="D198" s="2"/>
      <c r="E198" s="1" t="str">
        <f t="shared" si="15"/>
        <v/>
      </c>
    </row>
    <row r="199" spans="1:9" x14ac:dyDescent="0.2">
      <c r="A199" s="2"/>
      <c r="B199" s="2"/>
      <c r="C199" s="2"/>
      <c r="D199" s="2"/>
      <c r="E199" s="1" t="str">
        <f t="shared" si="15"/>
        <v/>
      </c>
    </row>
    <row r="200" spans="1:9" x14ac:dyDescent="0.2">
      <c r="A200" s="2"/>
      <c r="B200" s="2"/>
      <c r="C200" s="2"/>
      <c r="D200" s="2"/>
      <c r="E200" s="1" t="str">
        <f t="shared" si="15"/>
        <v/>
      </c>
    </row>
    <row r="201" spans="1:9" x14ac:dyDescent="0.2">
      <c r="A201" s="2"/>
      <c r="B201" s="2"/>
      <c r="C201" s="2"/>
      <c r="D201" s="2"/>
      <c r="E201" s="1" t="str">
        <f t="shared" si="15"/>
        <v/>
      </c>
    </row>
    <row r="202" spans="1:9" x14ac:dyDescent="0.2">
      <c r="A202" s="2"/>
      <c r="B202" s="2"/>
      <c r="C202" s="2"/>
      <c r="D202" s="2"/>
      <c r="E202" s="1" t="str">
        <f t="shared" si="15"/>
        <v/>
      </c>
    </row>
    <row r="203" spans="1:9" x14ac:dyDescent="0.2">
      <c r="A203" s="2"/>
      <c r="B203" s="2"/>
      <c r="C203" s="2"/>
      <c r="D203" s="2"/>
      <c r="E203" s="1" t="str">
        <f t="shared" si="15"/>
        <v/>
      </c>
    </row>
    <row r="204" spans="1:9" x14ac:dyDescent="0.2">
      <c r="A204" s="2"/>
      <c r="B204" s="2"/>
      <c r="C204" s="2"/>
      <c r="D204" s="2"/>
      <c r="E204" s="1" t="str">
        <f t="shared" si="15"/>
        <v/>
      </c>
    </row>
    <row r="205" spans="1:9" x14ac:dyDescent="0.2">
      <c r="A205" s="2"/>
      <c r="B205" s="2"/>
      <c r="C205" s="2"/>
      <c r="D205" s="2"/>
      <c r="E205" s="1" t="str">
        <f t="shared" si="15"/>
        <v/>
      </c>
    </row>
    <row r="206" spans="1:9" x14ac:dyDescent="0.2">
      <c r="A206" s="2"/>
      <c r="B206" s="2"/>
      <c r="C206" s="2"/>
      <c r="D206" s="2"/>
      <c r="E206" s="1" t="str">
        <f t="shared" si="15"/>
        <v/>
      </c>
    </row>
    <row r="207" spans="1:9" x14ac:dyDescent="0.2">
      <c r="A207" s="2"/>
      <c r="B207" s="2"/>
      <c r="C207" s="2"/>
      <c r="D207" s="2"/>
      <c r="E207" s="1" t="str">
        <f t="shared" si="15"/>
        <v/>
      </c>
    </row>
    <row r="208" spans="1:9" x14ac:dyDescent="0.2">
      <c r="A208" s="2"/>
      <c r="B208" s="2"/>
      <c r="C208" s="2"/>
      <c r="D208" s="2"/>
      <c r="E208" s="1" t="str">
        <f t="shared" si="15"/>
        <v/>
      </c>
    </row>
    <row r="209" spans="1:5" x14ac:dyDescent="0.2">
      <c r="A209" s="2"/>
      <c r="B209" s="2"/>
      <c r="C209" s="2"/>
      <c r="D209" s="2"/>
      <c r="E209" s="1" t="str">
        <f t="shared" si="15"/>
        <v/>
      </c>
    </row>
    <row r="210" spans="1:5" x14ac:dyDescent="0.2">
      <c r="A210" s="2"/>
      <c r="B210" s="2"/>
      <c r="C210" s="2"/>
      <c r="D210" s="2"/>
      <c r="E210" s="1" t="str">
        <f t="shared" si="15"/>
        <v/>
      </c>
    </row>
    <row r="211" spans="1:5" x14ac:dyDescent="0.2">
      <c r="A211" s="2"/>
      <c r="B211" s="2"/>
      <c r="C211" s="2"/>
      <c r="D211" s="2"/>
      <c r="E211" s="1" t="str">
        <f t="shared" si="15"/>
        <v/>
      </c>
    </row>
    <row r="212" spans="1:5" x14ac:dyDescent="0.2">
      <c r="A212" s="2"/>
      <c r="B212" s="2"/>
      <c r="C212" s="2"/>
      <c r="D212" s="2"/>
      <c r="E212" s="1" t="str">
        <f t="shared" si="15"/>
        <v/>
      </c>
    </row>
    <row r="213" spans="1:5" x14ac:dyDescent="0.2">
      <c r="A213" s="2"/>
      <c r="B213" s="2"/>
      <c r="C213" s="2"/>
      <c r="D213" s="2"/>
      <c r="E213" s="1" t="str">
        <f t="shared" si="15"/>
        <v/>
      </c>
    </row>
    <row r="214" spans="1:5" x14ac:dyDescent="0.2">
      <c r="A214" s="2"/>
      <c r="B214" s="2"/>
      <c r="C214" s="2"/>
      <c r="D214" s="2"/>
      <c r="E214" s="1" t="str">
        <f t="shared" si="15"/>
        <v/>
      </c>
    </row>
    <row r="215" spans="1:5" x14ac:dyDescent="0.2">
      <c r="A215" s="2"/>
      <c r="B215" s="2"/>
      <c r="C215" s="2"/>
      <c r="D215" s="2"/>
      <c r="E215" s="1" t="str">
        <f t="shared" si="15"/>
        <v/>
      </c>
    </row>
    <row r="216" spans="1:5" x14ac:dyDescent="0.2">
      <c r="A216" s="2"/>
      <c r="B216" s="2"/>
      <c r="C216" s="2"/>
      <c r="D216" s="2"/>
      <c r="E216" s="1" t="str">
        <f t="shared" si="15"/>
        <v/>
      </c>
    </row>
    <row r="217" spans="1:5" x14ac:dyDescent="0.2">
      <c r="A217" s="2"/>
      <c r="B217" s="2"/>
      <c r="C217" s="2"/>
      <c r="D217" s="2"/>
      <c r="E217" s="1" t="str">
        <f t="shared" si="15"/>
        <v/>
      </c>
    </row>
    <row r="218" spans="1:5" x14ac:dyDescent="0.2">
      <c r="A218" s="2"/>
      <c r="B218" s="2"/>
      <c r="C218" s="2"/>
      <c r="D218" s="2"/>
      <c r="E218" s="1" t="str">
        <f t="shared" si="15"/>
        <v/>
      </c>
    </row>
    <row r="219" spans="1:5" x14ac:dyDescent="0.2">
      <c r="A219" s="2"/>
      <c r="B219" s="2"/>
      <c r="C219" s="2"/>
      <c r="D219" s="2"/>
      <c r="E219" s="1" t="str">
        <f t="shared" si="15"/>
        <v/>
      </c>
    </row>
    <row r="220" spans="1:5" x14ac:dyDescent="0.2">
      <c r="A220" s="2"/>
      <c r="B220" s="2"/>
      <c r="C220" s="2"/>
      <c r="D220" s="2"/>
      <c r="E220" s="1" t="str">
        <f t="shared" si="15"/>
        <v/>
      </c>
    </row>
    <row r="221" spans="1:5" x14ac:dyDescent="0.2">
      <c r="A221" s="2"/>
      <c r="B221" s="2"/>
      <c r="C221" s="2"/>
      <c r="D221" s="2"/>
      <c r="E221" s="1" t="str">
        <f t="shared" si="15"/>
        <v/>
      </c>
    </row>
    <row r="222" spans="1:5" x14ac:dyDescent="0.2">
      <c r="A222" s="2"/>
      <c r="B222" s="2"/>
      <c r="C222" s="2"/>
      <c r="D222" s="2"/>
      <c r="E222" s="1" t="str">
        <f t="shared" si="15"/>
        <v/>
      </c>
    </row>
    <row r="223" spans="1:5" x14ac:dyDescent="0.2">
      <c r="A223" s="2"/>
      <c r="B223" s="2"/>
      <c r="C223" s="2"/>
      <c r="D223" s="2"/>
      <c r="E223" s="1" t="str">
        <f t="shared" si="15"/>
        <v/>
      </c>
    </row>
    <row r="224" spans="1:5" x14ac:dyDescent="0.2">
      <c r="A224" s="2"/>
      <c r="B224" s="2"/>
      <c r="C224" s="2"/>
      <c r="D224" s="2"/>
      <c r="E224" s="1" t="str">
        <f t="shared" si="15"/>
        <v/>
      </c>
    </row>
    <row r="225" spans="1:5" x14ac:dyDescent="0.2">
      <c r="A225" s="2"/>
      <c r="B225" s="2"/>
      <c r="C225" s="2"/>
      <c r="D225" s="2"/>
      <c r="E225" s="1" t="str">
        <f t="shared" si="15"/>
        <v/>
      </c>
    </row>
    <row r="226" spans="1:5" x14ac:dyDescent="0.2">
      <c r="A226" s="2"/>
      <c r="B226" s="2"/>
      <c r="C226" s="2"/>
      <c r="D226" s="2"/>
      <c r="E226" s="1" t="str">
        <f t="shared" si="15"/>
        <v/>
      </c>
    </row>
    <row r="227" spans="1:5" x14ac:dyDescent="0.2">
      <c r="A227" s="2"/>
      <c r="B227" s="2"/>
      <c r="C227" s="2"/>
      <c r="D227" s="2"/>
      <c r="E227" s="1" t="str">
        <f t="shared" ref="E227:E258" si="16">IF(W48="",1,"")</f>
        <v/>
      </c>
    </row>
    <row r="228" spans="1:5" x14ac:dyDescent="0.2">
      <c r="A228" s="2"/>
      <c r="B228" s="2"/>
      <c r="C228" s="2"/>
      <c r="D228" s="2"/>
      <c r="E228" s="1" t="str">
        <f t="shared" si="16"/>
        <v/>
      </c>
    </row>
    <row r="229" spans="1:5" x14ac:dyDescent="0.2">
      <c r="A229" s="2"/>
      <c r="B229" s="2"/>
      <c r="C229" s="2"/>
      <c r="D229" s="2"/>
      <c r="E229" s="1" t="str">
        <f t="shared" si="16"/>
        <v/>
      </c>
    </row>
    <row r="230" spans="1:5" x14ac:dyDescent="0.2">
      <c r="A230" s="2"/>
      <c r="B230" s="2"/>
      <c r="C230" s="2"/>
      <c r="D230" s="2"/>
      <c r="E230" s="1" t="str">
        <f t="shared" si="16"/>
        <v/>
      </c>
    </row>
    <row r="231" spans="1:5" x14ac:dyDescent="0.2">
      <c r="A231" s="2"/>
      <c r="B231" s="2"/>
      <c r="C231" s="2"/>
      <c r="D231" s="2"/>
      <c r="E231" s="1" t="str">
        <f t="shared" si="16"/>
        <v/>
      </c>
    </row>
    <row r="232" spans="1:5" x14ac:dyDescent="0.2">
      <c r="A232" s="2"/>
      <c r="B232" s="2"/>
      <c r="C232" s="2"/>
      <c r="D232" s="2"/>
      <c r="E232" s="1" t="str">
        <f t="shared" si="16"/>
        <v/>
      </c>
    </row>
    <row r="233" spans="1:5" x14ac:dyDescent="0.2">
      <c r="A233" s="2"/>
      <c r="B233" s="2"/>
      <c r="C233" s="2"/>
      <c r="D233" s="2"/>
      <c r="E233" s="1" t="str">
        <f t="shared" si="16"/>
        <v/>
      </c>
    </row>
    <row r="234" spans="1:5" x14ac:dyDescent="0.2">
      <c r="A234" s="2"/>
      <c r="B234" s="2"/>
      <c r="C234" s="2"/>
      <c r="D234" s="2"/>
      <c r="E234" s="1" t="str">
        <f t="shared" si="16"/>
        <v/>
      </c>
    </row>
    <row r="235" spans="1:5" x14ac:dyDescent="0.2">
      <c r="A235" s="2"/>
      <c r="B235" s="2"/>
      <c r="C235" s="2"/>
      <c r="D235" s="2"/>
      <c r="E235" s="1" t="str">
        <f t="shared" si="16"/>
        <v/>
      </c>
    </row>
    <row r="236" spans="1:5" x14ac:dyDescent="0.2">
      <c r="A236" s="2"/>
      <c r="B236" s="2"/>
      <c r="C236" s="2"/>
      <c r="D236" s="2"/>
      <c r="E236" s="1" t="str">
        <f t="shared" si="16"/>
        <v/>
      </c>
    </row>
    <row r="237" spans="1:5" x14ac:dyDescent="0.2">
      <c r="A237" s="2"/>
      <c r="B237" s="2"/>
      <c r="C237" s="2"/>
      <c r="D237" s="2"/>
      <c r="E237" s="1" t="str">
        <f t="shared" si="16"/>
        <v/>
      </c>
    </row>
    <row r="238" spans="1:5" x14ac:dyDescent="0.2">
      <c r="A238" s="2"/>
      <c r="B238" s="2"/>
      <c r="C238" s="2"/>
      <c r="D238" s="2"/>
      <c r="E238" s="1" t="str">
        <f t="shared" si="16"/>
        <v/>
      </c>
    </row>
    <row r="239" spans="1:5" x14ac:dyDescent="0.2">
      <c r="A239" s="2"/>
      <c r="B239" s="2"/>
      <c r="C239" s="2"/>
      <c r="D239" s="2"/>
      <c r="E239" s="1" t="str">
        <f t="shared" si="16"/>
        <v/>
      </c>
    </row>
    <row r="240" spans="1:5" x14ac:dyDescent="0.2">
      <c r="A240" s="2"/>
      <c r="B240" s="2"/>
      <c r="C240" s="2"/>
      <c r="D240" s="2"/>
      <c r="E240" s="1" t="str">
        <f t="shared" si="16"/>
        <v/>
      </c>
    </row>
    <row r="241" spans="1:5" x14ac:dyDescent="0.2">
      <c r="A241" s="2"/>
      <c r="B241" s="2"/>
      <c r="C241" s="2"/>
      <c r="D241" s="2"/>
      <c r="E241" s="1" t="str">
        <f t="shared" si="16"/>
        <v/>
      </c>
    </row>
    <row r="242" spans="1:5" x14ac:dyDescent="0.2">
      <c r="A242" s="2"/>
      <c r="B242" s="2"/>
      <c r="C242" s="2"/>
      <c r="D242" s="2"/>
      <c r="E242" s="1" t="str">
        <f t="shared" si="16"/>
        <v/>
      </c>
    </row>
    <row r="243" spans="1:5" x14ac:dyDescent="0.2">
      <c r="A243" s="2"/>
      <c r="B243" s="2"/>
      <c r="C243" s="2"/>
      <c r="D243" s="2"/>
      <c r="E243" s="1" t="str">
        <f t="shared" si="16"/>
        <v/>
      </c>
    </row>
    <row r="244" spans="1:5" x14ac:dyDescent="0.2">
      <c r="A244" s="2"/>
      <c r="B244" s="2"/>
      <c r="C244" s="2"/>
      <c r="D244" s="2"/>
      <c r="E244" s="1" t="str">
        <f t="shared" si="16"/>
        <v/>
      </c>
    </row>
    <row r="245" spans="1:5" x14ac:dyDescent="0.2">
      <c r="A245" s="2"/>
      <c r="B245" s="2"/>
      <c r="C245" s="2"/>
      <c r="D245" s="2"/>
      <c r="E245" s="1" t="str">
        <f t="shared" si="16"/>
        <v/>
      </c>
    </row>
    <row r="246" spans="1:5" x14ac:dyDescent="0.2">
      <c r="A246" s="2"/>
      <c r="B246" s="2"/>
      <c r="C246" s="2"/>
      <c r="D246" s="2"/>
      <c r="E246" s="1" t="str">
        <f t="shared" si="16"/>
        <v/>
      </c>
    </row>
    <row r="247" spans="1:5" x14ac:dyDescent="0.2">
      <c r="A247" s="2"/>
      <c r="B247" s="2"/>
      <c r="C247" s="2"/>
      <c r="D247" s="2"/>
      <c r="E247" s="1" t="str">
        <f t="shared" si="16"/>
        <v/>
      </c>
    </row>
    <row r="248" spans="1:5" x14ac:dyDescent="0.2">
      <c r="A248" s="2"/>
      <c r="B248" s="2"/>
      <c r="C248" s="2"/>
      <c r="D248" s="2"/>
      <c r="E248" s="1" t="str">
        <f t="shared" si="16"/>
        <v/>
      </c>
    </row>
    <row r="249" spans="1:5" x14ac:dyDescent="0.2">
      <c r="A249" s="2"/>
      <c r="B249" s="2"/>
      <c r="C249" s="2"/>
      <c r="D249" s="2"/>
      <c r="E249" s="1" t="str">
        <f t="shared" si="16"/>
        <v/>
      </c>
    </row>
    <row r="250" spans="1:5" x14ac:dyDescent="0.2">
      <c r="A250" s="2"/>
      <c r="B250" s="2"/>
      <c r="C250" s="2"/>
      <c r="D250" s="2"/>
      <c r="E250" s="1" t="str">
        <f t="shared" si="16"/>
        <v/>
      </c>
    </row>
    <row r="251" spans="1:5" x14ac:dyDescent="0.2">
      <c r="A251" s="2"/>
      <c r="B251" s="2"/>
      <c r="C251" s="2"/>
      <c r="D251" s="2"/>
      <c r="E251" s="1" t="str">
        <f t="shared" si="16"/>
        <v/>
      </c>
    </row>
    <row r="252" spans="1:5" x14ac:dyDescent="0.2">
      <c r="A252" s="2"/>
      <c r="B252" s="2"/>
      <c r="C252" s="2"/>
      <c r="D252" s="2"/>
      <c r="E252" s="1" t="str">
        <f t="shared" si="16"/>
        <v/>
      </c>
    </row>
    <row r="253" spans="1:5" x14ac:dyDescent="0.2">
      <c r="A253" s="2"/>
      <c r="B253" s="2"/>
      <c r="C253" s="2"/>
      <c r="D253" s="2"/>
      <c r="E253" s="1" t="str">
        <f t="shared" si="16"/>
        <v/>
      </c>
    </row>
    <row r="254" spans="1:5" x14ac:dyDescent="0.2">
      <c r="A254" s="2"/>
      <c r="B254" s="2"/>
      <c r="C254" s="2"/>
      <c r="D254" s="2"/>
      <c r="E254" s="1" t="str">
        <f t="shared" si="16"/>
        <v/>
      </c>
    </row>
    <row r="255" spans="1:5" x14ac:dyDescent="0.2">
      <c r="A255" s="2"/>
      <c r="B255" s="2"/>
      <c r="C255" s="2"/>
      <c r="D255" s="2"/>
      <c r="E255" s="1" t="str">
        <f t="shared" si="16"/>
        <v/>
      </c>
    </row>
    <row r="256" spans="1:5" x14ac:dyDescent="0.2">
      <c r="A256" s="2"/>
      <c r="B256" s="2"/>
      <c r="C256" s="2"/>
      <c r="D256" s="2"/>
      <c r="E256" s="1" t="str">
        <f t="shared" si="16"/>
        <v/>
      </c>
    </row>
    <row r="257" spans="1:13" x14ac:dyDescent="0.2">
      <c r="A257" s="2"/>
      <c r="B257" s="2"/>
      <c r="C257" s="2"/>
      <c r="D257" s="2"/>
      <c r="E257" s="1" t="str">
        <f t="shared" si="16"/>
        <v/>
      </c>
    </row>
    <row r="258" spans="1:13" x14ac:dyDescent="0.2">
      <c r="A258" s="2"/>
      <c r="B258" s="2"/>
      <c r="C258" s="2"/>
      <c r="D258" s="2"/>
      <c r="E258" s="1" t="str">
        <f t="shared" si="16"/>
        <v/>
      </c>
    </row>
    <row r="259" spans="1:13" x14ac:dyDescent="0.2">
      <c r="A259" s="2"/>
      <c r="B259" s="2"/>
      <c r="C259" s="2"/>
      <c r="D259" s="2"/>
      <c r="E259" s="1" t="str">
        <f t="shared" ref="E259:E278" si="17">IF(W80="",1,"")</f>
        <v/>
      </c>
    </row>
    <row r="260" spans="1:13" x14ac:dyDescent="0.2">
      <c r="A260" s="2"/>
      <c r="B260" s="2"/>
      <c r="C260" s="2"/>
      <c r="D260" s="2"/>
      <c r="E260" s="1" t="str">
        <f t="shared" si="17"/>
        <v/>
      </c>
    </row>
    <row r="261" spans="1:13" x14ac:dyDescent="0.2">
      <c r="A261" s="2"/>
      <c r="B261" s="2"/>
      <c r="C261" s="2"/>
      <c r="D261" s="2"/>
      <c r="E261" s="1" t="str">
        <f t="shared" si="17"/>
        <v/>
      </c>
    </row>
    <row r="262" spans="1:13" x14ac:dyDescent="0.2">
      <c r="A262" s="2"/>
      <c r="B262" s="2"/>
      <c r="C262" s="2"/>
      <c r="D262" s="2"/>
      <c r="E262" s="1" t="str">
        <f t="shared" si="17"/>
        <v/>
      </c>
    </row>
    <row r="263" spans="1:13" x14ac:dyDescent="0.2">
      <c r="A263" s="2"/>
      <c r="B263" s="2"/>
      <c r="C263" s="2"/>
      <c r="D263" s="2"/>
      <c r="E263" s="1" t="str">
        <f t="shared" si="17"/>
        <v/>
      </c>
    </row>
    <row r="264" spans="1:13" x14ac:dyDescent="0.2">
      <c r="A264" s="2"/>
      <c r="B264" s="2"/>
      <c r="C264" s="2"/>
      <c r="D264" s="2"/>
      <c r="E264" s="1" t="str">
        <f t="shared" si="17"/>
        <v/>
      </c>
    </row>
    <row r="265" spans="1:13" x14ac:dyDescent="0.2">
      <c r="A265" s="2"/>
      <c r="B265" s="2"/>
      <c r="C265" s="2"/>
      <c r="D265" s="2"/>
      <c r="E265" s="1" t="str">
        <f t="shared" si="17"/>
        <v/>
      </c>
    </row>
    <row r="266" spans="1:13" x14ac:dyDescent="0.2">
      <c r="A266" s="2"/>
      <c r="B266" s="2"/>
      <c r="C266" s="2"/>
      <c r="D266" s="2"/>
      <c r="E266" s="1" t="str">
        <f t="shared" si="17"/>
        <v/>
      </c>
    </row>
    <row r="267" spans="1:13" x14ac:dyDescent="0.2">
      <c r="A267" s="2"/>
      <c r="B267" s="2"/>
      <c r="C267" s="2"/>
      <c r="D267" s="2"/>
      <c r="E267" s="1" t="str">
        <f t="shared" si="17"/>
        <v/>
      </c>
    </row>
    <row r="268" spans="1:13" x14ac:dyDescent="0.2">
      <c r="A268" s="2"/>
      <c r="B268" s="2"/>
      <c r="C268" s="2"/>
      <c r="D268" s="2"/>
      <c r="E268" s="1" t="str">
        <f t="shared" si="17"/>
        <v/>
      </c>
    </row>
    <row r="269" spans="1:13" x14ac:dyDescent="0.2">
      <c r="A269" s="2"/>
      <c r="B269" s="2"/>
      <c r="C269" s="2"/>
      <c r="D269" s="2"/>
      <c r="E269" s="1" t="str">
        <f t="shared" si="17"/>
        <v/>
      </c>
    </row>
    <row r="270" spans="1:13" x14ac:dyDescent="0.2">
      <c r="A270" s="2"/>
      <c r="B270" s="2"/>
      <c r="C270" s="2"/>
      <c r="D270" s="2"/>
      <c r="E270" s="1" t="str">
        <f t="shared" si="17"/>
        <v/>
      </c>
    </row>
    <row r="271" spans="1:13" x14ac:dyDescent="0.2">
      <c r="A271" s="2"/>
      <c r="B271" s="2"/>
      <c r="C271" s="2"/>
      <c r="D271" s="2"/>
      <c r="E271" s="1" t="str">
        <f t="shared" si="17"/>
        <v/>
      </c>
    </row>
    <row r="272" spans="1:13" x14ac:dyDescent="0.2">
      <c r="A272" s="2"/>
      <c r="B272" s="2"/>
      <c r="C272" s="2"/>
      <c r="D272" s="2"/>
      <c r="E272" s="1" t="str">
        <f t="shared" si="17"/>
        <v/>
      </c>
      <c r="F272" s="42"/>
      <c r="G272" s="43"/>
      <c r="J272" s="1"/>
      <c r="K272" s="1"/>
      <c r="L272" s="1"/>
      <c r="M272" s="1"/>
    </row>
    <row r="273" spans="1:7" x14ac:dyDescent="0.2">
      <c r="A273" s="2"/>
      <c r="B273" s="2"/>
      <c r="C273" s="2"/>
      <c r="D273" s="2"/>
      <c r="E273" s="1" t="str">
        <f t="shared" si="17"/>
        <v/>
      </c>
      <c r="F273" s="42"/>
      <c r="G273" s="43"/>
    </row>
    <row r="274" spans="1:7" x14ac:dyDescent="0.2">
      <c r="A274" s="2"/>
      <c r="B274" s="2"/>
      <c r="C274" s="2"/>
      <c r="D274" s="2"/>
      <c r="E274" s="1" t="str">
        <f t="shared" si="17"/>
        <v/>
      </c>
      <c r="F274" s="42"/>
      <c r="G274" s="43"/>
    </row>
    <row r="275" spans="1:7" x14ac:dyDescent="0.2">
      <c r="A275" s="2"/>
      <c r="B275" s="2"/>
      <c r="C275" s="2"/>
      <c r="D275" s="2"/>
      <c r="E275" s="1" t="str">
        <f t="shared" si="17"/>
        <v/>
      </c>
      <c r="F275" s="42"/>
      <c r="G275" s="43"/>
    </row>
    <row r="276" spans="1:7" x14ac:dyDescent="0.2">
      <c r="A276" s="2"/>
      <c r="B276" s="2"/>
      <c r="C276" s="2"/>
      <c r="D276" s="2"/>
      <c r="E276" s="1" t="str">
        <f t="shared" si="17"/>
        <v/>
      </c>
      <c r="F276" s="42"/>
      <c r="G276" s="43"/>
    </row>
    <row r="277" spans="1:7" x14ac:dyDescent="0.2">
      <c r="A277" s="2"/>
      <c r="B277" s="2"/>
      <c r="C277" s="2"/>
      <c r="D277" s="2"/>
      <c r="E277" s="1" t="str">
        <f t="shared" si="17"/>
        <v/>
      </c>
      <c r="F277" s="42"/>
      <c r="G277" s="43"/>
    </row>
    <row r="278" spans="1:7" x14ac:dyDescent="0.2">
      <c r="A278" s="2"/>
      <c r="B278" s="2"/>
      <c r="C278" s="2"/>
      <c r="D278" s="2"/>
      <c r="E278" s="1" t="str">
        <f t="shared" si="17"/>
        <v/>
      </c>
      <c r="F278" s="42"/>
      <c r="G278" s="43"/>
    </row>
    <row r="279" spans="1:7" ht="15" x14ac:dyDescent="0.25">
      <c r="A279" s="2"/>
      <c r="B279" s="2"/>
      <c r="C279" s="2"/>
      <c r="D279" s="2"/>
      <c r="G279" s="44"/>
    </row>
  </sheetData>
  <mergeCells count="2">
    <mergeCell ref="S2:U2"/>
    <mergeCell ref="P2:R2"/>
  </mergeCells>
  <conditionalFormatting sqref="E195:E278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ignoredErrors>
    <ignoredError sqref="Y55:AA9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8"/>
  <sheetViews>
    <sheetView tabSelected="1" zoomScale="40" zoomScaleNormal="40" workbookViewId="0">
      <selection activeCell="K57" sqref="K57"/>
    </sheetView>
  </sheetViews>
  <sheetFormatPr defaultColWidth="8.85546875" defaultRowHeight="14.25" x14ac:dyDescent="0.2"/>
  <cols>
    <col min="1" max="21" width="17.7109375" style="1" customWidth="1"/>
    <col min="22" max="22" width="20.7109375" style="1" customWidth="1"/>
    <col min="23" max="16384" width="8.85546875" style="1"/>
  </cols>
  <sheetData>
    <row r="1" spans="1:19" s="2" customForma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2" customFormat="1" ht="15" x14ac:dyDescent="0.25">
      <c r="A2" s="3" t="s">
        <v>24</v>
      </c>
      <c r="B2" s="3"/>
      <c r="C2" s="3"/>
      <c r="D2" s="3"/>
      <c r="E2" s="3"/>
      <c r="F2" s="3"/>
      <c r="G2" s="3"/>
      <c r="H2" s="1"/>
      <c r="I2" s="1"/>
      <c r="K2" s="45"/>
    </row>
    <row r="3" spans="1:19" s="4" customFormat="1" ht="15" x14ac:dyDescent="0.25">
      <c r="B3" s="46" t="s">
        <v>27</v>
      </c>
      <c r="C3" s="46"/>
      <c r="D3" s="46"/>
      <c r="E3" s="47" t="s">
        <v>19</v>
      </c>
      <c r="F3" s="47"/>
      <c r="G3" s="47"/>
      <c r="I3" s="4" t="s">
        <v>145</v>
      </c>
      <c r="O3" s="4" t="s">
        <v>26</v>
      </c>
    </row>
    <row r="4" spans="1:19" s="2" customFormat="1" ht="42.75" x14ac:dyDescent="0.2">
      <c r="A4" s="1"/>
      <c r="B4" s="48" t="s">
        <v>20</v>
      </c>
      <c r="C4" s="48" t="s">
        <v>21</v>
      </c>
      <c r="D4" s="48" t="s">
        <v>22</v>
      </c>
      <c r="E4" s="48" t="s">
        <v>20</v>
      </c>
      <c r="F4" s="48" t="s">
        <v>21</v>
      </c>
      <c r="G4" s="48" t="s">
        <v>22</v>
      </c>
      <c r="H4" s="1"/>
      <c r="I4" s="9" t="s">
        <v>3</v>
      </c>
      <c r="J4" s="9" t="s">
        <v>6</v>
      </c>
      <c r="K4" s="9" t="s">
        <v>23</v>
      </c>
      <c r="L4" s="9" t="s">
        <v>4</v>
      </c>
      <c r="M4" s="9" t="s">
        <v>148</v>
      </c>
      <c r="O4" s="1"/>
      <c r="P4" s="10" t="s">
        <v>56</v>
      </c>
      <c r="Q4" s="10" t="s">
        <v>57</v>
      </c>
      <c r="R4" s="10" t="s">
        <v>58</v>
      </c>
      <c r="S4" s="10" t="s">
        <v>59</v>
      </c>
    </row>
    <row r="5" spans="1:19" s="2" customFormat="1" x14ac:dyDescent="0.2">
      <c r="A5" s="17">
        <v>40574</v>
      </c>
      <c r="B5" s="16">
        <v>6379.2479999999996</v>
      </c>
      <c r="C5" s="16">
        <v>6388218</v>
      </c>
      <c r="D5" s="16">
        <v>6388.2179999999998</v>
      </c>
      <c r="E5" s="16"/>
      <c r="F5" s="16"/>
      <c r="G5" s="16"/>
      <c r="H5" s="1"/>
      <c r="I5" s="49">
        <v>102084</v>
      </c>
      <c r="J5" s="50">
        <v>9990</v>
      </c>
      <c r="K5" s="51">
        <v>40574</v>
      </c>
      <c r="L5" s="50" t="s">
        <v>1</v>
      </c>
      <c r="M5" s="52">
        <v>0.82199999999999995</v>
      </c>
      <c r="O5" s="18">
        <f t="shared" ref="O5:O36" si="0">A5</f>
        <v>40574</v>
      </c>
      <c r="P5" s="53">
        <f t="shared" ref="P5:P36" si="1">M5</f>
        <v>0.82199999999999995</v>
      </c>
      <c r="Q5" s="53"/>
      <c r="R5" s="53">
        <f t="shared" ref="R5:R68" si="2">SUM(P5,Q5)</f>
        <v>0.82199999999999995</v>
      </c>
      <c r="S5" s="21">
        <f t="shared" ref="S5:S36" si="3">ROUND((D5-B5)*-R5,2)</f>
        <v>-7.37</v>
      </c>
    </row>
    <row r="6" spans="1:19" s="2" customFormat="1" x14ac:dyDescent="0.2">
      <c r="A6" s="17">
        <v>40602</v>
      </c>
      <c r="B6" s="16">
        <v>5130.0649999999996</v>
      </c>
      <c r="C6" s="16">
        <v>5142943</v>
      </c>
      <c r="D6" s="16">
        <v>5142.9430000000002</v>
      </c>
      <c r="E6" s="16"/>
      <c r="F6" s="16"/>
      <c r="G6" s="16"/>
      <c r="H6" s="1"/>
      <c r="I6" s="49">
        <v>102084</v>
      </c>
      <c r="J6" s="50">
        <v>9990</v>
      </c>
      <c r="K6" s="51">
        <v>40602</v>
      </c>
      <c r="L6" s="50" t="s">
        <v>1</v>
      </c>
      <c r="M6" s="52">
        <v>0.82199999999999995</v>
      </c>
      <c r="O6" s="18">
        <f t="shared" si="0"/>
        <v>40602</v>
      </c>
      <c r="P6" s="53">
        <f t="shared" si="1"/>
        <v>0.82199999999999995</v>
      </c>
      <c r="Q6" s="53"/>
      <c r="R6" s="53">
        <f t="shared" si="2"/>
        <v>0.82199999999999995</v>
      </c>
      <c r="S6" s="21">
        <f t="shared" si="3"/>
        <v>-10.59</v>
      </c>
    </row>
    <row r="7" spans="1:19" s="2" customFormat="1" x14ac:dyDescent="0.2">
      <c r="A7" s="17">
        <v>40633</v>
      </c>
      <c r="B7" s="16">
        <v>7683.2250000000004</v>
      </c>
      <c r="C7" s="16">
        <v>7710562</v>
      </c>
      <c r="D7" s="16">
        <v>7710.5619999999999</v>
      </c>
      <c r="E7" s="16"/>
      <c r="F7" s="16"/>
      <c r="G7" s="16"/>
      <c r="H7" s="1"/>
      <c r="I7" s="49">
        <v>102084</v>
      </c>
      <c r="J7" s="50">
        <v>9990</v>
      </c>
      <c r="K7" s="51">
        <v>40633</v>
      </c>
      <c r="L7" s="50" t="s">
        <v>1</v>
      </c>
      <c r="M7" s="52">
        <v>0.82199999999999995</v>
      </c>
      <c r="O7" s="18">
        <f t="shared" si="0"/>
        <v>40633</v>
      </c>
      <c r="P7" s="53">
        <f t="shared" si="1"/>
        <v>0.82199999999999995</v>
      </c>
      <c r="Q7" s="53"/>
      <c r="R7" s="53">
        <f t="shared" si="2"/>
        <v>0.82199999999999995</v>
      </c>
      <c r="S7" s="21">
        <f t="shared" si="3"/>
        <v>-22.47</v>
      </c>
    </row>
    <row r="8" spans="1:19" s="2" customFormat="1" x14ac:dyDescent="0.2">
      <c r="A8" s="17">
        <v>40663</v>
      </c>
      <c r="B8" s="16">
        <v>9250.76</v>
      </c>
      <c r="C8" s="16">
        <v>9253693</v>
      </c>
      <c r="D8" s="16">
        <v>9253.6929999999993</v>
      </c>
      <c r="E8" s="16"/>
      <c r="F8" s="16"/>
      <c r="G8" s="16"/>
      <c r="H8" s="1"/>
      <c r="I8" s="49">
        <v>102084</v>
      </c>
      <c r="J8" s="50">
        <v>9990</v>
      </c>
      <c r="K8" s="51">
        <v>40663</v>
      </c>
      <c r="L8" s="50" t="s">
        <v>1</v>
      </c>
      <c r="M8" s="52">
        <v>0.82199999999999995</v>
      </c>
      <c r="O8" s="18">
        <f t="shared" si="0"/>
        <v>40663</v>
      </c>
      <c r="P8" s="53">
        <f t="shared" si="1"/>
        <v>0.82199999999999995</v>
      </c>
      <c r="Q8" s="53"/>
      <c r="R8" s="53">
        <f t="shared" si="2"/>
        <v>0.82199999999999995</v>
      </c>
      <c r="S8" s="21">
        <f t="shared" si="3"/>
        <v>-2.41</v>
      </c>
    </row>
    <row r="9" spans="1:19" s="2" customFormat="1" x14ac:dyDescent="0.2">
      <c r="A9" s="17">
        <v>40694</v>
      </c>
      <c r="B9" s="16">
        <v>8971.0259999999998</v>
      </c>
      <c r="C9" s="16">
        <v>9006491</v>
      </c>
      <c r="D9" s="16">
        <v>9006.491</v>
      </c>
      <c r="E9" s="16"/>
      <c r="F9" s="16"/>
      <c r="G9" s="16"/>
      <c r="H9" s="1"/>
      <c r="I9" s="49">
        <v>102084</v>
      </c>
      <c r="J9" s="50">
        <v>9990</v>
      </c>
      <c r="K9" s="51">
        <v>40694</v>
      </c>
      <c r="L9" s="50" t="s">
        <v>1</v>
      </c>
      <c r="M9" s="52">
        <v>0.82199999999999995</v>
      </c>
      <c r="O9" s="18">
        <f t="shared" si="0"/>
        <v>40694</v>
      </c>
      <c r="P9" s="53">
        <f t="shared" si="1"/>
        <v>0.82199999999999995</v>
      </c>
      <c r="Q9" s="53"/>
      <c r="R9" s="53">
        <f t="shared" si="2"/>
        <v>0.82199999999999995</v>
      </c>
      <c r="S9" s="21">
        <f t="shared" si="3"/>
        <v>-29.15</v>
      </c>
    </row>
    <row r="10" spans="1:19" s="2" customFormat="1" x14ac:dyDescent="0.2">
      <c r="A10" s="17">
        <v>40724</v>
      </c>
      <c r="B10" s="16">
        <v>8792.9619999999995</v>
      </c>
      <c r="C10" s="16">
        <v>8845363</v>
      </c>
      <c r="D10" s="16">
        <v>8845.3629999999994</v>
      </c>
      <c r="E10" s="16"/>
      <c r="F10" s="16"/>
      <c r="G10" s="16"/>
      <c r="H10" s="1"/>
      <c r="I10" s="49">
        <v>102084</v>
      </c>
      <c r="J10" s="50">
        <v>9990</v>
      </c>
      <c r="K10" s="51">
        <v>40724</v>
      </c>
      <c r="L10" s="50" t="s">
        <v>1</v>
      </c>
      <c r="M10" s="52">
        <v>0.82199999999999995</v>
      </c>
      <c r="O10" s="18">
        <f t="shared" si="0"/>
        <v>40724</v>
      </c>
      <c r="P10" s="53">
        <f t="shared" si="1"/>
        <v>0.82199999999999995</v>
      </c>
      <c r="Q10" s="53"/>
      <c r="R10" s="53">
        <f t="shared" si="2"/>
        <v>0.82199999999999995</v>
      </c>
      <c r="S10" s="21">
        <f t="shared" si="3"/>
        <v>-43.07</v>
      </c>
    </row>
    <row r="11" spans="1:19" s="2" customFormat="1" x14ac:dyDescent="0.2">
      <c r="A11" s="17">
        <v>40755</v>
      </c>
      <c r="B11" s="16">
        <v>9506.3790000000008</v>
      </c>
      <c r="C11" s="16">
        <v>9597735</v>
      </c>
      <c r="D11" s="16">
        <v>9597.7350000000006</v>
      </c>
      <c r="E11" s="16"/>
      <c r="F11" s="16"/>
      <c r="G11" s="16"/>
      <c r="H11" s="1"/>
      <c r="I11" s="49">
        <v>102084</v>
      </c>
      <c r="J11" s="50">
        <v>9990</v>
      </c>
      <c r="K11" s="51">
        <v>40755</v>
      </c>
      <c r="L11" s="50" t="s">
        <v>1</v>
      </c>
      <c r="M11" s="52">
        <v>0.82199999999999995</v>
      </c>
      <c r="O11" s="18">
        <f t="shared" si="0"/>
        <v>40755</v>
      </c>
      <c r="P11" s="53">
        <f t="shared" si="1"/>
        <v>0.82199999999999995</v>
      </c>
      <c r="Q11" s="53"/>
      <c r="R11" s="53">
        <f t="shared" si="2"/>
        <v>0.82199999999999995</v>
      </c>
      <c r="S11" s="21">
        <f t="shared" si="3"/>
        <v>-75.09</v>
      </c>
    </row>
    <row r="12" spans="1:19" s="2" customFormat="1" x14ac:dyDescent="0.2">
      <c r="A12" s="17">
        <v>40786</v>
      </c>
      <c r="B12" s="16">
        <v>9258.7479999999996</v>
      </c>
      <c r="C12" s="16">
        <v>9331807</v>
      </c>
      <c r="D12" s="16">
        <v>9331.8070000000007</v>
      </c>
      <c r="E12" s="16"/>
      <c r="F12" s="16"/>
      <c r="G12" s="16"/>
      <c r="H12" s="1"/>
      <c r="I12" s="49">
        <v>102084</v>
      </c>
      <c r="J12" s="50">
        <v>9990</v>
      </c>
      <c r="K12" s="51">
        <v>40786</v>
      </c>
      <c r="L12" s="50" t="s">
        <v>1</v>
      </c>
      <c r="M12" s="52">
        <v>0.82199999999999995</v>
      </c>
      <c r="O12" s="18">
        <f t="shared" si="0"/>
        <v>40786</v>
      </c>
      <c r="P12" s="53">
        <f t="shared" si="1"/>
        <v>0.82199999999999995</v>
      </c>
      <c r="Q12" s="53"/>
      <c r="R12" s="53">
        <f t="shared" si="2"/>
        <v>0.82199999999999995</v>
      </c>
      <c r="S12" s="21">
        <f t="shared" si="3"/>
        <v>-60.05</v>
      </c>
    </row>
    <row r="13" spans="1:19" s="2" customFormat="1" x14ac:dyDescent="0.2">
      <c r="A13" s="17">
        <v>40816</v>
      </c>
      <c r="B13" s="16">
        <v>9553.616</v>
      </c>
      <c r="C13" s="16">
        <v>9619564</v>
      </c>
      <c r="D13" s="16">
        <v>9619.5640000000003</v>
      </c>
      <c r="E13" s="16"/>
      <c r="F13" s="16"/>
      <c r="G13" s="16"/>
      <c r="H13" s="1"/>
      <c r="I13" s="49">
        <v>102084</v>
      </c>
      <c r="J13" s="50">
        <v>9990</v>
      </c>
      <c r="K13" s="51">
        <v>40816</v>
      </c>
      <c r="L13" s="50" t="s">
        <v>1</v>
      </c>
      <c r="M13" s="52">
        <v>0.82199999999999995</v>
      </c>
      <c r="O13" s="18">
        <f t="shared" si="0"/>
        <v>40816</v>
      </c>
      <c r="P13" s="53">
        <f t="shared" si="1"/>
        <v>0.82199999999999995</v>
      </c>
      <c r="Q13" s="53"/>
      <c r="R13" s="53">
        <f t="shared" si="2"/>
        <v>0.82199999999999995</v>
      </c>
      <c r="S13" s="21">
        <f t="shared" si="3"/>
        <v>-54.21</v>
      </c>
    </row>
    <row r="14" spans="1:19" s="2" customFormat="1" x14ac:dyDescent="0.2">
      <c r="A14" s="17">
        <v>40847</v>
      </c>
      <c r="B14" s="16">
        <v>10070.277</v>
      </c>
      <c r="C14" s="16">
        <v>10128654</v>
      </c>
      <c r="D14" s="16">
        <v>10128.654</v>
      </c>
      <c r="E14" s="16"/>
      <c r="F14" s="16"/>
      <c r="G14" s="16"/>
      <c r="H14" s="1"/>
      <c r="I14" s="49">
        <v>102084</v>
      </c>
      <c r="J14" s="50">
        <v>9990</v>
      </c>
      <c r="K14" s="51">
        <v>40847</v>
      </c>
      <c r="L14" s="50" t="s">
        <v>1</v>
      </c>
      <c r="M14" s="52">
        <v>0.82199999999999995</v>
      </c>
      <c r="O14" s="18">
        <f t="shared" si="0"/>
        <v>40847</v>
      </c>
      <c r="P14" s="53">
        <f t="shared" si="1"/>
        <v>0.82199999999999995</v>
      </c>
      <c r="Q14" s="53"/>
      <c r="R14" s="53">
        <f t="shared" si="2"/>
        <v>0.82199999999999995</v>
      </c>
      <c r="S14" s="21">
        <f t="shared" si="3"/>
        <v>-47.99</v>
      </c>
    </row>
    <row r="15" spans="1:19" s="2" customFormat="1" x14ac:dyDescent="0.2">
      <c r="A15" s="17">
        <v>40877</v>
      </c>
      <c r="B15" s="16">
        <v>7828.1170000000002</v>
      </c>
      <c r="C15" s="16">
        <v>7875892</v>
      </c>
      <c r="D15" s="16">
        <v>7875.8919999999998</v>
      </c>
      <c r="E15" s="16"/>
      <c r="F15" s="16"/>
      <c r="G15" s="16"/>
      <c r="H15" s="1"/>
      <c r="I15" s="49">
        <v>102084</v>
      </c>
      <c r="J15" s="50">
        <v>9990</v>
      </c>
      <c r="K15" s="51">
        <v>40877</v>
      </c>
      <c r="L15" s="50" t="s">
        <v>1</v>
      </c>
      <c r="M15" s="52">
        <v>0.82199999999999995</v>
      </c>
      <c r="O15" s="18">
        <f t="shared" si="0"/>
        <v>40877</v>
      </c>
      <c r="P15" s="53">
        <f t="shared" si="1"/>
        <v>0.82199999999999995</v>
      </c>
      <c r="Q15" s="53"/>
      <c r="R15" s="53">
        <f t="shared" si="2"/>
        <v>0.82199999999999995</v>
      </c>
      <c r="S15" s="21">
        <f t="shared" si="3"/>
        <v>-39.270000000000003</v>
      </c>
    </row>
    <row r="16" spans="1:19" s="2" customFormat="1" x14ac:dyDescent="0.2">
      <c r="A16" s="17">
        <v>40908</v>
      </c>
      <c r="B16" s="16">
        <v>10338.546</v>
      </c>
      <c r="C16" s="16">
        <v>10375097</v>
      </c>
      <c r="D16" s="16">
        <v>10375.097</v>
      </c>
      <c r="E16" s="16"/>
      <c r="F16" s="16"/>
      <c r="G16" s="16"/>
      <c r="H16" s="1"/>
      <c r="I16" s="49">
        <v>102084</v>
      </c>
      <c r="J16" s="50">
        <v>9990</v>
      </c>
      <c r="K16" s="51">
        <v>40908</v>
      </c>
      <c r="L16" s="50" t="s">
        <v>1</v>
      </c>
      <c r="M16" s="52">
        <v>0.82199999999999995</v>
      </c>
      <c r="O16" s="18">
        <f t="shared" si="0"/>
        <v>40908</v>
      </c>
      <c r="P16" s="53">
        <f t="shared" si="1"/>
        <v>0.82199999999999995</v>
      </c>
      <c r="Q16" s="53"/>
      <c r="R16" s="53">
        <f t="shared" si="2"/>
        <v>0.82199999999999995</v>
      </c>
      <c r="S16" s="21">
        <f t="shared" si="3"/>
        <v>-30.04</v>
      </c>
    </row>
    <row r="17" spans="1:19" s="2" customFormat="1" x14ac:dyDescent="0.2">
      <c r="A17" s="17">
        <v>40939</v>
      </c>
      <c r="B17" s="16">
        <v>4068.5169999999998</v>
      </c>
      <c r="C17" s="16">
        <v>4111999</v>
      </c>
      <c r="D17" s="16">
        <v>4111.9989999999998</v>
      </c>
      <c r="E17" s="16"/>
      <c r="F17" s="16"/>
      <c r="G17" s="16"/>
      <c r="H17" s="1"/>
      <c r="I17" s="49">
        <v>102084</v>
      </c>
      <c r="J17" s="50">
        <v>9990</v>
      </c>
      <c r="K17" s="51">
        <v>40939</v>
      </c>
      <c r="L17" s="50" t="s">
        <v>1</v>
      </c>
      <c r="M17" s="52">
        <v>0.82199999999999995</v>
      </c>
      <c r="O17" s="18">
        <f t="shared" si="0"/>
        <v>40939</v>
      </c>
      <c r="P17" s="53">
        <f t="shared" si="1"/>
        <v>0.82199999999999995</v>
      </c>
      <c r="Q17" s="53"/>
      <c r="R17" s="53">
        <f t="shared" si="2"/>
        <v>0.82199999999999995</v>
      </c>
      <c r="S17" s="21">
        <f t="shared" si="3"/>
        <v>-35.74</v>
      </c>
    </row>
    <row r="18" spans="1:19" s="2" customFormat="1" x14ac:dyDescent="0.2">
      <c r="A18" s="17">
        <v>40968</v>
      </c>
      <c r="B18" s="16">
        <v>3662.663</v>
      </c>
      <c r="C18" s="16">
        <v>3723682</v>
      </c>
      <c r="D18" s="16">
        <v>3723.6819999999998</v>
      </c>
      <c r="E18" s="16"/>
      <c r="F18" s="16"/>
      <c r="G18" s="16"/>
      <c r="H18" s="1"/>
      <c r="I18" s="49">
        <v>102084</v>
      </c>
      <c r="J18" s="50">
        <v>9990</v>
      </c>
      <c r="K18" s="51">
        <v>40968</v>
      </c>
      <c r="L18" s="50" t="s">
        <v>1</v>
      </c>
      <c r="M18" s="52">
        <v>0.82199999999999995</v>
      </c>
      <c r="O18" s="18">
        <f t="shared" si="0"/>
        <v>40968</v>
      </c>
      <c r="P18" s="53">
        <f t="shared" si="1"/>
        <v>0.82199999999999995</v>
      </c>
      <c r="Q18" s="53"/>
      <c r="R18" s="53">
        <f t="shared" si="2"/>
        <v>0.82199999999999995</v>
      </c>
      <c r="S18" s="21">
        <f t="shared" si="3"/>
        <v>-50.16</v>
      </c>
    </row>
    <row r="19" spans="1:19" s="2" customFormat="1" x14ac:dyDescent="0.2">
      <c r="A19" s="17">
        <v>40999</v>
      </c>
      <c r="B19" s="16">
        <v>8233.0949999999993</v>
      </c>
      <c r="C19" s="16">
        <v>8364817</v>
      </c>
      <c r="D19" s="16">
        <v>8364.8169999999991</v>
      </c>
      <c r="E19" s="16"/>
      <c r="F19" s="16"/>
      <c r="G19" s="16"/>
      <c r="H19" s="1"/>
      <c r="I19" s="49">
        <v>102084</v>
      </c>
      <c r="J19" s="50">
        <v>9990</v>
      </c>
      <c r="K19" s="51">
        <v>40999</v>
      </c>
      <c r="L19" s="50" t="s">
        <v>1</v>
      </c>
      <c r="M19" s="52">
        <v>0.82199999999999995</v>
      </c>
      <c r="O19" s="18">
        <f t="shared" si="0"/>
        <v>40999</v>
      </c>
      <c r="P19" s="53">
        <f t="shared" si="1"/>
        <v>0.82199999999999995</v>
      </c>
      <c r="Q19" s="53"/>
      <c r="R19" s="53">
        <f t="shared" si="2"/>
        <v>0.82199999999999995</v>
      </c>
      <c r="S19" s="21">
        <f t="shared" si="3"/>
        <v>-108.28</v>
      </c>
    </row>
    <row r="20" spans="1:19" s="2" customFormat="1" x14ac:dyDescent="0.2">
      <c r="A20" s="17">
        <v>41029</v>
      </c>
      <c r="B20" s="16">
        <v>9554.732</v>
      </c>
      <c r="C20" s="16">
        <v>9717003</v>
      </c>
      <c r="D20" s="16">
        <v>9717.0030000000006</v>
      </c>
      <c r="E20" s="16"/>
      <c r="F20" s="16"/>
      <c r="G20" s="16"/>
      <c r="H20" s="1"/>
      <c r="I20" s="49">
        <v>102084</v>
      </c>
      <c r="J20" s="50">
        <v>9990</v>
      </c>
      <c r="K20" s="51">
        <v>41029</v>
      </c>
      <c r="L20" s="50" t="s">
        <v>1</v>
      </c>
      <c r="M20" s="52">
        <v>0.82199999999999995</v>
      </c>
      <c r="O20" s="18">
        <f t="shared" si="0"/>
        <v>41029</v>
      </c>
      <c r="P20" s="53">
        <f t="shared" si="1"/>
        <v>0.82199999999999995</v>
      </c>
      <c r="Q20" s="53"/>
      <c r="R20" s="53">
        <f t="shared" si="2"/>
        <v>0.82199999999999995</v>
      </c>
      <c r="S20" s="21">
        <f t="shared" si="3"/>
        <v>-133.38999999999999</v>
      </c>
    </row>
    <row r="21" spans="1:19" s="2" customFormat="1" x14ac:dyDescent="0.2">
      <c r="A21" s="17">
        <v>41060</v>
      </c>
      <c r="B21" s="16">
        <v>10269.502</v>
      </c>
      <c r="C21" s="16">
        <v>10478610</v>
      </c>
      <c r="D21" s="16">
        <v>10478.61</v>
      </c>
      <c r="E21" s="16"/>
      <c r="F21" s="16"/>
      <c r="G21" s="16"/>
      <c r="H21" s="1"/>
      <c r="I21" s="49">
        <v>102084</v>
      </c>
      <c r="J21" s="50">
        <v>9990</v>
      </c>
      <c r="K21" s="51">
        <v>41060</v>
      </c>
      <c r="L21" s="50" t="s">
        <v>1</v>
      </c>
      <c r="M21" s="52">
        <v>0.82199999999999995</v>
      </c>
      <c r="O21" s="18">
        <f t="shared" si="0"/>
        <v>41060</v>
      </c>
      <c r="P21" s="53">
        <f t="shared" si="1"/>
        <v>0.82199999999999995</v>
      </c>
      <c r="Q21" s="53"/>
      <c r="R21" s="53">
        <f t="shared" si="2"/>
        <v>0.82199999999999995</v>
      </c>
      <c r="S21" s="21">
        <f t="shared" si="3"/>
        <v>-171.89</v>
      </c>
    </row>
    <row r="22" spans="1:19" s="2" customFormat="1" x14ac:dyDescent="0.2">
      <c r="A22" s="17">
        <v>41090</v>
      </c>
      <c r="B22" s="16">
        <v>9713.9529999999995</v>
      </c>
      <c r="C22" s="16">
        <v>9944846</v>
      </c>
      <c r="D22" s="16">
        <v>9944.8459999999995</v>
      </c>
      <c r="E22" s="16"/>
      <c r="F22" s="16"/>
      <c r="G22" s="16"/>
      <c r="H22" s="1"/>
      <c r="I22" s="49">
        <v>102084</v>
      </c>
      <c r="J22" s="50">
        <v>9990</v>
      </c>
      <c r="K22" s="51">
        <v>41090</v>
      </c>
      <c r="L22" s="50" t="s">
        <v>1</v>
      </c>
      <c r="M22" s="52">
        <v>0.82199999999999995</v>
      </c>
      <c r="O22" s="18">
        <f t="shared" si="0"/>
        <v>41090</v>
      </c>
      <c r="P22" s="53">
        <f t="shared" si="1"/>
        <v>0.82199999999999995</v>
      </c>
      <c r="Q22" s="53"/>
      <c r="R22" s="53">
        <f t="shared" si="2"/>
        <v>0.82199999999999995</v>
      </c>
      <c r="S22" s="21">
        <f t="shared" si="3"/>
        <v>-189.79</v>
      </c>
    </row>
    <row r="23" spans="1:19" s="2" customFormat="1" x14ac:dyDescent="0.2">
      <c r="A23" s="17">
        <v>41121</v>
      </c>
      <c r="B23" s="16">
        <v>9858.1119999999992</v>
      </c>
      <c r="C23" s="16">
        <v>10120753</v>
      </c>
      <c r="D23" s="16">
        <v>10120.753000000001</v>
      </c>
      <c r="E23" s="16"/>
      <c r="F23" s="16"/>
      <c r="G23" s="16"/>
      <c r="H23" s="1"/>
      <c r="I23" s="49">
        <v>102084</v>
      </c>
      <c r="J23" s="50">
        <v>9990</v>
      </c>
      <c r="K23" s="51">
        <v>41121</v>
      </c>
      <c r="L23" s="50" t="s">
        <v>1</v>
      </c>
      <c r="M23" s="52">
        <v>0.82199999999999995</v>
      </c>
      <c r="O23" s="18">
        <f t="shared" si="0"/>
        <v>41121</v>
      </c>
      <c r="P23" s="53">
        <f t="shared" si="1"/>
        <v>0.82199999999999995</v>
      </c>
      <c r="Q23" s="53"/>
      <c r="R23" s="53">
        <f t="shared" si="2"/>
        <v>0.82199999999999995</v>
      </c>
      <c r="S23" s="21">
        <f t="shared" si="3"/>
        <v>-215.89</v>
      </c>
    </row>
    <row r="24" spans="1:19" s="2" customFormat="1" x14ac:dyDescent="0.2">
      <c r="A24" s="17">
        <v>41152</v>
      </c>
      <c r="B24" s="16">
        <v>9462.1479999999992</v>
      </c>
      <c r="C24" s="16">
        <v>9707872</v>
      </c>
      <c r="D24" s="16">
        <v>9707.8719999999994</v>
      </c>
      <c r="E24" s="16"/>
      <c r="F24" s="16"/>
      <c r="G24" s="16"/>
      <c r="H24" s="1"/>
      <c r="I24" s="49">
        <v>102084</v>
      </c>
      <c r="J24" s="50">
        <v>9990</v>
      </c>
      <c r="K24" s="51">
        <v>41152</v>
      </c>
      <c r="L24" s="50" t="s">
        <v>1</v>
      </c>
      <c r="M24" s="52">
        <v>0.82199999999999995</v>
      </c>
      <c r="O24" s="18">
        <f t="shared" si="0"/>
        <v>41152</v>
      </c>
      <c r="P24" s="53">
        <f t="shared" si="1"/>
        <v>0.82199999999999995</v>
      </c>
      <c r="Q24" s="53"/>
      <c r="R24" s="53">
        <f t="shared" si="2"/>
        <v>0.82199999999999995</v>
      </c>
      <c r="S24" s="21">
        <f t="shared" si="3"/>
        <v>-201.99</v>
      </c>
    </row>
    <row r="25" spans="1:19" s="2" customFormat="1" x14ac:dyDescent="0.2">
      <c r="A25" s="17">
        <v>41182</v>
      </c>
      <c r="B25" s="16">
        <v>8434.9310000000005</v>
      </c>
      <c r="C25" s="16">
        <v>8654926</v>
      </c>
      <c r="D25" s="16">
        <v>8654.9259999999995</v>
      </c>
      <c r="E25" s="16"/>
      <c r="F25" s="16"/>
      <c r="G25" s="16"/>
      <c r="H25" s="1"/>
      <c r="I25" s="49">
        <v>102084</v>
      </c>
      <c r="J25" s="50">
        <v>9990</v>
      </c>
      <c r="K25" s="51">
        <v>41182</v>
      </c>
      <c r="L25" s="50" t="s">
        <v>1</v>
      </c>
      <c r="M25" s="52">
        <v>0.82199999999999995</v>
      </c>
      <c r="O25" s="18">
        <f t="shared" si="0"/>
        <v>41182</v>
      </c>
      <c r="P25" s="53">
        <f t="shared" si="1"/>
        <v>0.82199999999999995</v>
      </c>
      <c r="Q25" s="53"/>
      <c r="R25" s="53">
        <f t="shared" si="2"/>
        <v>0.82199999999999995</v>
      </c>
      <c r="S25" s="21">
        <f t="shared" si="3"/>
        <v>-180.84</v>
      </c>
    </row>
    <row r="26" spans="1:19" s="2" customFormat="1" x14ac:dyDescent="0.2">
      <c r="A26" s="17">
        <v>41213</v>
      </c>
      <c r="B26" s="16">
        <v>6869.8379999999997</v>
      </c>
      <c r="C26" s="16">
        <v>7004564</v>
      </c>
      <c r="D26" s="16">
        <v>7004.5640000000003</v>
      </c>
      <c r="E26" s="16"/>
      <c r="F26" s="16"/>
      <c r="G26" s="16"/>
      <c r="H26" s="1"/>
      <c r="I26" s="49">
        <v>102084</v>
      </c>
      <c r="J26" s="50">
        <v>9990</v>
      </c>
      <c r="K26" s="51">
        <v>41213</v>
      </c>
      <c r="L26" s="50" t="s">
        <v>1</v>
      </c>
      <c r="M26" s="52">
        <v>0.82199999999999995</v>
      </c>
      <c r="O26" s="18">
        <f t="shared" si="0"/>
        <v>41213</v>
      </c>
      <c r="P26" s="53">
        <f t="shared" si="1"/>
        <v>0.82199999999999995</v>
      </c>
      <c r="Q26" s="53"/>
      <c r="R26" s="53">
        <f t="shared" si="2"/>
        <v>0.82199999999999995</v>
      </c>
      <c r="S26" s="21">
        <f t="shared" si="3"/>
        <v>-110.74</v>
      </c>
    </row>
    <row r="27" spans="1:19" s="2" customFormat="1" x14ac:dyDescent="0.2">
      <c r="A27" s="17">
        <v>41243</v>
      </c>
      <c r="B27" s="16">
        <v>6043.6419999999998</v>
      </c>
      <c r="C27" s="16">
        <v>6173880</v>
      </c>
      <c r="D27" s="16">
        <v>6173.88</v>
      </c>
      <c r="E27" s="16"/>
      <c r="F27" s="16"/>
      <c r="G27" s="16"/>
      <c r="H27" s="1"/>
      <c r="I27" s="49">
        <v>102084</v>
      </c>
      <c r="J27" s="50">
        <v>9990</v>
      </c>
      <c r="K27" s="51">
        <v>41243</v>
      </c>
      <c r="L27" s="50" t="s">
        <v>1</v>
      </c>
      <c r="M27" s="52">
        <v>0.82199999999999995</v>
      </c>
      <c r="O27" s="18">
        <f t="shared" si="0"/>
        <v>41243</v>
      </c>
      <c r="P27" s="53">
        <f t="shared" si="1"/>
        <v>0.82199999999999995</v>
      </c>
      <c r="Q27" s="53"/>
      <c r="R27" s="53">
        <f t="shared" si="2"/>
        <v>0.82199999999999995</v>
      </c>
      <c r="S27" s="21">
        <f t="shared" si="3"/>
        <v>-107.06</v>
      </c>
    </row>
    <row r="28" spans="1:19" s="2" customFormat="1" x14ac:dyDescent="0.2">
      <c r="A28" s="17">
        <v>41274</v>
      </c>
      <c r="B28" s="16">
        <v>7695.3360000000002</v>
      </c>
      <c r="C28" s="16">
        <v>7769564</v>
      </c>
      <c r="D28" s="16">
        <v>7769.5640000000003</v>
      </c>
      <c r="E28" s="16"/>
      <c r="F28" s="16"/>
      <c r="G28" s="16"/>
      <c r="H28" s="1"/>
      <c r="I28" s="49">
        <v>102084</v>
      </c>
      <c r="J28" s="50">
        <v>9990</v>
      </c>
      <c r="K28" s="51">
        <v>41274</v>
      </c>
      <c r="L28" s="50" t="s">
        <v>1</v>
      </c>
      <c r="M28" s="52">
        <v>0.82199999999999995</v>
      </c>
      <c r="O28" s="18">
        <f t="shared" si="0"/>
        <v>41274</v>
      </c>
      <c r="P28" s="53">
        <f t="shared" si="1"/>
        <v>0.82199999999999995</v>
      </c>
      <c r="Q28" s="53"/>
      <c r="R28" s="53">
        <f t="shared" si="2"/>
        <v>0.82199999999999995</v>
      </c>
      <c r="S28" s="21">
        <f t="shared" si="3"/>
        <v>-61.02</v>
      </c>
    </row>
    <row r="29" spans="1:19" s="2" customFormat="1" x14ac:dyDescent="0.2">
      <c r="A29" s="17">
        <v>41305</v>
      </c>
      <c r="B29" s="16">
        <v>5566.8040000000001</v>
      </c>
      <c r="C29" s="16">
        <v>5715346</v>
      </c>
      <c r="D29" s="16">
        <v>5715.3459999999995</v>
      </c>
      <c r="E29" s="16"/>
      <c r="F29" s="16"/>
      <c r="G29" s="16"/>
      <c r="H29" s="1"/>
      <c r="I29" s="49">
        <v>102084</v>
      </c>
      <c r="J29" s="50">
        <v>9990</v>
      </c>
      <c r="K29" s="51">
        <v>41305</v>
      </c>
      <c r="L29" s="50" t="s">
        <v>1</v>
      </c>
      <c r="M29" s="52">
        <v>0.82199999999999995</v>
      </c>
      <c r="O29" s="18">
        <f t="shared" si="0"/>
        <v>41305</v>
      </c>
      <c r="P29" s="53">
        <f t="shared" si="1"/>
        <v>0.82199999999999995</v>
      </c>
      <c r="Q29" s="53"/>
      <c r="R29" s="53">
        <f t="shared" si="2"/>
        <v>0.82199999999999995</v>
      </c>
      <c r="S29" s="21">
        <f t="shared" si="3"/>
        <v>-122.1</v>
      </c>
    </row>
    <row r="30" spans="1:19" s="2" customFormat="1" x14ac:dyDescent="0.2">
      <c r="A30" s="17">
        <v>41333</v>
      </c>
      <c r="B30" s="16">
        <v>5831.2569999999996</v>
      </c>
      <c r="C30" s="16">
        <v>5995591</v>
      </c>
      <c r="D30" s="16">
        <v>5995.5910000000003</v>
      </c>
      <c r="E30" s="16"/>
      <c r="F30" s="16"/>
      <c r="G30" s="16"/>
      <c r="H30" s="1"/>
      <c r="I30" s="49">
        <v>102084</v>
      </c>
      <c r="J30" s="50">
        <v>9990</v>
      </c>
      <c r="K30" s="51">
        <v>41333</v>
      </c>
      <c r="L30" s="50" t="s">
        <v>1</v>
      </c>
      <c r="M30" s="52">
        <v>0.82199999999999995</v>
      </c>
      <c r="O30" s="18">
        <f t="shared" si="0"/>
        <v>41333</v>
      </c>
      <c r="P30" s="53">
        <f t="shared" si="1"/>
        <v>0.82199999999999995</v>
      </c>
      <c r="Q30" s="53"/>
      <c r="R30" s="53">
        <f t="shared" si="2"/>
        <v>0.82199999999999995</v>
      </c>
      <c r="S30" s="21">
        <f t="shared" si="3"/>
        <v>-135.08000000000001</v>
      </c>
    </row>
    <row r="31" spans="1:19" s="2" customFormat="1" x14ac:dyDescent="0.2">
      <c r="A31" s="17">
        <v>41364</v>
      </c>
      <c r="B31" s="16">
        <v>8199.4789999999994</v>
      </c>
      <c r="C31" s="16">
        <v>8538803</v>
      </c>
      <c r="D31" s="16">
        <v>8538.8029999999999</v>
      </c>
      <c r="E31" s="16"/>
      <c r="F31" s="16"/>
      <c r="G31" s="16"/>
      <c r="H31" s="1"/>
      <c r="I31" s="49">
        <v>102084</v>
      </c>
      <c r="J31" s="50">
        <v>9990</v>
      </c>
      <c r="K31" s="51">
        <v>41364</v>
      </c>
      <c r="L31" s="50" t="s">
        <v>1</v>
      </c>
      <c r="M31" s="52">
        <v>0.82199999999999995</v>
      </c>
      <c r="O31" s="18">
        <f t="shared" si="0"/>
        <v>41364</v>
      </c>
      <c r="P31" s="53">
        <f t="shared" si="1"/>
        <v>0.82199999999999995</v>
      </c>
      <c r="Q31" s="53"/>
      <c r="R31" s="53">
        <f t="shared" si="2"/>
        <v>0.82199999999999995</v>
      </c>
      <c r="S31" s="21">
        <f t="shared" si="3"/>
        <v>-278.92</v>
      </c>
    </row>
    <row r="32" spans="1:19" s="2" customFormat="1" x14ac:dyDescent="0.2">
      <c r="A32" s="17">
        <v>41394</v>
      </c>
      <c r="B32" s="16">
        <v>8962.9269999999997</v>
      </c>
      <c r="C32" s="16">
        <v>9416555</v>
      </c>
      <c r="D32" s="16">
        <v>9416.5550000000003</v>
      </c>
      <c r="E32" s="16"/>
      <c r="F32" s="16"/>
      <c r="G32" s="16"/>
      <c r="H32" s="1"/>
      <c r="I32" s="49">
        <v>102084</v>
      </c>
      <c r="J32" s="50">
        <v>9990</v>
      </c>
      <c r="K32" s="51">
        <v>41394</v>
      </c>
      <c r="L32" s="50" t="s">
        <v>1</v>
      </c>
      <c r="M32" s="52">
        <v>0.82199999999999995</v>
      </c>
      <c r="O32" s="18">
        <f t="shared" si="0"/>
        <v>41394</v>
      </c>
      <c r="P32" s="53">
        <f t="shared" si="1"/>
        <v>0.82199999999999995</v>
      </c>
      <c r="Q32" s="53"/>
      <c r="R32" s="53">
        <f t="shared" si="2"/>
        <v>0.82199999999999995</v>
      </c>
      <c r="S32" s="21">
        <f t="shared" si="3"/>
        <v>-372.88</v>
      </c>
    </row>
    <row r="33" spans="1:19" s="2" customFormat="1" x14ac:dyDescent="0.2">
      <c r="A33" s="17">
        <v>41425</v>
      </c>
      <c r="B33" s="16">
        <v>9033.8369999999995</v>
      </c>
      <c r="C33" s="16">
        <v>9650531</v>
      </c>
      <c r="D33" s="16">
        <v>9650.5310000000009</v>
      </c>
      <c r="E33" s="16"/>
      <c r="F33" s="16"/>
      <c r="G33" s="16"/>
      <c r="H33" s="1"/>
      <c r="I33" s="49">
        <v>102084</v>
      </c>
      <c r="J33" s="50">
        <v>9990</v>
      </c>
      <c r="K33" s="51">
        <v>41425</v>
      </c>
      <c r="L33" s="50" t="s">
        <v>1</v>
      </c>
      <c r="M33" s="52">
        <v>0.82199999999999995</v>
      </c>
      <c r="O33" s="18">
        <f t="shared" si="0"/>
        <v>41425</v>
      </c>
      <c r="P33" s="53">
        <f t="shared" si="1"/>
        <v>0.82199999999999995</v>
      </c>
      <c r="Q33" s="53"/>
      <c r="R33" s="53">
        <f t="shared" si="2"/>
        <v>0.82199999999999995</v>
      </c>
      <c r="S33" s="21">
        <f t="shared" si="3"/>
        <v>-506.92</v>
      </c>
    </row>
    <row r="34" spans="1:19" s="2" customFormat="1" x14ac:dyDescent="0.2">
      <c r="A34" s="17">
        <v>41455</v>
      </c>
      <c r="B34" s="16">
        <v>7152.9610000000002</v>
      </c>
      <c r="C34" s="16">
        <v>7719166</v>
      </c>
      <c r="D34" s="16">
        <v>7719.1660000000002</v>
      </c>
      <c r="E34" s="16"/>
      <c r="F34" s="16"/>
      <c r="G34" s="16"/>
      <c r="H34" s="1"/>
      <c r="I34" s="49">
        <v>102084</v>
      </c>
      <c r="J34" s="50">
        <v>9990</v>
      </c>
      <c r="K34" s="51">
        <v>41455</v>
      </c>
      <c r="L34" s="50" t="s">
        <v>1</v>
      </c>
      <c r="M34" s="52">
        <v>0.82199999999999995</v>
      </c>
      <c r="O34" s="18">
        <f t="shared" si="0"/>
        <v>41455</v>
      </c>
      <c r="P34" s="53">
        <f t="shared" si="1"/>
        <v>0.82199999999999995</v>
      </c>
      <c r="Q34" s="53"/>
      <c r="R34" s="53">
        <f t="shared" si="2"/>
        <v>0.82199999999999995</v>
      </c>
      <c r="S34" s="21">
        <f t="shared" si="3"/>
        <v>-465.42</v>
      </c>
    </row>
    <row r="35" spans="1:19" s="2" customFormat="1" x14ac:dyDescent="0.2">
      <c r="A35" s="17">
        <v>41486</v>
      </c>
      <c r="B35" s="16">
        <v>7762.7560000000003</v>
      </c>
      <c r="C35" s="16">
        <v>8448096</v>
      </c>
      <c r="D35" s="16">
        <v>8448.0959999999995</v>
      </c>
      <c r="E35" s="16"/>
      <c r="F35" s="16"/>
      <c r="G35" s="16"/>
      <c r="H35" s="1"/>
      <c r="I35" s="49">
        <v>102084</v>
      </c>
      <c r="J35" s="50">
        <v>9990</v>
      </c>
      <c r="K35" s="51">
        <v>41486</v>
      </c>
      <c r="L35" s="50" t="s">
        <v>1</v>
      </c>
      <c r="M35" s="52">
        <v>0.82199999999999995</v>
      </c>
      <c r="O35" s="18">
        <f t="shared" si="0"/>
        <v>41486</v>
      </c>
      <c r="P35" s="53">
        <f t="shared" si="1"/>
        <v>0.82199999999999995</v>
      </c>
      <c r="Q35" s="53"/>
      <c r="R35" s="53">
        <f t="shared" si="2"/>
        <v>0.82199999999999995</v>
      </c>
      <c r="S35" s="21">
        <f t="shared" si="3"/>
        <v>-563.35</v>
      </c>
    </row>
    <row r="36" spans="1:19" s="2" customFormat="1" x14ac:dyDescent="0.2">
      <c r="A36" s="17">
        <v>41517</v>
      </c>
      <c r="B36" s="16">
        <v>7574.53</v>
      </c>
      <c r="C36" s="16">
        <v>8265828</v>
      </c>
      <c r="D36" s="16">
        <v>8265.8279999999995</v>
      </c>
      <c r="E36" s="16"/>
      <c r="F36" s="16"/>
      <c r="G36" s="16"/>
      <c r="H36" s="1"/>
      <c r="I36" s="49">
        <v>102084</v>
      </c>
      <c r="J36" s="50">
        <v>9990</v>
      </c>
      <c r="K36" s="51">
        <v>41517</v>
      </c>
      <c r="L36" s="50" t="s">
        <v>1</v>
      </c>
      <c r="M36" s="52">
        <v>0.82199999999999995</v>
      </c>
      <c r="O36" s="18">
        <f t="shared" si="0"/>
        <v>41517</v>
      </c>
      <c r="P36" s="53">
        <f t="shared" si="1"/>
        <v>0.82199999999999995</v>
      </c>
      <c r="Q36" s="53"/>
      <c r="R36" s="53">
        <f t="shared" si="2"/>
        <v>0.82199999999999995</v>
      </c>
      <c r="S36" s="21">
        <f t="shared" si="3"/>
        <v>-568.25</v>
      </c>
    </row>
    <row r="37" spans="1:19" s="2" customFormat="1" x14ac:dyDescent="0.2">
      <c r="A37" s="17">
        <v>41547</v>
      </c>
      <c r="B37" s="16">
        <v>6826.2250000000004</v>
      </c>
      <c r="C37" s="16">
        <v>7468197</v>
      </c>
      <c r="D37" s="16">
        <v>7468.1970000000001</v>
      </c>
      <c r="E37" s="16"/>
      <c r="F37" s="16"/>
      <c r="G37" s="16"/>
      <c r="H37" s="1"/>
      <c r="I37" s="49">
        <v>102084</v>
      </c>
      <c r="J37" s="50">
        <v>9990</v>
      </c>
      <c r="K37" s="51">
        <v>41547</v>
      </c>
      <c r="L37" s="50" t="s">
        <v>1</v>
      </c>
      <c r="M37" s="52">
        <v>0.82199999999999995</v>
      </c>
      <c r="O37" s="18">
        <f t="shared" ref="O37:O68" si="4">A37</f>
        <v>41547</v>
      </c>
      <c r="P37" s="53">
        <f t="shared" ref="P37:P68" si="5">M37</f>
        <v>0.82199999999999995</v>
      </c>
      <c r="Q37" s="53"/>
      <c r="R37" s="53">
        <f t="shared" si="2"/>
        <v>0.82199999999999995</v>
      </c>
      <c r="S37" s="21">
        <f t="shared" ref="S37:S68" si="6">ROUND((D37-B37)*-R37,2)</f>
        <v>-527.70000000000005</v>
      </c>
    </row>
    <row r="38" spans="1:19" s="2" customFormat="1" x14ac:dyDescent="0.2">
      <c r="A38" s="17">
        <v>41578</v>
      </c>
      <c r="B38" s="16">
        <v>9462.0580000000009</v>
      </c>
      <c r="C38" s="16">
        <v>9947315</v>
      </c>
      <c r="D38" s="16">
        <v>9947.3150000000005</v>
      </c>
      <c r="E38" s="16"/>
      <c r="F38" s="16"/>
      <c r="G38" s="16"/>
      <c r="H38" s="1"/>
      <c r="I38" s="49">
        <v>102084</v>
      </c>
      <c r="J38" s="50">
        <v>9990</v>
      </c>
      <c r="K38" s="51">
        <v>41578</v>
      </c>
      <c r="L38" s="50" t="s">
        <v>1</v>
      </c>
      <c r="M38" s="52">
        <v>0.82199999999999995</v>
      </c>
      <c r="O38" s="18">
        <f t="shared" si="4"/>
        <v>41578</v>
      </c>
      <c r="P38" s="53">
        <f t="shared" si="5"/>
        <v>0.82199999999999995</v>
      </c>
      <c r="Q38" s="53"/>
      <c r="R38" s="53">
        <f t="shared" si="2"/>
        <v>0.82199999999999995</v>
      </c>
      <c r="S38" s="21">
        <f t="shared" si="6"/>
        <v>-398.88</v>
      </c>
    </row>
    <row r="39" spans="1:19" s="2" customFormat="1" x14ac:dyDescent="0.2">
      <c r="A39" s="17">
        <v>41608</v>
      </c>
      <c r="B39" s="16">
        <v>9164.6959999999999</v>
      </c>
      <c r="C39" s="16">
        <v>9486534</v>
      </c>
      <c r="D39" s="16">
        <v>9486.5339999999997</v>
      </c>
      <c r="E39" s="16"/>
      <c r="F39" s="16"/>
      <c r="G39" s="16"/>
      <c r="H39" s="1"/>
      <c r="I39" s="49">
        <v>102084</v>
      </c>
      <c r="J39" s="50">
        <v>9990</v>
      </c>
      <c r="K39" s="51">
        <v>41608</v>
      </c>
      <c r="L39" s="50" t="s">
        <v>1</v>
      </c>
      <c r="M39" s="52">
        <v>0.82199999999999995</v>
      </c>
      <c r="O39" s="18">
        <f t="shared" si="4"/>
        <v>41608</v>
      </c>
      <c r="P39" s="53">
        <f t="shared" si="5"/>
        <v>0.82199999999999995</v>
      </c>
      <c r="Q39" s="53"/>
      <c r="R39" s="53">
        <f t="shared" si="2"/>
        <v>0.82199999999999995</v>
      </c>
      <c r="S39" s="21">
        <f t="shared" si="6"/>
        <v>-264.55</v>
      </c>
    </row>
    <row r="40" spans="1:19" s="2" customFormat="1" x14ac:dyDescent="0.2">
      <c r="A40" s="17">
        <v>41639</v>
      </c>
      <c r="B40" s="16">
        <v>7229.9520000000002</v>
      </c>
      <c r="C40" s="16">
        <v>7380637</v>
      </c>
      <c r="D40" s="16">
        <v>7380.6369999999997</v>
      </c>
      <c r="E40" s="16"/>
      <c r="F40" s="16"/>
      <c r="G40" s="16"/>
      <c r="H40" s="1"/>
      <c r="I40" s="49">
        <v>102084</v>
      </c>
      <c r="J40" s="50">
        <v>9990</v>
      </c>
      <c r="K40" s="51">
        <v>41639</v>
      </c>
      <c r="L40" s="50" t="s">
        <v>1</v>
      </c>
      <c r="M40" s="52">
        <v>0.82199999999999995</v>
      </c>
      <c r="O40" s="18">
        <f t="shared" si="4"/>
        <v>41639</v>
      </c>
      <c r="P40" s="53">
        <f t="shared" si="5"/>
        <v>0.82199999999999995</v>
      </c>
      <c r="Q40" s="53"/>
      <c r="R40" s="53">
        <f t="shared" si="2"/>
        <v>0.82199999999999995</v>
      </c>
      <c r="S40" s="21">
        <f t="shared" si="6"/>
        <v>-123.86</v>
      </c>
    </row>
    <row r="41" spans="1:19" s="2" customFormat="1" x14ac:dyDescent="0.2">
      <c r="A41" s="17">
        <v>41670</v>
      </c>
      <c r="B41" s="16">
        <v>6187.4049999999997</v>
      </c>
      <c r="C41" s="16">
        <v>6466523</v>
      </c>
      <c r="D41" s="16">
        <v>6466.5230000000001</v>
      </c>
      <c r="E41" s="16"/>
      <c r="F41" s="16"/>
      <c r="G41" s="16"/>
      <c r="H41" s="1"/>
      <c r="I41" s="49">
        <v>102084</v>
      </c>
      <c r="J41" s="50">
        <v>9990</v>
      </c>
      <c r="K41" s="51">
        <v>41670</v>
      </c>
      <c r="L41" s="50" t="s">
        <v>1</v>
      </c>
      <c r="M41" s="52">
        <v>0.82199999999999995</v>
      </c>
      <c r="O41" s="18">
        <f t="shared" si="4"/>
        <v>41670</v>
      </c>
      <c r="P41" s="53">
        <f t="shared" si="5"/>
        <v>0.82199999999999995</v>
      </c>
      <c r="Q41" s="53">
        <v>1.9E-2</v>
      </c>
      <c r="R41" s="53">
        <f t="shared" ref="R41:R43" si="7">P41-Q41</f>
        <v>0.80299999999999994</v>
      </c>
      <c r="S41" s="21">
        <f t="shared" si="6"/>
        <v>-224.13</v>
      </c>
    </row>
    <row r="42" spans="1:19" s="2" customFormat="1" x14ac:dyDescent="0.2">
      <c r="A42" s="17">
        <v>41698</v>
      </c>
      <c r="B42" s="16">
        <v>6101.9210000000003</v>
      </c>
      <c r="C42" s="16">
        <v>6484776</v>
      </c>
      <c r="D42" s="16">
        <v>6484.7759999999998</v>
      </c>
      <c r="E42" s="16"/>
      <c r="F42" s="16"/>
      <c r="G42" s="16"/>
      <c r="H42" s="1"/>
      <c r="I42" s="49">
        <v>102084</v>
      </c>
      <c r="J42" s="50">
        <v>9990</v>
      </c>
      <c r="K42" s="51">
        <v>41698</v>
      </c>
      <c r="L42" s="50" t="s">
        <v>1</v>
      </c>
      <c r="M42" s="52">
        <v>0.82199999999999995</v>
      </c>
      <c r="O42" s="18">
        <f t="shared" si="4"/>
        <v>41698</v>
      </c>
      <c r="P42" s="53">
        <f t="shared" si="5"/>
        <v>0.82199999999999995</v>
      </c>
      <c r="Q42" s="53">
        <v>1.9E-2</v>
      </c>
      <c r="R42" s="53">
        <f t="shared" si="7"/>
        <v>0.80299999999999994</v>
      </c>
      <c r="S42" s="21">
        <f t="shared" si="6"/>
        <v>-307.43</v>
      </c>
    </row>
    <row r="43" spans="1:19" s="2" customFormat="1" x14ac:dyDescent="0.2">
      <c r="A43" s="17">
        <v>41729</v>
      </c>
      <c r="B43" s="16">
        <v>7082.085</v>
      </c>
      <c r="C43" s="16">
        <v>7771155</v>
      </c>
      <c r="D43" s="16">
        <v>7771.1549999999997</v>
      </c>
      <c r="E43" s="16"/>
      <c r="F43" s="16"/>
      <c r="G43" s="16"/>
      <c r="H43" s="1"/>
      <c r="I43" s="49">
        <v>102084</v>
      </c>
      <c r="J43" s="50">
        <v>9990</v>
      </c>
      <c r="K43" s="51">
        <v>41729</v>
      </c>
      <c r="L43" s="50" t="s">
        <v>1</v>
      </c>
      <c r="M43" s="52">
        <v>0.82199999999999995</v>
      </c>
      <c r="O43" s="18">
        <f t="shared" si="4"/>
        <v>41729</v>
      </c>
      <c r="P43" s="53">
        <f t="shared" si="5"/>
        <v>0.82199999999999995</v>
      </c>
      <c r="Q43" s="53">
        <v>1.9E-2</v>
      </c>
      <c r="R43" s="53">
        <f t="shared" si="7"/>
        <v>0.80299999999999994</v>
      </c>
      <c r="S43" s="21">
        <f t="shared" si="6"/>
        <v>-553.32000000000005</v>
      </c>
    </row>
    <row r="44" spans="1:19" s="2" customFormat="1" x14ac:dyDescent="0.2">
      <c r="A44" s="17">
        <v>41759</v>
      </c>
      <c r="B44" s="16">
        <v>9472.9240000000009</v>
      </c>
      <c r="C44" s="16">
        <v>10348158</v>
      </c>
      <c r="D44" s="16">
        <v>10348.157999999999</v>
      </c>
      <c r="E44" s="16"/>
      <c r="F44" s="16"/>
      <c r="G44" s="16"/>
      <c r="H44" s="1"/>
      <c r="I44" s="49">
        <v>102084</v>
      </c>
      <c r="J44" s="50">
        <v>9990</v>
      </c>
      <c r="K44" s="51">
        <v>41759</v>
      </c>
      <c r="L44" s="50" t="s">
        <v>1</v>
      </c>
      <c r="M44" s="52">
        <v>0.82199999999999995</v>
      </c>
      <c r="O44" s="18">
        <f t="shared" si="4"/>
        <v>41759</v>
      </c>
      <c r="P44" s="53">
        <f t="shared" si="5"/>
        <v>0.82199999999999995</v>
      </c>
      <c r="Q44" s="53">
        <v>1.9E-2</v>
      </c>
      <c r="R44" s="53">
        <f>P44-Q44</f>
        <v>0.80299999999999994</v>
      </c>
      <c r="S44" s="21">
        <f t="shared" si="6"/>
        <v>-702.81</v>
      </c>
    </row>
    <row r="45" spans="1:19" s="2" customFormat="1" x14ac:dyDescent="0.2">
      <c r="A45" s="17">
        <v>41790</v>
      </c>
      <c r="B45" s="16">
        <v>6866.5690000000004</v>
      </c>
      <c r="C45" s="16">
        <v>7873630</v>
      </c>
      <c r="D45" s="16">
        <v>7873.63</v>
      </c>
      <c r="E45" s="16"/>
      <c r="F45" s="16"/>
      <c r="G45" s="16"/>
      <c r="H45" s="1"/>
      <c r="I45" s="49">
        <v>102084</v>
      </c>
      <c r="J45" s="50">
        <v>9990</v>
      </c>
      <c r="K45" s="51">
        <v>41790</v>
      </c>
      <c r="L45" s="50" t="s">
        <v>1</v>
      </c>
      <c r="M45" s="52">
        <v>0.80300000000000005</v>
      </c>
      <c r="O45" s="18">
        <f t="shared" si="4"/>
        <v>41790</v>
      </c>
      <c r="P45" s="53">
        <f t="shared" si="5"/>
        <v>0.80300000000000005</v>
      </c>
      <c r="Q45" s="53"/>
      <c r="R45" s="53">
        <f t="shared" si="2"/>
        <v>0.80300000000000005</v>
      </c>
      <c r="S45" s="21">
        <f t="shared" si="6"/>
        <v>-808.67</v>
      </c>
    </row>
    <row r="46" spans="1:19" s="2" customFormat="1" x14ac:dyDescent="0.2">
      <c r="A46" s="17">
        <v>41820</v>
      </c>
      <c r="B46" s="16">
        <v>5905.4009999999998</v>
      </c>
      <c r="C46" s="16">
        <v>7145495</v>
      </c>
      <c r="D46" s="16">
        <v>7145.4949999999999</v>
      </c>
      <c r="E46" s="16"/>
      <c r="F46" s="16"/>
      <c r="G46" s="16"/>
      <c r="H46" s="1"/>
      <c r="I46" s="49">
        <v>102084</v>
      </c>
      <c r="J46" s="50">
        <v>9990</v>
      </c>
      <c r="K46" s="51">
        <v>41820</v>
      </c>
      <c r="L46" s="50" t="s">
        <v>1</v>
      </c>
      <c r="M46" s="52">
        <v>0.80300000000000005</v>
      </c>
      <c r="O46" s="18">
        <f t="shared" si="4"/>
        <v>41820</v>
      </c>
      <c r="P46" s="53">
        <f t="shared" si="5"/>
        <v>0.80300000000000005</v>
      </c>
      <c r="Q46" s="53"/>
      <c r="R46" s="53">
        <f t="shared" si="2"/>
        <v>0.80300000000000005</v>
      </c>
      <c r="S46" s="21">
        <f t="shared" si="6"/>
        <v>-995.8</v>
      </c>
    </row>
    <row r="47" spans="1:19" s="2" customFormat="1" x14ac:dyDescent="0.2">
      <c r="A47" s="17">
        <v>41851</v>
      </c>
      <c r="B47" s="16">
        <v>8850.7960000000003</v>
      </c>
      <c r="C47" s="16">
        <v>10117528</v>
      </c>
      <c r="D47" s="16">
        <v>10117.528</v>
      </c>
      <c r="E47" s="16"/>
      <c r="F47" s="16"/>
      <c r="G47" s="16"/>
      <c r="H47" s="1"/>
      <c r="I47" s="49">
        <v>102084</v>
      </c>
      <c r="J47" s="50">
        <v>9990</v>
      </c>
      <c r="K47" s="51">
        <v>41851</v>
      </c>
      <c r="L47" s="50" t="s">
        <v>1</v>
      </c>
      <c r="M47" s="52">
        <v>0.80300000000000005</v>
      </c>
      <c r="O47" s="18">
        <f t="shared" si="4"/>
        <v>41851</v>
      </c>
      <c r="P47" s="53">
        <f t="shared" si="5"/>
        <v>0.80300000000000005</v>
      </c>
      <c r="Q47" s="53"/>
      <c r="R47" s="53">
        <f t="shared" si="2"/>
        <v>0.80300000000000005</v>
      </c>
      <c r="S47" s="21">
        <f t="shared" si="6"/>
        <v>-1017.19</v>
      </c>
    </row>
    <row r="48" spans="1:19" s="2" customFormat="1" x14ac:dyDescent="0.2">
      <c r="A48" s="17">
        <v>41882</v>
      </c>
      <c r="B48" s="16">
        <v>10022.228999999999</v>
      </c>
      <c r="C48" s="16">
        <v>11221547</v>
      </c>
      <c r="D48" s="16">
        <v>11221.547</v>
      </c>
      <c r="E48" s="16"/>
      <c r="F48" s="16"/>
      <c r="G48" s="16"/>
      <c r="H48" s="1"/>
      <c r="I48" s="49">
        <v>102084</v>
      </c>
      <c r="J48" s="50">
        <v>9990</v>
      </c>
      <c r="K48" s="51">
        <v>41882</v>
      </c>
      <c r="L48" s="50" t="s">
        <v>1</v>
      </c>
      <c r="M48" s="52">
        <v>0.80300000000000005</v>
      </c>
      <c r="O48" s="18">
        <f t="shared" si="4"/>
        <v>41882</v>
      </c>
      <c r="P48" s="53">
        <f t="shared" si="5"/>
        <v>0.80300000000000005</v>
      </c>
      <c r="Q48" s="53"/>
      <c r="R48" s="53">
        <f t="shared" si="2"/>
        <v>0.80300000000000005</v>
      </c>
      <c r="S48" s="21">
        <f t="shared" si="6"/>
        <v>-963.05</v>
      </c>
    </row>
    <row r="49" spans="1:19" s="2" customFormat="1" x14ac:dyDescent="0.2">
      <c r="A49" s="17">
        <v>41912</v>
      </c>
      <c r="B49" s="16">
        <v>10160.986999999999</v>
      </c>
      <c r="C49" s="16">
        <v>11356961</v>
      </c>
      <c r="D49" s="16">
        <v>11356.960999999999</v>
      </c>
      <c r="E49" s="16"/>
      <c r="F49" s="16"/>
      <c r="G49" s="16"/>
      <c r="H49" s="1"/>
      <c r="I49" s="49">
        <v>102084</v>
      </c>
      <c r="J49" s="50">
        <v>9990</v>
      </c>
      <c r="K49" s="51">
        <v>41912</v>
      </c>
      <c r="L49" s="50" t="s">
        <v>1</v>
      </c>
      <c r="M49" s="52">
        <v>0.80300000000000005</v>
      </c>
      <c r="O49" s="18">
        <f t="shared" si="4"/>
        <v>41912</v>
      </c>
      <c r="P49" s="53">
        <f t="shared" si="5"/>
        <v>0.80300000000000005</v>
      </c>
      <c r="Q49" s="53"/>
      <c r="R49" s="53">
        <f t="shared" si="2"/>
        <v>0.80300000000000005</v>
      </c>
      <c r="S49" s="21">
        <f t="shared" si="6"/>
        <v>-960.37</v>
      </c>
    </row>
    <row r="50" spans="1:19" s="2" customFormat="1" x14ac:dyDescent="0.2">
      <c r="A50" s="17">
        <v>41943</v>
      </c>
      <c r="B50" s="16">
        <v>9457.6119999999992</v>
      </c>
      <c r="C50" s="16">
        <v>10211058</v>
      </c>
      <c r="D50" s="16">
        <v>10211.058000000001</v>
      </c>
      <c r="E50" s="16"/>
      <c r="F50" s="16"/>
      <c r="G50" s="16"/>
      <c r="H50" s="1"/>
      <c r="I50" s="49">
        <v>102084</v>
      </c>
      <c r="J50" s="50">
        <v>9990</v>
      </c>
      <c r="K50" s="51">
        <v>41943</v>
      </c>
      <c r="L50" s="50" t="s">
        <v>1</v>
      </c>
      <c r="M50" s="52">
        <v>0.80300000000000005</v>
      </c>
      <c r="O50" s="18">
        <f t="shared" si="4"/>
        <v>41943</v>
      </c>
      <c r="P50" s="53">
        <f t="shared" si="5"/>
        <v>0.80300000000000005</v>
      </c>
      <c r="Q50" s="53"/>
      <c r="R50" s="53">
        <f t="shared" si="2"/>
        <v>0.80300000000000005</v>
      </c>
      <c r="S50" s="21">
        <f t="shared" si="6"/>
        <v>-605.02</v>
      </c>
    </row>
    <row r="51" spans="1:19" s="2" customFormat="1" x14ac:dyDescent="0.2">
      <c r="A51" s="17">
        <v>41973</v>
      </c>
      <c r="B51" s="16">
        <v>8645.5020000000004</v>
      </c>
      <c r="C51" s="16">
        <v>10309829</v>
      </c>
      <c r="D51" s="16">
        <v>10309.829</v>
      </c>
      <c r="E51" s="16"/>
      <c r="F51" s="16"/>
      <c r="G51" s="16"/>
      <c r="H51" s="1"/>
      <c r="I51" s="49">
        <v>102084</v>
      </c>
      <c r="J51" s="50">
        <v>9990</v>
      </c>
      <c r="K51" s="51">
        <v>41973</v>
      </c>
      <c r="L51" s="50" t="s">
        <v>1</v>
      </c>
      <c r="M51" s="52">
        <v>0.80300000000000005</v>
      </c>
      <c r="O51" s="18">
        <f t="shared" si="4"/>
        <v>41973</v>
      </c>
      <c r="P51" s="53">
        <f t="shared" si="5"/>
        <v>0.80300000000000005</v>
      </c>
      <c r="Q51" s="53"/>
      <c r="R51" s="53">
        <f t="shared" si="2"/>
        <v>0.80300000000000005</v>
      </c>
      <c r="S51" s="21">
        <f t="shared" si="6"/>
        <v>-1336.45</v>
      </c>
    </row>
    <row r="52" spans="1:19" s="2" customFormat="1" x14ac:dyDescent="0.2">
      <c r="A52" s="17">
        <v>42004</v>
      </c>
      <c r="B52" s="16">
        <v>8987.6389999999992</v>
      </c>
      <c r="C52" s="16">
        <v>9330443</v>
      </c>
      <c r="D52" s="16">
        <v>9330.4429999999993</v>
      </c>
      <c r="E52" s="16"/>
      <c r="F52" s="16"/>
      <c r="G52" s="16"/>
      <c r="H52" s="1"/>
      <c r="I52" s="49">
        <v>102084</v>
      </c>
      <c r="J52" s="50">
        <v>9990</v>
      </c>
      <c r="K52" s="51">
        <v>42004</v>
      </c>
      <c r="L52" s="50" t="s">
        <v>1</v>
      </c>
      <c r="M52" s="52">
        <v>0.80300000000000005</v>
      </c>
      <c r="O52" s="18">
        <f t="shared" si="4"/>
        <v>42004</v>
      </c>
      <c r="P52" s="53">
        <f t="shared" si="5"/>
        <v>0.80300000000000005</v>
      </c>
      <c r="Q52" s="53"/>
      <c r="R52" s="53">
        <f t="shared" si="2"/>
        <v>0.80300000000000005</v>
      </c>
      <c r="S52" s="21">
        <f t="shared" si="6"/>
        <v>-275.27</v>
      </c>
    </row>
    <row r="53" spans="1:19" s="2" customFormat="1" x14ac:dyDescent="0.2">
      <c r="A53" s="17">
        <v>42035</v>
      </c>
      <c r="B53" s="16">
        <v>4882.2150000000001</v>
      </c>
      <c r="C53" s="16">
        <v>5384039</v>
      </c>
      <c r="D53" s="16">
        <v>5384.0389999999998</v>
      </c>
      <c r="E53" s="16"/>
      <c r="F53" s="16"/>
      <c r="G53" s="16"/>
      <c r="H53" s="1"/>
      <c r="I53" s="49">
        <v>102084</v>
      </c>
      <c r="J53" s="50">
        <v>9990</v>
      </c>
      <c r="K53" s="51">
        <v>42035</v>
      </c>
      <c r="L53" s="50" t="s">
        <v>1</v>
      </c>
      <c r="M53" s="52">
        <v>0.80300000000000005</v>
      </c>
      <c r="O53" s="18">
        <f t="shared" si="4"/>
        <v>42035</v>
      </c>
      <c r="P53" s="53">
        <f t="shared" si="5"/>
        <v>0.80300000000000005</v>
      </c>
      <c r="Q53" s="53"/>
      <c r="R53" s="53">
        <f t="shared" si="2"/>
        <v>0.80300000000000005</v>
      </c>
      <c r="S53" s="21">
        <f t="shared" si="6"/>
        <v>-402.96</v>
      </c>
    </row>
    <row r="54" spans="1:19" s="2" customFormat="1" x14ac:dyDescent="0.2">
      <c r="A54" s="17">
        <v>42063</v>
      </c>
      <c r="B54" s="16">
        <v>4686.0020000000004</v>
      </c>
      <c r="C54" s="16">
        <v>5033998</v>
      </c>
      <c r="D54" s="16">
        <v>5033.9979999999996</v>
      </c>
      <c r="E54" s="16"/>
      <c r="F54" s="16"/>
      <c r="G54" s="16"/>
      <c r="H54" s="1"/>
      <c r="I54" s="49">
        <v>102084</v>
      </c>
      <c r="J54" s="50">
        <v>9990</v>
      </c>
      <c r="K54" s="51">
        <v>42063</v>
      </c>
      <c r="L54" s="50" t="s">
        <v>1</v>
      </c>
      <c r="M54" s="52">
        <v>0.80300000000000005</v>
      </c>
      <c r="O54" s="18">
        <f t="shared" si="4"/>
        <v>42063</v>
      </c>
      <c r="P54" s="53">
        <f t="shared" si="5"/>
        <v>0.80300000000000005</v>
      </c>
      <c r="Q54" s="53"/>
      <c r="R54" s="53">
        <f t="shared" si="2"/>
        <v>0.80300000000000005</v>
      </c>
      <c r="S54" s="21">
        <f t="shared" si="6"/>
        <v>-279.44</v>
      </c>
    </row>
    <row r="55" spans="1:19" s="2" customFormat="1" x14ac:dyDescent="0.2">
      <c r="A55" s="17">
        <v>42094</v>
      </c>
      <c r="B55" s="16">
        <v>6867.89</v>
      </c>
      <c r="C55" s="16">
        <v>8103678</v>
      </c>
      <c r="D55" s="16">
        <v>8103.6779999999999</v>
      </c>
      <c r="E55" s="16"/>
      <c r="F55" s="16"/>
      <c r="G55" s="16"/>
      <c r="H55" s="1"/>
      <c r="I55" s="49">
        <v>102084</v>
      </c>
      <c r="J55" s="50">
        <v>9990</v>
      </c>
      <c r="K55" s="51">
        <v>42094</v>
      </c>
      <c r="L55" s="50" t="s">
        <v>1</v>
      </c>
      <c r="M55" s="52">
        <v>0.80300000000000005</v>
      </c>
      <c r="O55" s="18">
        <f t="shared" si="4"/>
        <v>42094</v>
      </c>
      <c r="P55" s="53">
        <f t="shared" si="5"/>
        <v>0.80300000000000005</v>
      </c>
      <c r="Q55" s="53"/>
      <c r="R55" s="53">
        <f t="shared" si="2"/>
        <v>0.80300000000000005</v>
      </c>
      <c r="S55" s="21">
        <f t="shared" si="6"/>
        <v>-992.34</v>
      </c>
    </row>
    <row r="56" spans="1:19" s="2" customFormat="1" x14ac:dyDescent="0.2">
      <c r="A56" s="17">
        <v>42124</v>
      </c>
      <c r="B56" s="16">
        <v>9349.1669999999995</v>
      </c>
      <c r="C56" s="16">
        <v>10885501</v>
      </c>
      <c r="D56" s="16">
        <v>10885.501</v>
      </c>
      <c r="E56" s="16"/>
      <c r="F56" s="16"/>
      <c r="G56" s="16"/>
      <c r="H56" s="1"/>
      <c r="I56" s="49">
        <v>102084</v>
      </c>
      <c r="J56" s="50">
        <v>9990</v>
      </c>
      <c r="K56" s="51">
        <v>42124</v>
      </c>
      <c r="L56" s="50" t="s">
        <v>1</v>
      </c>
      <c r="M56" s="52">
        <v>0.80300000000000005</v>
      </c>
      <c r="O56" s="18">
        <f t="shared" si="4"/>
        <v>42124</v>
      </c>
      <c r="P56" s="53">
        <f t="shared" si="5"/>
        <v>0.80300000000000005</v>
      </c>
      <c r="Q56" s="53"/>
      <c r="R56" s="53">
        <f t="shared" si="2"/>
        <v>0.80300000000000005</v>
      </c>
      <c r="S56" s="21">
        <f t="shared" si="6"/>
        <v>-1233.68</v>
      </c>
    </row>
    <row r="57" spans="1:19" s="2" customFormat="1" x14ac:dyDescent="0.2">
      <c r="A57" s="17">
        <v>42155</v>
      </c>
      <c r="B57" s="16">
        <v>9726.2109999999993</v>
      </c>
      <c r="C57" s="16">
        <v>11542028</v>
      </c>
      <c r="D57" s="16">
        <v>11542.028</v>
      </c>
      <c r="E57" s="16"/>
      <c r="F57" s="16"/>
      <c r="G57" s="16"/>
      <c r="H57" s="1"/>
      <c r="I57" s="49">
        <v>102084</v>
      </c>
      <c r="J57" s="50">
        <v>9990</v>
      </c>
      <c r="K57" s="51">
        <v>42155</v>
      </c>
      <c r="L57" s="50" t="s">
        <v>1</v>
      </c>
      <c r="M57" s="52">
        <v>0.80300000000000005</v>
      </c>
      <c r="O57" s="18">
        <f t="shared" si="4"/>
        <v>42155</v>
      </c>
      <c r="P57" s="53">
        <f t="shared" si="5"/>
        <v>0.80300000000000005</v>
      </c>
      <c r="Q57" s="53"/>
      <c r="R57" s="53">
        <f t="shared" si="2"/>
        <v>0.80300000000000005</v>
      </c>
      <c r="S57" s="21">
        <f t="shared" si="6"/>
        <v>-1458.1</v>
      </c>
    </row>
    <row r="58" spans="1:19" s="2" customFormat="1" x14ac:dyDescent="0.2">
      <c r="A58" s="17">
        <v>42185</v>
      </c>
      <c r="B58" s="16">
        <v>8640.8060000000005</v>
      </c>
      <c r="C58" s="16">
        <v>10394780</v>
      </c>
      <c r="D58" s="16">
        <v>10394.780000000001</v>
      </c>
      <c r="E58" s="16"/>
      <c r="F58" s="16"/>
      <c r="G58" s="16"/>
      <c r="H58" s="1"/>
      <c r="I58" s="49">
        <v>102084</v>
      </c>
      <c r="J58" s="50">
        <v>9990</v>
      </c>
      <c r="K58" s="51">
        <v>42185</v>
      </c>
      <c r="L58" s="50" t="s">
        <v>1</v>
      </c>
      <c r="M58" s="52">
        <v>0.80300000000000005</v>
      </c>
      <c r="O58" s="18">
        <f t="shared" si="4"/>
        <v>42185</v>
      </c>
      <c r="P58" s="53">
        <f t="shared" si="5"/>
        <v>0.80300000000000005</v>
      </c>
      <c r="Q58" s="53"/>
      <c r="R58" s="53">
        <f t="shared" si="2"/>
        <v>0.80300000000000005</v>
      </c>
      <c r="S58" s="21">
        <f t="shared" si="6"/>
        <v>-1408.44</v>
      </c>
    </row>
    <row r="59" spans="1:19" s="2" customFormat="1" x14ac:dyDescent="0.2">
      <c r="A59" s="17">
        <v>42216</v>
      </c>
      <c r="B59" s="16">
        <v>8740.9570000000003</v>
      </c>
      <c r="C59" s="16">
        <v>10697622</v>
      </c>
      <c r="D59" s="16">
        <v>10697.621999999999</v>
      </c>
      <c r="E59" s="16"/>
      <c r="F59" s="16"/>
      <c r="G59" s="16"/>
      <c r="H59" s="1"/>
      <c r="I59" s="49">
        <v>102084</v>
      </c>
      <c r="J59" s="50">
        <v>9990</v>
      </c>
      <c r="K59" s="51">
        <v>42216</v>
      </c>
      <c r="L59" s="50" t="s">
        <v>1</v>
      </c>
      <c r="M59" s="52">
        <v>0.80300000000000005</v>
      </c>
      <c r="O59" s="18">
        <f t="shared" si="4"/>
        <v>42216</v>
      </c>
      <c r="P59" s="53">
        <f t="shared" si="5"/>
        <v>0.80300000000000005</v>
      </c>
      <c r="Q59" s="53"/>
      <c r="R59" s="53">
        <f t="shared" si="2"/>
        <v>0.80300000000000005</v>
      </c>
      <c r="S59" s="21">
        <f t="shared" si="6"/>
        <v>-1571.2</v>
      </c>
    </row>
    <row r="60" spans="1:19" s="2" customFormat="1" x14ac:dyDescent="0.2">
      <c r="A60" s="17">
        <v>42247</v>
      </c>
      <c r="B60" s="16">
        <v>9120.9490000000005</v>
      </c>
      <c r="C60" s="16">
        <v>10767367</v>
      </c>
      <c r="D60" s="16">
        <v>10767.367</v>
      </c>
      <c r="E60" s="16"/>
      <c r="F60" s="16"/>
      <c r="G60" s="16"/>
      <c r="H60" s="1"/>
      <c r="I60" s="49">
        <v>102084</v>
      </c>
      <c r="J60" s="50">
        <v>9990</v>
      </c>
      <c r="K60" s="51">
        <v>42247</v>
      </c>
      <c r="L60" s="50" t="s">
        <v>1</v>
      </c>
      <c r="M60" s="52">
        <v>0.80300000000000005</v>
      </c>
      <c r="O60" s="18">
        <f t="shared" si="4"/>
        <v>42247</v>
      </c>
      <c r="P60" s="53">
        <f t="shared" si="5"/>
        <v>0.80300000000000005</v>
      </c>
      <c r="Q60" s="53"/>
      <c r="R60" s="53">
        <f t="shared" si="2"/>
        <v>0.80300000000000005</v>
      </c>
      <c r="S60" s="21">
        <f t="shared" si="6"/>
        <v>-1322.07</v>
      </c>
    </row>
    <row r="61" spans="1:19" s="2" customFormat="1" x14ac:dyDescent="0.2">
      <c r="A61" s="17">
        <v>42277</v>
      </c>
      <c r="B61" s="16">
        <v>9719.2970000000005</v>
      </c>
      <c r="C61" s="16">
        <v>11146616</v>
      </c>
      <c r="D61" s="16">
        <v>11146.616</v>
      </c>
      <c r="E61" s="16"/>
      <c r="F61" s="16"/>
      <c r="G61" s="16"/>
      <c r="H61" s="1"/>
      <c r="I61" s="49">
        <v>102084</v>
      </c>
      <c r="J61" s="50">
        <v>9990</v>
      </c>
      <c r="K61" s="51">
        <v>42277</v>
      </c>
      <c r="L61" s="50" t="s">
        <v>1</v>
      </c>
      <c r="M61" s="52">
        <v>0.80300000000000005</v>
      </c>
      <c r="O61" s="18">
        <f t="shared" si="4"/>
        <v>42277</v>
      </c>
      <c r="P61" s="53">
        <f t="shared" si="5"/>
        <v>0.80300000000000005</v>
      </c>
      <c r="Q61" s="53"/>
      <c r="R61" s="53">
        <f t="shared" si="2"/>
        <v>0.80300000000000005</v>
      </c>
      <c r="S61" s="21">
        <f t="shared" si="6"/>
        <v>-1146.1400000000001</v>
      </c>
    </row>
    <row r="62" spans="1:19" s="2" customFormat="1" x14ac:dyDescent="0.2">
      <c r="A62" s="17">
        <v>42308</v>
      </c>
      <c r="B62" s="16">
        <v>10138.019</v>
      </c>
      <c r="C62" s="16">
        <v>11189225</v>
      </c>
      <c r="D62" s="16">
        <v>11189.225</v>
      </c>
      <c r="E62" s="16"/>
      <c r="F62" s="16"/>
      <c r="G62" s="16"/>
      <c r="H62" s="1"/>
      <c r="I62" s="49">
        <v>102084</v>
      </c>
      <c r="J62" s="50">
        <v>9990</v>
      </c>
      <c r="K62" s="51">
        <v>42308</v>
      </c>
      <c r="L62" s="50" t="s">
        <v>1</v>
      </c>
      <c r="M62" s="52">
        <v>0.80300000000000005</v>
      </c>
      <c r="O62" s="18">
        <f t="shared" si="4"/>
        <v>42308</v>
      </c>
      <c r="P62" s="53">
        <f t="shared" si="5"/>
        <v>0.80300000000000005</v>
      </c>
      <c r="Q62" s="53"/>
      <c r="R62" s="53">
        <f t="shared" si="2"/>
        <v>0.80300000000000005</v>
      </c>
      <c r="S62" s="21">
        <f t="shared" si="6"/>
        <v>-844.12</v>
      </c>
    </row>
    <row r="63" spans="1:19" s="2" customFormat="1" x14ac:dyDescent="0.2">
      <c r="A63" s="17">
        <v>42338</v>
      </c>
      <c r="B63" s="16">
        <v>9395.1859999999997</v>
      </c>
      <c r="C63" s="16">
        <v>10213155</v>
      </c>
      <c r="D63" s="16">
        <v>10213.155000000001</v>
      </c>
      <c r="E63" s="16"/>
      <c r="F63" s="16"/>
      <c r="G63" s="16"/>
      <c r="H63" s="1"/>
      <c r="I63" s="49">
        <v>102084</v>
      </c>
      <c r="J63" s="50">
        <v>9990</v>
      </c>
      <c r="K63" s="51">
        <v>42338</v>
      </c>
      <c r="L63" s="50" t="s">
        <v>1</v>
      </c>
      <c r="M63" s="52">
        <v>0.80300000000000005</v>
      </c>
      <c r="O63" s="18">
        <f t="shared" si="4"/>
        <v>42338</v>
      </c>
      <c r="P63" s="53">
        <f t="shared" si="5"/>
        <v>0.80300000000000005</v>
      </c>
      <c r="Q63" s="53"/>
      <c r="R63" s="53">
        <f t="shared" si="2"/>
        <v>0.80300000000000005</v>
      </c>
      <c r="S63" s="21">
        <f t="shared" si="6"/>
        <v>-656.83</v>
      </c>
    </row>
    <row r="64" spans="1:19" s="2" customFormat="1" x14ac:dyDescent="0.2">
      <c r="A64" s="17">
        <v>42369</v>
      </c>
      <c r="B64" s="16">
        <v>9545.5059999999994</v>
      </c>
      <c r="C64" s="16">
        <v>9895431</v>
      </c>
      <c r="D64" s="16">
        <v>9895.4310000000005</v>
      </c>
      <c r="E64" s="16"/>
      <c r="F64" s="16"/>
      <c r="G64" s="16"/>
      <c r="H64" s="1"/>
      <c r="I64" s="49">
        <v>102084</v>
      </c>
      <c r="J64" s="50">
        <v>9990</v>
      </c>
      <c r="K64" s="51">
        <v>42369</v>
      </c>
      <c r="L64" s="50" t="s">
        <v>1</v>
      </c>
      <c r="M64" s="52">
        <v>0.80300000000000005</v>
      </c>
      <c r="O64" s="18">
        <f t="shared" si="4"/>
        <v>42369</v>
      </c>
      <c r="P64" s="53">
        <f t="shared" si="5"/>
        <v>0.80300000000000005</v>
      </c>
      <c r="Q64" s="53"/>
      <c r="R64" s="53">
        <f t="shared" si="2"/>
        <v>0.80300000000000005</v>
      </c>
      <c r="S64" s="21">
        <f t="shared" si="6"/>
        <v>-280.99</v>
      </c>
    </row>
    <row r="65" spans="1:19" s="2" customFormat="1" x14ac:dyDescent="0.2">
      <c r="A65" s="17">
        <v>42400</v>
      </c>
      <c r="B65" s="16">
        <v>4711.4949999999999</v>
      </c>
      <c r="C65" s="16">
        <v>5211713</v>
      </c>
      <c r="D65" s="16">
        <v>5211.7129999999997</v>
      </c>
      <c r="E65" s="16"/>
      <c r="F65" s="16"/>
      <c r="G65" s="16"/>
      <c r="H65" s="1"/>
      <c r="I65" s="49">
        <v>102084</v>
      </c>
      <c r="J65" s="50">
        <v>9990</v>
      </c>
      <c r="K65" s="51">
        <v>42400</v>
      </c>
      <c r="L65" s="50" t="s">
        <v>1</v>
      </c>
      <c r="M65" s="52">
        <v>0.80300000000000005</v>
      </c>
      <c r="O65" s="18">
        <f t="shared" si="4"/>
        <v>42400</v>
      </c>
      <c r="P65" s="53">
        <f t="shared" si="5"/>
        <v>0.80300000000000005</v>
      </c>
      <c r="Q65" s="53"/>
      <c r="R65" s="53">
        <f t="shared" si="2"/>
        <v>0.80300000000000005</v>
      </c>
      <c r="S65" s="21">
        <f t="shared" si="6"/>
        <v>-401.68</v>
      </c>
    </row>
    <row r="66" spans="1:19" s="2" customFormat="1" x14ac:dyDescent="0.2">
      <c r="A66" s="17">
        <v>42429</v>
      </c>
      <c r="B66" s="16">
        <v>4729.08</v>
      </c>
      <c r="C66" s="16">
        <v>5498386</v>
      </c>
      <c r="D66" s="16">
        <v>5498.3860000000004</v>
      </c>
      <c r="E66" s="16"/>
      <c r="F66" s="16"/>
      <c r="G66" s="16"/>
      <c r="H66" s="1"/>
      <c r="I66" s="49">
        <v>102084</v>
      </c>
      <c r="J66" s="50">
        <v>9990</v>
      </c>
      <c r="K66" s="51">
        <v>42429</v>
      </c>
      <c r="L66" s="50" t="s">
        <v>1</v>
      </c>
      <c r="M66" s="52">
        <v>0.80300000000000005</v>
      </c>
      <c r="O66" s="18">
        <f t="shared" si="4"/>
        <v>42429</v>
      </c>
      <c r="P66" s="53">
        <f t="shared" si="5"/>
        <v>0.80300000000000005</v>
      </c>
      <c r="Q66" s="53"/>
      <c r="R66" s="53">
        <f t="shared" si="2"/>
        <v>0.80300000000000005</v>
      </c>
      <c r="S66" s="21">
        <f t="shared" si="6"/>
        <v>-617.75</v>
      </c>
    </row>
    <row r="67" spans="1:19" s="2" customFormat="1" x14ac:dyDescent="0.2">
      <c r="A67" s="17">
        <v>42460</v>
      </c>
      <c r="B67" s="16">
        <v>7033.8410000000003</v>
      </c>
      <c r="C67" s="16">
        <v>8300046</v>
      </c>
      <c r="D67" s="16">
        <v>8300.0460000000003</v>
      </c>
      <c r="E67" s="16"/>
      <c r="F67" s="16"/>
      <c r="G67" s="16"/>
      <c r="H67" s="1"/>
      <c r="I67" s="49">
        <v>102084</v>
      </c>
      <c r="J67" s="50">
        <v>9990</v>
      </c>
      <c r="K67" s="51">
        <v>42460</v>
      </c>
      <c r="L67" s="50" t="s">
        <v>1</v>
      </c>
      <c r="M67" s="52">
        <v>0.80300000000000005</v>
      </c>
      <c r="O67" s="18">
        <f t="shared" si="4"/>
        <v>42460</v>
      </c>
      <c r="P67" s="53">
        <f t="shared" si="5"/>
        <v>0.80300000000000005</v>
      </c>
      <c r="Q67" s="53"/>
      <c r="R67" s="53">
        <f t="shared" si="2"/>
        <v>0.80300000000000005</v>
      </c>
      <c r="S67" s="21">
        <f t="shared" si="6"/>
        <v>-1016.76</v>
      </c>
    </row>
    <row r="68" spans="1:19" s="2" customFormat="1" x14ac:dyDescent="0.2">
      <c r="A68" s="17">
        <v>42490</v>
      </c>
      <c r="B68" s="16">
        <v>9127.5949999999993</v>
      </c>
      <c r="C68" s="16">
        <v>10817605</v>
      </c>
      <c r="D68" s="16">
        <v>10817.605</v>
      </c>
      <c r="E68" s="16"/>
      <c r="F68" s="16"/>
      <c r="G68" s="16"/>
      <c r="H68" s="1"/>
      <c r="I68" s="49">
        <v>102084</v>
      </c>
      <c r="J68" s="50">
        <v>9990</v>
      </c>
      <c r="K68" s="51">
        <v>42490</v>
      </c>
      <c r="L68" s="50" t="s">
        <v>1</v>
      </c>
      <c r="M68" s="52">
        <v>0.80300000000000005</v>
      </c>
      <c r="O68" s="18">
        <f t="shared" si="4"/>
        <v>42490</v>
      </c>
      <c r="P68" s="53">
        <f t="shared" si="5"/>
        <v>0.80300000000000005</v>
      </c>
      <c r="Q68" s="53"/>
      <c r="R68" s="53">
        <f t="shared" si="2"/>
        <v>0.80300000000000005</v>
      </c>
      <c r="S68" s="21">
        <f t="shared" si="6"/>
        <v>-1357.08</v>
      </c>
    </row>
    <row r="69" spans="1:19" s="2" customFormat="1" x14ac:dyDescent="0.2">
      <c r="A69" s="17">
        <v>42521</v>
      </c>
      <c r="B69" s="16">
        <v>9909.9680000000008</v>
      </c>
      <c r="C69" s="16">
        <v>11893713</v>
      </c>
      <c r="D69" s="16">
        <v>11893.713</v>
      </c>
      <c r="E69" s="16"/>
      <c r="F69" s="16"/>
      <c r="G69" s="16"/>
      <c r="H69" s="1"/>
      <c r="I69" s="49">
        <v>102084</v>
      </c>
      <c r="J69" s="50">
        <v>9990</v>
      </c>
      <c r="K69" s="51">
        <v>42521</v>
      </c>
      <c r="L69" s="50" t="s">
        <v>1</v>
      </c>
      <c r="M69" s="52">
        <v>0.80300000000000005</v>
      </c>
      <c r="O69" s="18">
        <f t="shared" ref="O69:O100" si="8">A69</f>
        <v>42521</v>
      </c>
      <c r="P69" s="53">
        <f t="shared" ref="P69:P100" si="9">M69</f>
        <v>0.80300000000000005</v>
      </c>
      <c r="Q69" s="53"/>
      <c r="R69" s="53">
        <f t="shared" ref="R69:R93" si="10">SUM(P69,Q69)</f>
        <v>0.80300000000000005</v>
      </c>
      <c r="S69" s="21">
        <f t="shared" ref="S69:S100" si="11">ROUND((D69-B69)*-R69,2)</f>
        <v>-1592.95</v>
      </c>
    </row>
    <row r="70" spans="1:19" s="2" customFormat="1" x14ac:dyDescent="0.2">
      <c r="A70" s="17">
        <v>42551</v>
      </c>
      <c r="B70" s="16">
        <v>8096.982</v>
      </c>
      <c r="C70" s="16">
        <v>10435238</v>
      </c>
      <c r="D70" s="16">
        <v>10435.237999999999</v>
      </c>
      <c r="E70" s="16"/>
      <c r="F70" s="16"/>
      <c r="G70" s="16"/>
      <c r="H70" s="1"/>
      <c r="I70" s="49">
        <v>102084</v>
      </c>
      <c r="J70" s="50">
        <v>9990</v>
      </c>
      <c r="K70" s="51">
        <v>42551</v>
      </c>
      <c r="L70" s="50" t="s">
        <v>1</v>
      </c>
      <c r="M70" s="52">
        <v>0.80300000000000005</v>
      </c>
      <c r="O70" s="18">
        <f t="shared" si="8"/>
        <v>42551</v>
      </c>
      <c r="P70" s="53">
        <f t="shared" si="9"/>
        <v>0.80300000000000005</v>
      </c>
      <c r="Q70" s="53"/>
      <c r="R70" s="53">
        <f t="shared" si="10"/>
        <v>0.80300000000000005</v>
      </c>
      <c r="S70" s="21">
        <f t="shared" si="11"/>
        <v>-1877.62</v>
      </c>
    </row>
    <row r="71" spans="1:19" s="2" customFormat="1" x14ac:dyDescent="0.2">
      <c r="A71" s="17">
        <v>42582</v>
      </c>
      <c r="B71" s="16">
        <v>9300.7450000000008</v>
      </c>
      <c r="C71" s="16">
        <v>11728728</v>
      </c>
      <c r="D71" s="16">
        <v>11728.727999999999</v>
      </c>
      <c r="E71" s="16"/>
      <c r="F71" s="16"/>
      <c r="G71" s="16"/>
      <c r="H71" s="1"/>
      <c r="I71" s="49">
        <v>102084</v>
      </c>
      <c r="J71" s="50">
        <v>9990</v>
      </c>
      <c r="K71" s="51">
        <v>42582</v>
      </c>
      <c r="L71" s="50" t="s">
        <v>1</v>
      </c>
      <c r="M71" s="52">
        <v>0.80300000000000005</v>
      </c>
      <c r="O71" s="18">
        <f t="shared" si="8"/>
        <v>42582</v>
      </c>
      <c r="P71" s="53">
        <f t="shared" si="9"/>
        <v>0.80300000000000005</v>
      </c>
      <c r="Q71" s="53"/>
      <c r="R71" s="53">
        <f t="shared" si="10"/>
        <v>0.80300000000000005</v>
      </c>
      <c r="S71" s="21">
        <f t="shared" si="11"/>
        <v>-1949.67</v>
      </c>
    </row>
    <row r="72" spans="1:19" s="2" customFormat="1" x14ac:dyDescent="0.2">
      <c r="A72" s="17">
        <v>42613</v>
      </c>
      <c r="B72" s="16">
        <v>9552.9279999999999</v>
      </c>
      <c r="C72" s="16">
        <v>11980911</v>
      </c>
      <c r="D72" s="16">
        <v>11980.911</v>
      </c>
      <c r="E72" s="16"/>
      <c r="F72" s="16"/>
      <c r="G72" s="16"/>
      <c r="H72" s="1"/>
      <c r="I72" s="49">
        <v>102084</v>
      </c>
      <c r="J72" s="50">
        <v>9990</v>
      </c>
      <c r="K72" s="51">
        <v>42613</v>
      </c>
      <c r="L72" s="50" t="s">
        <v>1</v>
      </c>
      <c r="M72" s="52">
        <v>0.80300000000000005</v>
      </c>
      <c r="O72" s="18">
        <f t="shared" si="8"/>
        <v>42613</v>
      </c>
      <c r="P72" s="53">
        <f t="shared" si="9"/>
        <v>0.80300000000000005</v>
      </c>
      <c r="Q72" s="53"/>
      <c r="R72" s="53">
        <f t="shared" si="10"/>
        <v>0.80300000000000005</v>
      </c>
      <c r="S72" s="21">
        <f t="shared" si="11"/>
        <v>-1949.67</v>
      </c>
    </row>
    <row r="73" spans="1:19" s="2" customFormat="1" x14ac:dyDescent="0.2">
      <c r="A73" s="17">
        <v>42643</v>
      </c>
      <c r="B73" s="16">
        <v>8904.5619999999999</v>
      </c>
      <c r="C73" s="16">
        <v>10846739</v>
      </c>
      <c r="D73" s="16">
        <v>10846.739</v>
      </c>
      <c r="E73" s="16"/>
      <c r="F73" s="16"/>
      <c r="G73" s="16"/>
      <c r="H73" s="1"/>
      <c r="I73" s="49">
        <v>102084</v>
      </c>
      <c r="J73" s="50">
        <v>9990</v>
      </c>
      <c r="K73" s="51">
        <v>42643</v>
      </c>
      <c r="L73" s="50" t="s">
        <v>1</v>
      </c>
      <c r="M73" s="52">
        <v>0.80300000000000005</v>
      </c>
      <c r="O73" s="18">
        <f t="shared" si="8"/>
        <v>42643</v>
      </c>
      <c r="P73" s="53">
        <f t="shared" si="9"/>
        <v>0.80300000000000005</v>
      </c>
      <c r="Q73" s="53"/>
      <c r="R73" s="53">
        <f t="shared" si="10"/>
        <v>0.80300000000000005</v>
      </c>
      <c r="S73" s="21">
        <f t="shared" si="11"/>
        <v>-1559.57</v>
      </c>
    </row>
    <row r="74" spans="1:19" s="2" customFormat="1" x14ac:dyDescent="0.2">
      <c r="A74" s="17">
        <v>42674</v>
      </c>
      <c r="B74" s="16">
        <v>10270.135</v>
      </c>
      <c r="C74" s="16">
        <v>11688491</v>
      </c>
      <c r="D74" s="16">
        <v>11688.491</v>
      </c>
      <c r="E74" s="16"/>
      <c r="F74" s="16"/>
      <c r="G74" s="16"/>
      <c r="H74" s="1"/>
      <c r="I74" s="49">
        <v>102084</v>
      </c>
      <c r="J74" s="50">
        <v>9990</v>
      </c>
      <c r="K74" s="51">
        <v>42674</v>
      </c>
      <c r="L74" s="50" t="s">
        <v>1</v>
      </c>
      <c r="M74" s="52">
        <v>0.80300000000000005</v>
      </c>
      <c r="O74" s="18">
        <f t="shared" si="8"/>
        <v>42674</v>
      </c>
      <c r="P74" s="53">
        <f t="shared" si="9"/>
        <v>0.80300000000000005</v>
      </c>
      <c r="Q74" s="53"/>
      <c r="R74" s="53">
        <f t="shared" si="10"/>
        <v>0.80300000000000005</v>
      </c>
      <c r="S74" s="21">
        <f t="shared" si="11"/>
        <v>-1138.94</v>
      </c>
    </row>
    <row r="75" spans="1:19" s="2" customFormat="1" x14ac:dyDescent="0.2">
      <c r="A75" s="17">
        <v>42704</v>
      </c>
      <c r="B75" s="16">
        <v>4567.1549999999997</v>
      </c>
      <c r="C75" s="16">
        <v>5635249</v>
      </c>
      <c r="D75" s="16">
        <v>5635.2489999999998</v>
      </c>
      <c r="E75" s="16"/>
      <c r="F75" s="16"/>
      <c r="G75" s="16"/>
      <c r="H75" s="1"/>
      <c r="I75" s="49">
        <v>102084</v>
      </c>
      <c r="J75" s="50">
        <v>9990</v>
      </c>
      <c r="K75" s="51">
        <v>42704</v>
      </c>
      <c r="L75" s="50" t="s">
        <v>1</v>
      </c>
      <c r="M75" s="52">
        <v>0.80300000000000005</v>
      </c>
      <c r="O75" s="18">
        <f t="shared" si="8"/>
        <v>42704</v>
      </c>
      <c r="P75" s="53">
        <f t="shared" si="9"/>
        <v>0.80300000000000005</v>
      </c>
      <c r="Q75" s="53"/>
      <c r="R75" s="53">
        <f t="shared" si="10"/>
        <v>0.80300000000000005</v>
      </c>
      <c r="S75" s="21">
        <f t="shared" si="11"/>
        <v>-857.68</v>
      </c>
    </row>
    <row r="76" spans="1:19" s="2" customFormat="1" x14ac:dyDescent="0.2">
      <c r="A76" s="17">
        <v>42735</v>
      </c>
      <c r="B76" s="16">
        <v>7770.1310000000003</v>
      </c>
      <c r="C76" s="16">
        <v>8136650</v>
      </c>
      <c r="D76" s="16">
        <v>8136.65</v>
      </c>
      <c r="E76" s="16"/>
      <c r="F76" s="16"/>
      <c r="G76" s="16"/>
      <c r="H76" s="1"/>
      <c r="I76" s="49">
        <v>102084</v>
      </c>
      <c r="J76" s="50">
        <v>9990</v>
      </c>
      <c r="K76" s="51">
        <v>42735</v>
      </c>
      <c r="L76" s="50" t="s">
        <v>1</v>
      </c>
      <c r="M76" s="52">
        <v>0.80300000000000005</v>
      </c>
      <c r="O76" s="18">
        <f t="shared" si="8"/>
        <v>42735</v>
      </c>
      <c r="P76" s="53">
        <f t="shared" si="9"/>
        <v>0.80300000000000005</v>
      </c>
      <c r="Q76" s="53"/>
      <c r="R76" s="53">
        <f t="shared" si="10"/>
        <v>0.80300000000000005</v>
      </c>
      <c r="S76" s="21">
        <f t="shared" si="11"/>
        <v>-294.31</v>
      </c>
    </row>
    <row r="77" spans="1:19" s="2" customFormat="1" x14ac:dyDescent="0.2">
      <c r="A77" s="17">
        <v>42766</v>
      </c>
      <c r="B77" s="16">
        <v>3578.7240000000002</v>
      </c>
      <c r="C77" s="16">
        <v>4142850</v>
      </c>
      <c r="D77" s="16">
        <v>4142.8500000000004</v>
      </c>
      <c r="E77" s="16"/>
      <c r="F77" s="16"/>
      <c r="G77" s="16"/>
      <c r="H77" s="1"/>
      <c r="I77" s="49">
        <v>102084</v>
      </c>
      <c r="J77" s="50">
        <v>9990</v>
      </c>
      <c r="K77" s="51">
        <v>42766</v>
      </c>
      <c r="L77" s="50" t="s">
        <v>1</v>
      </c>
      <c r="M77" s="52">
        <v>1.1636</v>
      </c>
      <c r="O77" s="18">
        <f t="shared" si="8"/>
        <v>42766</v>
      </c>
      <c r="P77" s="53">
        <f t="shared" si="9"/>
        <v>1.1636</v>
      </c>
      <c r="Q77" s="53">
        <v>5.5100000000000003E-2</v>
      </c>
      <c r="R77" s="53">
        <f t="shared" si="10"/>
        <v>1.2186999999999999</v>
      </c>
      <c r="S77" s="21">
        <f t="shared" si="11"/>
        <v>-687.5</v>
      </c>
    </row>
    <row r="78" spans="1:19" s="2" customFormat="1" x14ac:dyDescent="0.2">
      <c r="A78" s="17">
        <v>42794</v>
      </c>
      <c r="B78" s="16">
        <v>3453.2669999999998</v>
      </c>
      <c r="C78" s="16">
        <v>4539848</v>
      </c>
      <c r="D78" s="16">
        <v>4539.848</v>
      </c>
      <c r="E78" s="16"/>
      <c r="F78" s="16"/>
      <c r="G78" s="16"/>
      <c r="H78" s="1"/>
      <c r="I78" s="49">
        <v>102084</v>
      </c>
      <c r="J78" s="50">
        <v>9990</v>
      </c>
      <c r="K78" s="51">
        <v>42794</v>
      </c>
      <c r="L78" s="50" t="s">
        <v>1</v>
      </c>
      <c r="M78" s="52">
        <v>1.1636</v>
      </c>
      <c r="O78" s="18">
        <f t="shared" si="8"/>
        <v>42794</v>
      </c>
      <c r="P78" s="53">
        <f t="shared" si="9"/>
        <v>1.1636</v>
      </c>
      <c r="Q78" s="53">
        <v>5.5100000000000003E-2</v>
      </c>
      <c r="R78" s="53">
        <f t="shared" si="10"/>
        <v>1.2186999999999999</v>
      </c>
      <c r="S78" s="21">
        <f t="shared" si="11"/>
        <v>-1324.22</v>
      </c>
    </row>
    <row r="79" spans="1:19" s="2" customFormat="1" x14ac:dyDescent="0.2">
      <c r="A79" s="17">
        <v>42825</v>
      </c>
      <c r="B79" s="16">
        <v>4346.6390000000001</v>
      </c>
      <c r="C79" s="16">
        <v>5618971</v>
      </c>
      <c r="D79" s="16">
        <v>5618.9709999999995</v>
      </c>
      <c r="E79" s="16"/>
      <c r="F79" s="16"/>
      <c r="G79" s="16"/>
      <c r="H79" s="1"/>
      <c r="I79" s="49">
        <v>102084</v>
      </c>
      <c r="J79" s="50">
        <v>9990</v>
      </c>
      <c r="K79" s="51">
        <v>42825</v>
      </c>
      <c r="L79" s="50" t="s">
        <v>1</v>
      </c>
      <c r="M79" s="52">
        <v>1.1636</v>
      </c>
      <c r="O79" s="18">
        <f t="shared" si="8"/>
        <v>42825</v>
      </c>
      <c r="P79" s="53">
        <f t="shared" si="9"/>
        <v>1.1636</v>
      </c>
      <c r="Q79" s="53">
        <v>5.5100000000000003E-2</v>
      </c>
      <c r="R79" s="53">
        <f t="shared" si="10"/>
        <v>1.2186999999999999</v>
      </c>
      <c r="S79" s="21">
        <f t="shared" si="11"/>
        <v>-1550.59</v>
      </c>
    </row>
    <row r="80" spans="1:19" s="2" customFormat="1" x14ac:dyDescent="0.2">
      <c r="A80" s="17">
        <v>42855</v>
      </c>
      <c r="B80" s="16">
        <v>6594.5619999999999</v>
      </c>
      <c r="C80" s="16">
        <v>8645203</v>
      </c>
      <c r="D80" s="16">
        <v>8645.2029999999995</v>
      </c>
      <c r="E80" s="16"/>
      <c r="F80" s="16"/>
      <c r="G80" s="16"/>
      <c r="H80" s="1"/>
      <c r="I80" s="49">
        <v>102084</v>
      </c>
      <c r="J80" s="50">
        <v>9990</v>
      </c>
      <c r="K80" s="51">
        <v>42855</v>
      </c>
      <c r="L80" s="50" t="s">
        <v>1</v>
      </c>
      <c r="M80" s="52">
        <v>1.1636</v>
      </c>
      <c r="O80" s="18">
        <f t="shared" si="8"/>
        <v>42855</v>
      </c>
      <c r="P80" s="53">
        <f t="shared" si="9"/>
        <v>1.1636</v>
      </c>
      <c r="Q80" s="53">
        <v>5.5100000000000003E-2</v>
      </c>
      <c r="R80" s="53">
        <f t="shared" si="10"/>
        <v>1.2186999999999999</v>
      </c>
      <c r="S80" s="21">
        <f t="shared" si="11"/>
        <v>-2499.12</v>
      </c>
    </row>
    <row r="81" spans="1:19" s="2" customFormat="1" x14ac:dyDescent="0.2">
      <c r="A81" s="17">
        <v>42886</v>
      </c>
      <c r="B81" s="16">
        <v>6478.5829999999996</v>
      </c>
      <c r="C81" s="16">
        <v>8837478</v>
      </c>
      <c r="D81" s="16">
        <v>8837.4779999999992</v>
      </c>
      <c r="E81" s="16"/>
      <c r="F81" s="16"/>
      <c r="G81" s="16"/>
      <c r="H81" s="1"/>
      <c r="I81" s="49">
        <v>102084</v>
      </c>
      <c r="J81" s="50">
        <v>9990</v>
      </c>
      <c r="K81" s="51">
        <v>42886</v>
      </c>
      <c r="L81" s="50" t="s">
        <v>1</v>
      </c>
      <c r="M81" s="52">
        <v>1.1636</v>
      </c>
      <c r="O81" s="18">
        <f t="shared" si="8"/>
        <v>42886</v>
      </c>
      <c r="P81" s="53">
        <f t="shared" si="9"/>
        <v>1.1636</v>
      </c>
      <c r="Q81" s="53">
        <v>5.5100000000000003E-2</v>
      </c>
      <c r="R81" s="53">
        <f t="shared" si="10"/>
        <v>1.2186999999999999</v>
      </c>
      <c r="S81" s="21">
        <f t="shared" si="11"/>
        <v>-2874.79</v>
      </c>
    </row>
    <row r="82" spans="1:19" s="2" customFormat="1" x14ac:dyDescent="0.2">
      <c r="A82" s="17">
        <v>42916</v>
      </c>
      <c r="B82" s="16">
        <v>6777.433</v>
      </c>
      <c r="C82" s="16">
        <v>9433332</v>
      </c>
      <c r="D82" s="16">
        <v>9433.3320000000003</v>
      </c>
      <c r="E82" s="16"/>
      <c r="F82" s="16"/>
      <c r="G82" s="16"/>
      <c r="H82" s="1"/>
      <c r="I82" s="49">
        <v>102084</v>
      </c>
      <c r="J82" s="50">
        <v>9990</v>
      </c>
      <c r="K82" s="51">
        <v>42916</v>
      </c>
      <c r="L82" s="50" t="s">
        <v>1</v>
      </c>
      <c r="M82" s="52">
        <v>1.1636</v>
      </c>
      <c r="O82" s="18">
        <f t="shared" si="8"/>
        <v>42916</v>
      </c>
      <c r="P82" s="53">
        <f t="shared" si="9"/>
        <v>1.1636</v>
      </c>
      <c r="Q82" s="53">
        <v>5.5100000000000003E-2</v>
      </c>
      <c r="R82" s="53">
        <f t="shared" si="10"/>
        <v>1.2186999999999999</v>
      </c>
      <c r="S82" s="21">
        <f t="shared" si="11"/>
        <v>-3236.74</v>
      </c>
    </row>
    <row r="83" spans="1:19" s="2" customFormat="1" x14ac:dyDescent="0.2">
      <c r="A83" s="17">
        <v>42947</v>
      </c>
      <c r="B83" s="16">
        <v>7118.4920000000002</v>
      </c>
      <c r="C83" s="16">
        <v>9715228</v>
      </c>
      <c r="D83" s="16">
        <v>9715.2279999999992</v>
      </c>
      <c r="E83" s="16"/>
      <c r="F83" s="16"/>
      <c r="G83" s="16"/>
      <c r="H83" s="1"/>
      <c r="I83" s="49">
        <v>102084</v>
      </c>
      <c r="J83" s="50">
        <v>9990</v>
      </c>
      <c r="K83" s="51">
        <v>42947</v>
      </c>
      <c r="L83" s="50" t="s">
        <v>1</v>
      </c>
      <c r="M83" s="52">
        <v>1.1636</v>
      </c>
      <c r="O83" s="18">
        <f t="shared" si="8"/>
        <v>42947</v>
      </c>
      <c r="P83" s="53">
        <f t="shared" si="9"/>
        <v>1.1636</v>
      </c>
      <c r="Q83" s="53">
        <v>5.5100000000000003E-2</v>
      </c>
      <c r="R83" s="53">
        <f t="shared" si="10"/>
        <v>1.2186999999999999</v>
      </c>
      <c r="S83" s="21">
        <f t="shared" si="11"/>
        <v>-3164.64</v>
      </c>
    </row>
    <row r="84" spans="1:19" s="2" customFormat="1" x14ac:dyDescent="0.2">
      <c r="A84" s="17">
        <v>42978</v>
      </c>
      <c r="B84" s="16">
        <v>7446.7730000000001</v>
      </c>
      <c r="C84" s="16">
        <v>9982059</v>
      </c>
      <c r="D84" s="16">
        <v>9982.0589999999993</v>
      </c>
      <c r="E84" s="16"/>
      <c r="F84" s="16"/>
      <c r="G84" s="16"/>
      <c r="H84" s="1"/>
      <c r="I84" s="49">
        <v>102084</v>
      </c>
      <c r="J84" s="50">
        <v>9990</v>
      </c>
      <c r="K84" s="51">
        <v>42978</v>
      </c>
      <c r="L84" s="50" t="s">
        <v>1</v>
      </c>
      <c r="M84" s="52">
        <v>1.1636</v>
      </c>
      <c r="O84" s="18">
        <f t="shared" si="8"/>
        <v>42978</v>
      </c>
      <c r="P84" s="53">
        <f t="shared" si="9"/>
        <v>1.1636</v>
      </c>
      <c r="Q84" s="53">
        <v>5.5100000000000003E-2</v>
      </c>
      <c r="R84" s="53">
        <f t="shared" si="10"/>
        <v>1.2186999999999999</v>
      </c>
      <c r="S84" s="21">
        <f t="shared" si="11"/>
        <v>-3089.75</v>
      </c>
    </row>
    <row r="85" spans="1:19" s="2" customFormat="1" x14ac:dyDescent="0.2">
      <c r="A85" s="17">
        <v>43008</v>
      </c>
      <c r="B85" s="16">
        <v>7209.1180000000004</v>
      </c>
      <c r="C85" s="16">
        <v>9554979</v>
      </c>
      <c r="D85" s="16">
        <v>9554.9789999999994</v>
      </c>
      <c r="E85" s="16"/>
      <c r="F85" s="16"/>
      <c r="G85" s="16"/>
      <c r="H85" s="1"/>
      <c r="I85" s="49">
        <v>102084</v>
      </c>
      <c r="J85" s="50">
        <v>9990</v>
      </c>
      <c r="K85" s="51">
        <v>43008</v>
      </c>
      <c r="L85" s="50" t="s">
        <v>1</v>
      </c>
      <c r="M85" s="52">
        <v>1.1636</v>
      </c>
      <c r="O85" s="18">
        <f t="shared" si="8"/>
        <v>43008</v>
      </c>
      <c r="P85" s="53">
        <f t="shared" si="9"/>
        <v>1.1636</v>
      </c>
      <c r="Q85" s="53">
        <v>5.5100000000000003E-2</v>
      </c>
      <c r="R85" s="53">
        <f t="shared" si="10"/>
        <v>1.2186999999999999</v>
      </c>
      <c r="S85" s="21">
        <f t="shared" si="11"/>
        <v>-2858.9</v>
      </c>
    </row>
    <row r="86" spans="1:19" s="2" customFormat="1" x14ac:dyDescent="0.2">
      <c r="A86" s="17">
        <v>43039</v>
      </c>
      <c r="B86" s="16">
        <v>8216.0740000000005</v>
      </c>
      <c r="C86" s="16">
        <v>9786695</v>
      </c>
      <c r="D86" s="16">
        <v>9786.6949999999997</v>
      </c>
      <c r="E86" s="16"/>
      <c r="F86" s="16"/>
      <c r="G86" s="16"/>
      <c r="H86" s="1"/>
      <c r="I86" s="49">
        <v>102084</v>
      </c>
      <c r="J86" s="50">
        <v>9990</v>
      </c>
      <c r="K86" s="51">
        <v>43039</v>
      </c>
      <c r="L86" s="50" t="s">
        <v>1</v>
      </c>
      <c r="M86" s="52">
        <v>1.1636</v>
      </c>
      <c r="O86" s="18">
        <f t="shared" si="8"/>
        <v>43039</v>
      </c>
      <c r="P86" s="53">
        <f t="shared" si="9"/>
        <v>1.1636</v>
      </c>
      <c r="Q86" s="53">
        <v>5.5100000000000003E-2</v>
      </c>
      <c r="R86" s="53">
        <f t="shared" si="10"/>
        <v>1.2186999999999999</v>
      </c>
      <c r="S86" s="21">
        <f t="shared" si="11"/>
        <v>-1914.12</v>
      </c>
    </row>
    <row r="87" spans="1:19" s="2" customFormat="1" x14ac:dyDescent="0.2">
      <c r="A87" s="17">
        <v>43069</v>
      </c>
      <c r="B87" s="16">
        <v>6133.9849999999997</v>
      </c>
      <c r="C87" s="16">
        <v>7018526</v>
      </c>
      <c r="D87" s="16">
        <v>7018.5259999999998</v>
      </c>
      <c r="E87" s="16"/>
      <c r="F87" s="16"/>
      <c r="G87" s="16"/>
      <c r="H87" s="1"/>
      <c r="I87" s="49">
        <v>102084</v>
      </c>
      <c r="J87" s="50">
        <v>9990</v>
      </c>
      <c r="K87" s="51">
        <v>43069</v>
      </c>
      <c r="L87" s="50" t="s">
        <v>1</v>
      </c>
      <c r="M87" s="52">
        <v>1.2186999999999999</v>
      </c>
      <c r="O87" s="18">
        <f t="shared" si="8"/>
        <v>43069</v>
      </c>
      <c r="P87" s="53">
        <f t="shared" si="9"/>
        <v>1.2186999999999999</v>
      </c>
      <c r="Q87" s="53"/>
      <c r="R87" s="53">
        <f t="shared" si="10"/>
        <v>1.2186999999999999</v>
      </c>
      <c r="S87" s="21">
        <f t="shared" si="11"/>
        <v>-1077.99</v>
      </c>
    </row>
    <row r="88" spans="1:19" s="2" customFormat="1" x14ac:dyDescent="0.2">
      <c r="A88" s="17">
        <v>43100</v>
      </c>
      <c r="B88" s="16">
        <v>6031.12</v>
      </c>
      <c r="C88" s="16">
        <v>6432246</v>
      </c>
      <c r="D88" s="16">
        <v>6432.2460000000001</v>
      </c>
      <c r="E88" s="16"/>
      <c r="F88" s="16"/>
      <c r="G88" s="16"/>
      <c r="H88" s="1"/>
      <c r="I88" s="49">
        <v>102084</v>
      </c>
      <c r="J88" s="50">
        <v>9990</v>
      </c>
      <c r="K88" s="51">
        <v>43100</v>
      </c>
      <c r="L88" s="50" t="s">
        <v>1</v>
      </c>
      <c r="M88" s="52">
        <v>1.2186999999999999</v>
      </c>
      <c r="O88" s="18">
        <f t="shared" si="8"/>
        <v>43100</v>
      </c>
      <c r="P88" s="53">
        <f t="shared" si="9"/>
        <v>1.2186999999999999</v>
      </c>
      <c r="Q88" s="53"/>
      <c r="R88" s="53">
        <f t="shared" si="10"/>
        <v>1.2186999999999999</v>
      </c>
      <c r="S88" s="21">
        <f t="shared" si="11"/>
        <v>-488.85</v>
      </c>
    </row>
    <row r="89" spans="1:19" s="2" customFormat="1" x14ac:dyDescent="0.2">
      <c r="A89" s="17">
        <v>43131</v>
      </c>
      <c r="B89" s="16">
        <v>3636.8879999999999</v>
      </c>
      <c r="C89" s="16">
        <v>4295467</v>
      </c>
      <c r="D89" s="16">
        <v>4295.4669999999996</v>
      </c>
      <c r="E89" s="16"/>
      <c r="F89" s="16"/>
      <c r="G89" s="16"/>
      <c r="H89" s="1"/>
      <c r="I89" s="49">
        <v>102084</v>
      </c>
      <c r="J89" s="50">
        <v>9990</v>
      </c>
      <c r="K89" s="51">
        <v>43131</v>
      </c>
      <c r="L89" s="50" t="s">
        <v>1</v>
      </c>
      <c r="M89" s="52">
        <v>1.2186999999999999</v>
      </c>
      <c r="O89" s="18">
        <f t="shared" si="8"/>
        <v>43131</v>
      </c>
      <c r="P89" s="53">
        <f t="shared" si="9"/>
        <v>1.2186999999999999</v>
      </c>
      <c r="Q89" s="53">
        <v>2.1499999999999998E-2</v>
      </c>
      <c r="R89" s="53">
        <f t="shared" si="10"/>
        <v>1.2402</v>
      </c>
      <c r="S89" s="21">
        <f t="shared" si="11"/>
        <v>-816.77</v>
      </c>
    </row>
    <row r="90" spans="1:19" s="2" customFormat="1" x14ac:dyDescent="0.2">
      <c r="A90" s="17">
        <v>43159</v>
      </c>
      <c r="B90" s="16">
        <v>2564.3510000000001</v>
      </c>
      <c r="C90" s="16">
        <v>3406373</v>
      </c>
      <c r="D90" s="16">
        <v>3406.373</v>
      </c>
      <c r="E90" s="16"/>
      <c r="F90" s="16"/>
      <c r="G90" s="16"/>
      <c r="H90" s="1"/>
      <c r="I90" s="49">
        <v>102084</v>
      </c>
      <c r="J90" s="50">
        <v>9990</v>
      </c>
      <c r="K90" s="51">
        <v>43159</v>
      </c>
      <c r="L90" s="50" t="s">
        <v>1</v>
      </c>
      <c r="M90" s="52">
        <v>1.2186999999999999</v>
      </c>
      <c r="O90" s="18">
        <f t="shared" si="8"/>
        <v>43159</v>
      </c>
      <c r="P90" s="53">
        <f t="shared" si="9"/>
        <v>1.2186999999999999</v>
      </c>
      <c r="Q90" s="53">
        <v>2.1499999999999998E-2</v>
      </c>
      <c r="R90" s="53">
        <f t="shared" si="10"/>
        <v>1.2402</v>
      </c>
      <c r="S90" s="21">
        <f t="shared" si="11"/>
        <v>-1044.28</v>
      </c>
    </row>
    <row r="91" spans="1:19" s="2" customFormat="1" x14ac:dyDescent="0.2">
      <c r="A91" s="17">
        <v>43190</v>
      </c>
      <c r="B91" s="16">
        <v>5099.5550000000003</v>
      </c>
      <c r="C91" s="16">
        <v>7282527</v>
      </c>
      <c r="D91" s="16">
        <v>7282.527</v>
      </c>
      <c r="E91" s="16"/>
      <c r="F91" s="16"/>
      <c r="G91" s="16"/>
      <c r="H91" s="1"/>
      <c r="I91" s="49">
        <v>102084</v>
      </c>
      <c r="J91" s="50">
        <v>9990</v>
      </c>
      <c r="K91" s="51">
        <v>43190</v>
      </c>
      <c r="L91" s="50" t="s">
        <v>1</v>
      </c>
      <c r="M91" s="52">
        <v>1.2186999999999999</v>
      </c>
      <c r="O91" s="18">
        <f t="shared" si="8"/>
        <v>43190</v>
      </c>
      <c r="P91" s="53">
        <f t="shared" si="9"/>
        <v>1.2186999999999999</v>
      </c>
      <c r="Q91" s="53">
        <v>2.1499999999999998E-2</v>
      </c>
      <c r="R91" s="53">
        <f t="shared" si="10"/>
        <v>1.2402</v>
      </c>
      <c r="S91" s="21">
        <f t="shared" si="11"/>
        <v>-2707.32</v>
      </c>
    </row>
    <row r="92" spans="1:19" s="2" customFormat="1" x14ac:dyDescent="0.2">
      <c r="A92" s="17">
        <v>43220</v>
      </c>
      <c r="B92" s="16">
        <v>5460.9009999999998</v>
      </c>
      <c r="C92" s="16">
        <v>7724770</v>
      </c>
      <c r="D92" s="16">
        <v>7724.77</v>
      </c>
      <c r="E92" s="16"/>
      <c r="F92" s="16"/>
      <c r="G92" s="16"/>
      <c r="H92" s="1"/>
      <c r="I92" s="49">
        <v>102084</v>
      </c>
      <c r="J92" s="50">
        <v>9990</v>
      </c>
      <c r="K92" s="51">
        <v>43220</v>
      </c>
      <c r="L92" s="50" t="s">
        <v>1</v>
      </c>
      <c r="M92" s="52">
        <v>1.2186999999999999</v>
      </c>
      <c r="O92" s="18">
        <f t="shared" si="8"/>
        <v>43220</v>
      </c>
      <c r="P92" s="53">
        <f t="shared" si="9"/>
        <v>1.2186999999999999</v>
      </c>
      <c r="Q92" s="53">
        <v>2.1499999999999998E-2</v>
      </c>
      <c r="R92" s="53">
        <f t="shared" si="10"/>
        <v>1.2402</v>
      </c>
      <c r="S92" s="21">
        <f t="shared" si="11"/>
        <v>-2807.65</v>
      </c>
    </row>
    <row r="93" spans="1:19" s="2" customFormat="1" x14ac:dyDescent="0.2">
      <c r="A93" s="17">
        <v>43251</v>
      </c>
      <c r="B93" s="16">
        <v>6378.4030000000002</v>
      </c>
      <c r="C93" s="16">
        <v>9704855</v>
      </c>
      <c r="D93" s="16">
        <v>9704.8549999999996</v>
      </c>
      <c r="E93" s="16"/>
      <c r="F93" s="16"/>
      <c r="G93" s="16"/>
      <c r="H93" s="1"/>
      <c r="I93" s="49">
        <v>102084</v>
      </c>
      <c r="J93" s="50">
        <v>9990</v>
      </c>
      <c r="K93" s="51">
        <v>43251</v>
      </c>
      <c r="L93" s="50" t="s">
        <v>1</v>
      </c>
      <c r="M93" s="52">
        <v>1.2186999999999999</v>
      </c>
      <c r="O93" s="18">
        <f t="shared" si="8"/>
        <v>43251</v>
      </c>
      <c r="P93" s="53">
        <f t="shared" si="9"/>
        <v>1.2186999999999999</v>
      </c>
      <c r="Q93" s="53">
        <v>2.1499999999999998E-2</v>
      </c>
      <c r="R93" s="53">
        <f t="shared" si="10"/>
        <v>1.2402</v>
      </c>
      <c r="S93" s="21">
        <f t="shared" si="11"/>
        <v>-4125.47</v>
      </c>
    </row>
    <row r="94" spans="1:19" s="2" customFormat="1" x14ac:dyDescent="0.2">
      <c r="A94" s="17">
        <v>43281</v>
      </c>
      <c r="B94" s="16">
        <v>7398.6769999999997</v>
      </c>
      <c r="C94" s="16">
        <v>10241353</v>
      </c>
      <c r="D94" s="16">
        <v>10241.352999999999</v>
      </c>
      <c r="E94" s="16"/>
      <c r="F94" s="16"/>
      <c r="G94" s="16"/>
      <c r="H94" s="1"/>
      <c r="I94" s="49">
        <v>102084</v>
      </c>
      <c r="J94" s="50">
        <v>9990</v>
      </c>
      <c r="K94" s="51">
        <v>43281</v>
      </c>
      <c r="L94" s="50" t="s">
        <v>1</v>
      </c>
      <c r="M94" s="52">
        <v>1.2186999999999999</v>
      </c>
      <c r="O94" s="18">
        <f t="shared" si="8"/>
        <v>43281</v>
      </c>
      <c r="P94" s="53">
        <f t="shared" si="9"/>
        <v>1.2186999999999999</v>
      </c>
      <c r="Q94" s="53">
        <v>2.1499999999999998E-2</v>
      </c>
      <c r="R94" s="53">
        <f>SUM(P94,Q94)</f>
        <v>1.2402</v>
      </c>
      <c r="S94" s="21">
        <f t="shared" si="11"/>
        <v>-3525.49</v>
      </c>
    </row>
    <row r="95" spans="1:19" s="2" customFormat="1" x14ac:dyDescent="0.2">
      <c r="A95" s="17">
        <v>43312</v>
      </c>
      <c r="B95" s="16">
        <v>7436.4110000000001</v>
      </c>
      <c r="C95" s="16">
        <v>10019099</v>
      </c>
      <c r="D95" s="16">
        <v>10019.099</v>
      </c>
      <c r="E95" s="16"/>
      <c r="F95" s="16"/>
      <c r="G95" s="16"/>
      <c r="H95" s="1"/>
      <c r="I95" s="49">
        <v>102084</v>
      </c>
      <c r="J95" s="50">
        <v>9990</v>
      </c>
      <c r="K95" s="51">
        <v>43312</v>
      </c>
      <c r="L95" s="50" t="s">
        <v>1</v>
      </c>
      <c r="M95" s="52">
        <v>1.2186999999999999</v>
      </c>
      <c r="O95" s="18">
        <f t="shared" si="8"/>
        <v>43312</v>
      </c>
      <c r="P95" s="53">
        <f t="shared" si="9"/>
        <v>1.2186999999999999</v>
      </c>
      <c r="Q95" s="53">
        <v>2.1499999999999998E-2</v>
      </c>
      <c r="R95" s="53">
        <f t="shared" ref="R95:R100" si="12">SUM(P95,Q95)</f>
        <v>1.2402</v>
      </c>
      <c r="S95" s="21">
        <f t="shared" si="11"/>
        <v>-3203.05</v>
      </c>
    </row>
    <row r="96" spans="1:19" s="2" customFormat="1" x14ac:dyDescent="0.2">
      <c r="A96" s="17">
        <v>43343</v>
      </c>
      <c r="B96" s="16">
        <v>8238.4920000000002</v>
      </c>
      <c r="C96" s="16">
        <v>11042379</v>
      </c>
      <c r="D96" s="16">
        <v>11042.379000000001</v>
      </c>
      <c r="E96" s="16"/>
      <c r="F96" s="16"/>
      <c r="G96" s="16"/>
      <c r="H96" s="1"/>
      <c r="I96" s="49">
        <v>102084</v>
      </c>
      <c r="J96" s="50">
        <v>9990</v>
      </c>
      <c r="K96" s="51">
        <v>43343</v>
      </c>
      <c r="L96" s="50" t="s">
        <v>1</v>
      </c>
      <c r="M96" s="52">
        <v>1.2186999999999999</v>
      </c>
      <c r="O96" s="18">
        <f t="shared" si="8"/>
        <v>43343</v>
      </c>
      <c r="P96" s="53">
        <f t="shared" si="9"/>
        <v>1.2186999999999999</v>
      </c>
      <c r="Q96" s="53">
        <v>2.1499999999999998E-2</v>
      </c>
      <c r="R96" s="53">
        <f t="shared" si="12"/>
        <v>1.2402</v>
      </c>
      <c r="S96" s="21">
        <f t="shared" si="11"/>
        <v>-3477.38</v>
      </c>
    </row>
    <row r="97" spans="1:21" s="2" customFormat="1" x14ac:dyDescent="0.2">
      <c r="A97" s="17">
        <v>43373</v>
      </c>
      <c r="B97" s="16">
        <v>8075.3270000000002</v>
      </c>
      <c r="C97" s="16">
        <v>10188031</v>
      </c>
      <c r="D97" s="16">
        <v>10188.031000000001</v>
      </c>
      <c r="E97" s="16"/>
      <c r="F97" s="16"/>
      <c r="G97" s="16"/>
      <c r="H97" s="1"/>
      <c r="I97" s="49">
        <v>102084</v>
      </c>
      <c r="J97" s="50">
        <v>9990</v>
      </c>
      <c r="K97" s="51">
        <v>43373</v>
      </c>
      <c r="L97" s="50" t="s">
        <v>1</v>
      </c>
      <c r="M97" s="52">
        <v>1.2186999999999999</v>
      </c>
      <c r="O97" s="18">
        <f t="shared" si="8"/>
        <v>43373</v>
      </c>
      <c r="P97" s="53">
        <f t="shared" si="9"/>
        <v>1.2186999999999999</v>
      </c>
      <c r="Q97" s="53">
        <v>2.1499999999999998E-2</v>
      </c>
      <c r="R97" s="53">
        <f t="shared" si="12"/>
        <v>1.2402</v>
      </c>
      <c r="S97" s="21">
        <f t="shared" si="11"/>
        <v>-2620.1799999999998</v>
      </c>
    </row>
    <row r="98" spans="1:21" s="2" customFormat="1" x14ac:dyDescent="0.2">
      <c r="A98" s="17">
        <v>43404</v>
      </c>
      <c r="B98" s="16">
        <v>7765.9459999999999</v>
      </c>
      <c r="C98" s="16">
        <v>9154010</v>
      </c>
      <c r="D98" s="16">
        <v>9154.01</v>
      </c>
      <c r="E98" s="16"/>
      <c r="F98" s="16"/>
      <c r="G98" s="16"/>
      <c r="H98" s="1"/>
      <c r="I98" s="49">
        <v>102084</v>
      </c>
      <c r="J98" s="50">
        <v>9990</v>
      </c>
      <c r="K98" s="51">
        <v>43404</v>
      </c>
      <c r="L98" s="50" t="s">
        <v>1</v>
      </c>
      <c r="M98" s="52">
        <v>1.2402</v>
      </c>
      <c r="O98" s="18">
        <f t="shared" si="8"/>
        <v>43404</v>
      </c>
      <c r="P98" s="53">
        <f t="shared" si="9"/>
        <v>1.2402</v>
      </c>
      <c r="Q98" s="53"/>
      <c r="R98" s="53">
        <f t="shared" si="12"/>
        <v>1.2402</v>
      </c>
      <c r="S98" s="21">
        <f t="shared" si="11"/>
        <v>-1721.48</v>
      </c>
    </row>
    <row r="99" spans="1:21" s="2" customFormat="1" x14ac:dyDescent="0.2">
      <c r="A99" s="17">
        <v>43434</v>
      </c>
      <c r="B99" s="16">
        <v>6547.5609999999997</v>
      </c>
      <c r="C99" s="16">
        <v>7262815</v>
      </c>
      <c r="D99" s="16">
        <v>7262.8149999999996</v>
      </c>
      <c r="E99" s="16"/>
      <c r="F99" s="16"/>
      <c r="G99" s="16"/>
      <c r="H99" s="1"/>
      <c r="I99" s="49">
        <v>102084</v>
      </c>
      <c r="J99" s="50">
        <v>9990</v>
      </c>
      <c r="K99" s="51">
        <v>43434</v>
      </c>
      <c r="L99" s="50" t="s">
        <v>1</v>
      </c>
      <c r="M99" s="52">
        <v>1.2402</v>
      </c>
      <c r="O99" s="18">
        <f t="shared" si="8"/>
        <v>43434</v>
      </c>
      <c r="P99" s="53">
        <f t="shared" si="9"/>
        <v>1.2402</v>
      </c>
      <c r="Q99" s="53"/>
      <c r="R99" s="53">
        <f t="shared" si="12"/>
        <v>1.2402</v>
      </c>
      <c r="S99" s="21">
        <f t="shared" si="11"/>
        <v>-887.06</v>
      </c>
    </row>
    <row r="100" spans="1:21" s="2" customFormat="1" x14ac:dyDescent="0.2">
      <c r="A100" s="17">
        <v>43465</v>
      </c>
      <c r="B100" s="16">
        <v>6549.3680000000004</v>
      </c>
      <c r="C100" s="16">
        <v>7152634</v>
      </c>
      <c r="D100" s="16">
        <v>7152.634</v>
      </c>
      <c r="E100" s="16"/>
      <c r="F100" s="16"/>
      <c r="G100" s="16"/>
      <c r="H100" s="1"/>
      <c r="I100" s="49">
        <v>102084</v>
      </c>
      <c r="J100" s="50">
        <v>9990</v>
      </c>
      <c r="K100" s="51">
        <v>43465</v>
      </c>
      <c r="L100" s="50" t="s">
        <v>1</v>
      </c>
      <c r="M100" s="52">
        <v>1.2402</v>
      </c>
      <c r="O100" s="18">
        <f t="shared" si="8"/>
        <v>43465</v>
      </c>
      <c r="P100" s="53">
        <f t="shared" si="9"/>
        <v>1.2402</v>
      </c>
      <c r="Q100" s="53"/>
      <c r="R100" s="53">
        <f t="shared" si="12"/>
        <v>1.2402</v>
      </c>
      <c r="S100" s="21">
        <f t="shared" si="11"/>
        <v>-748.17</v>
      </c>
    </row>
    <row r="101" spans="1:21" s="2" customFormat="1" ht="15" thickBot="1" x14ac:dyDescent="0.25">
      <c r="H101" s="1"/>
      <c r="O101" s="1"/>
      <c r="P101" s="1"/>
      <c r="Q101" s="1"/>
      <c r="R101" s="1"/>
      <c r="S101" s="26">
        <f>SUM(S5:S100)</f>
        <v>-93727.420000000013</v>
      </c>
      <c r="T101" s="2">
        <v>-93727.420000000013</v>
      </c>
      <c r="U101" s="27">
        <f>T101-S101</f>
        <v>0</v>
      </c>
    </row>
    <row r="102" spans="1:21" s="2" customFormat="1" ht="15" thickTop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21" s="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21" s="4" customFormat="1" ht="15" x14ac:dyDescent="0.25">
      <c r="A104" s="4" t="s">
        <v>147</v>
      </c>
      <c r="B104" s="54"/>
      <c r="C104" s="54"/>
      <c r="D104" s="54"/>
      <c r="E104" s="47"/>
      <c r="F104" s="47"/>
      <c r="G104" s="47"/>
    </row>
    <row r="105" spans="1:21" x14ac:dyDescent="0.2">
      <c r="A105" s="28" t="s">
        <v>3</v>
      </c>
      <c r="B105" s="28" t="s">
        <v>15</v>
      </c>
      <c r="C105" s="28" t="s">
        <v>2</v>
      </c>
      <c r="D105" s="28" t="s">
        <v>6</v>
      </c>
      <c r="E105" s="28" t="s">
        <v>16</v>
      </c>
      <c r="F105" s="28" t="s">
        <v>18</v>
      </c>
      <c r="G105" s="28" t="s">
        <v>17</v>
      </c>
    </row>
    <row r="106" spans="1:21" x14ac:dyDescent="0.2">
      <c r="A106" s="55">
        <v>102084</v>
      </c>
      <c r="B106" s="56">
        <v>41790</v>
      </c>
      <c r="C106" s="57" t="s">
        <v>13</v>
      </c>
      <c r="D106" s="57">
        <v>9990</v>
      </c>
      <c r="E106" s="58">
        <v>31044.69</v>
      </c>
      <c r="F106" s="58">
        <v>1633931.86</v>
      </c>
      <c r="G106" s="59" t="s">
        <v>139</v>
      </c>
    </row>
    <row r="107" spans="1:21" x14ac:dyDescent="0.2">
      <c r="A107" s="55">
        <v>102084</v>
      </c>
      <c r="B107" s="56">
        <v>43069</v>
      </c>
      <c r="C107" s="57" t="s">
        <v>13</v>
      </c>
      <c r="D107" s="57">
        <v>9990</v>
      </c>
      <c r="E107" s="58">
        <v>-208269.51</v>
      </c>
      <c r="F107" s="58">
        <v>3779845.9</v>
      </c>
      <c r="G107" s="59" t="s">
        <v>140</v>
      </c>
    </row>
    <row r="108" spans="1:21" x14ac:dyDescent="0.2">
      <c r="A108" s="55">
        <v>102084</v>
      </c>
      <c r="B108" s="56">
        <v>43404</v>
      </c>
      <c r="C108" s="57" t="s">
        <v>13</v>
      </c>
      <c r="D108" s="57">
        <v>9990</v>
      </c>
      <c r="E108" s="58">
        <v>-77880.86</v>
      </c>
      <c r="F108" s="58">
        <v>3622365.59</v>
      </c>
      <c r="G108" s="59" t="s">
        <v>55</v>
      </c>
    </row>
  </sheetData>
  <mergeCells count="3">
    <mergeCell ref="B3:D3"/>
    <mergeCell ref="E3:G3"/>
    <mergeCell ref="E104:G10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811F89-8E16-485F-AAA6-5D69619E6869}"/>
</file>

<file path=customXml/itemProps2.xml><?xml version="1.0" encoding="utf-8"?>
<ds:datastoreItem xmlns:ds="http://schemas.openxmlformats.org/officeDocument/2006/customXml" ds:itemID="{0BB2712C-C951-4617-A077-057C9BF34A3B}"/>
</file>

<file path=customXml/itemProps3.xml><?xml version="1.0" encoding="utf-8"?>
<ds:datastoreItem xmlns:ds="http://schemas.openxmlformats.org/officeDocument/2006/customXml" ds:itemID="{52B73E47-211B-4D75-8FA6-4C74E8146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 (CT 2148)</vt:lpstr>
      <vt:lpstr>CBDR (CT 1351)</vt:lpstr>
      <vt:lpstr>IESO Admin Fee (CT 9990)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Zubac</dc:creator>
  <cp:lastModifiedBy>Jeff Keizer</cp:lastModifiedBy>
  <cp:lastPrinted>2019-03-04T12:21:03Z</cp:lastPrinted>
  <dcterms:created xsi:type="dcterms:W3CDTF">2018-08-17T17:22:36Z</dcterms:created>
  <dcterms:modified xsi:type="dcterms:W3CDTF">2020-10-19T15:18:27Z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