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H:\0 PUC Core Utility Files\0100 Admin General\0106.0 Inititiatives\PUCD UDM Microgrid\OEB ICM\Revised Application\Undertakings\"/>
    </mc:Choice>
  </mc:AlternateContent>
  <xr:revisionPtr revIDLastSave="0" documentId="13_ncr:1_{21153C72-50DC-4686-ACA8-D0CFC1044E81}" xr6:coauthVersionLast="45" xr6:coauthVersionMax="45" xr10:uidLastSave="{00000000-0000-0000-0000-000000000000}"/>
  <bookViews>
    <workbookView xWindow="57480" yWindow="-120" windowWidth="29040" windowHeight="15840" activeTab="2" xr2:uid="{00000000-000D-0000-FFFF-FFFF00000000}"/>
  </bookViews>
  <sheets>
    <sheet name="Notes" sheetId="6" r:id="rId1"/>
    <sheet name="Long Range DS Plan - no UDM" sheetId="3" r:id="rId2"/>
    <sheet name="Long Range DS Plan -with UDM"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5" l="1"/>
  <c r="L29" i="5"/>
  <c r="K29" i="5"/>
  <c r="J29" i="5"/>
  <c r="I29" i="5"/>
  <c r="H29" i="5"/>
  <c r="G29" i="5"/>
  <c r="F28" i="5"/>
  <c r="F29" i="5" s="1"/>
  <c r="M27" i="5"/>
  <c r="L27" i="5"/>
  <c r="K27" i="5"/>
  <c r="J27" i="5"/>
  <c r="I27" i="5"/>
  <c r="H27" i="5"/>
  <c r="G27" i="5"/>
  <c r="F26" i="5"/>
  <c r="F25" i="5"/>
  <c r="M24" i="5"/>
  <c r="L24" i="5"/>
  <c r="K24" i="5"/>
  <c r="J24" i="5"/>
  <c r="I24" i="5"/>
  <c r="H24" i="5"/>
  <c r="G24" i="5"/>
  <c r="F23" i="5"/>
  <c r="F22" i="5"/>
  <c r="M21" i="5"/>
  <c r="L21" i="5"/>
  <c r="K21" i="5"/>
  <c r="J21" i="5"/>
  <c r="I21" i="5"/>
  <c r="H21" i="5"/>
  <c r="G21" i="5"/>
  <c r="F20" i="5"/>
  <c r="F19" i="5"/>
  <c r="F18" i="5"/>
  <c r="M17" i="5"/>
  <c r="L17" i="5"/>
  <c r="K17" i="5"/>
  <c r="J17" i="5"/>
  <c r="I17" i="5"/>
  <c r="H17" i="5"/>
  <c r="G17" i="5"/>
  <c r="F16" i="5"/>
  <c r="F15" i="5"/>
  <c r="F14" i="5"/>
  <c r="M13" i="5"/>
  <c r="L13" i="5"/>
  <c r="K13" i="5"/>
  <c r="J13" i="5"/>
  <c r="I13" i="5"/>
  <c r="H13" i="5"/>
  <c r="G13" i="5"/>
  <c r="F12" i="5"/>
  <c r="F11" i="5"/>
  <c r="F10" i="5"/>
  <c r="F9" i="5"/>
  <c r="M8" i="5"/>
  <c r="L8" i="5"/>
  <c r="K8" i="5"/>
  <c r="J8" i="5"/>
  <c r="I8" i="5"/>
  <c r="H8" i="5"/>
  <c r="G8" i="5"/>
  <c r="F7" i="5"/>
  <c r="F6" i="5"/>
  <c r="M29" i="3"/>
  <c r="L29" i="3"/>
  <c r="K29" i="3"/>
  <c r="J29" i="3"/>
  <c r="I29" i="3"/>
  <c r="H29" i="3"/>
  <c r="G29" i="3"/>
  <c r="M27" i="3"/>
  <c r="L27" i="3"/>
  <c r="K27" i="3"/>
  <c r="J27" i="3"/>
  <c r="I27" i="3"/>
  <c r="H27" i="3"/>
  <c r="G27" i="3"/>
  <c r="M24" i="3"/>
  <c r="L24" i="3"/>
  <c r="K24" i="3"/>
  <c r="J24" i="3"/>
  <c r="I24" i="3"/>
  <c r="H24" i="3"/>
  <c r="G24" i="3"/>
  <c r="M21" i="3"/>
  <c r="L21" i="3"/>
  <c r="K21" i="3"/>
  <c r="J21" i="3"/>
  <c r="I21" i="3"/>
  <c r="H21" i="3"/>
  <c r="G21" i="3"/>
  <c r="M17" i="3"/>
  <c r="L17" i="3"/>
  <c r="K17" i="3"/>
  <c r="J17" i="3"/>
  <c r="I17" i="3"/>
  <c r="H17" i="3"/>
  <c r="G17" i="3"/>
  <c r="F11" i="3"/>
  <c r="F28" i="3"/>
  <c r="F29" i="3" s="1"/>
  <c r="F26" i="3"/>
  <c r="F25" i="3"/>
  <c r="F23" i="3"/>
  <c r="F22" i="3"/>
  <c r="F20" i="3"/>
  <c r="F19" i="3"/>
  <c r="F18" i="3"/>
  <c r="F16" i="3"/>
  <c r="F15" i="3"/>
  <c r="F14" i="3"/>
  <c r="F12" i="3"/>
  <c r="F10" i="3"/>
  <c r="F9" i="3"/>
  <c r="F7" i="3"/>
  <c r="F6" i="3"/>
  <c r="M13" i="3"/>
  <c r="L13" i="3"/>
  <c r="K13" i="3"/>
  <c r="J13" i="3"/>
  <c r="I13" i="3"/>
  <c r="H13" i="3"/>
  <c r="G13" i="3"/>
  <c r="M8" i="3"/>
  <c r="L8" i="3"/>
  <c r="K8" i="3"/>
  <c r="J8" i="3"/>
  <c r="I8" i="3"/>
  <c r="H8" i="3"/>
  <c r="G8" i="3"/>
  <c r="I30" i="5" l="1"/>
  <c r="F24" i="3"/>
  <c r="F27" i="5"/>
  <c r="L30" i="5"/>
  <c r="F17" i="5"/>
  <c r="M30" i="5"/>
  <c r="K30" i="5"/>
  <c r="F8" i="5"/>
  <c r="F24" i="5"/>
  <c r="J30" i="5"/>
  <c r="F21" i="5"/>
  <c r="H30" i="5"/>
  <c r="G30" i="5"/>
  <c r="F13" i="5"/>
  <c r="F21" i="3"/>
  <c r="F13" i="3"/>
  <c r="F8" i="3"/>
  <c r="G30" i="3"/>
  <c r="F27" i="3"/>
  <c r="M30" i="3"/>
  <c r="J30" i="3"/>
  <c r="I30" i="3"/>
  <c r="K30" i="3"/>
  <c r="L30" i="3"/>
  <c r="H30" i="3"/>
  <c r="F17" i="3"/>
  <c r="F30" i="5" l="1"/>
  <c r="F31" i="5" s="1"/>
  <c r="F30" i="3"/>
  <c r="F31" i="3" s="1"/>
</calcChain>
</file>

<file path=xl/sharedStrings.xml><?xml version="1.0" encoding="utf-8"?>
<sst xmlns="http://schemas.openxmlformats.org/spreadsheetml/2006/main" count="154" uniqueCount="74">
  <si>
    <t>Sub 14</t>
  </si>
  <si>
    <r>
      <rPr>
        <sz val="11"/>
        <color theme="1"/>
        <rFont val="Wingdings 3"/>
        <family val="1"/>
        <charset val="2"/>
      </rPr>
      <t>p</t>
    </r>
    <r>
      <rPr>
        <sz val="11"/>
        <color theme="1"/>
        <rFont val="Calibri"/>
        <family val="2"/>
      </rPr>
      <t xml:space="preserve"> 54 years in 2015</t>
    </r>
  </si>
  <si>
    <t>Sub 16</t>
  </si>
  <si>
    <t>Sub 11</t>
  </si>
  <si>
    <t>TS1</t>
  </si>
  <si>
    <r>
      <rPr>
        <sz val="11"/>
        <color theme="1"/>
        <rFont val="Wingdings 3"/>
        <family val="1"/>
        <charset val="2"/>
      </rPr>
      <t>p</t>
    </r>
    <r>
      <rPr>
        <sz val="11"/>
        <color theme="1"/>
        <rFont val="Calibri"/>
        <family val="2"/>
      </rPr>
      <t xml:space="preserve"> 45 years in 2018</t>
    </r>
  </si>
  <si>
    <t>Health Index Score 52 in 2012</t>
  </si>
  <si>
    <t>Health Index Score 54 in 2012</t>
  </si>
  <si>
    <t>Sub 1</t>
  </si>
  <si>
    <t>Sub 20</t>
  </si>
  <si>
    <r>
      <rPr>
        <sz val="11"/>
        <color theme="1"/>
        <rFont val="Wingdings 3"/>
        <family val="1"/>
        <charset val="2"/>
      </rPr>
      <t>p</t>
    </r>
    <r>
      <rPr>
        <sz val="11"/>
        <color theme="1"/>
        <rFont val="Calibri"/>
        <family val="2"/>
      </rPr>
      <t xml:space="preserve"> 52 years in 2017</t>
    </r>
  </si>
  <si>
    <t>UDM #1 rebuild - Health Index Score 50 in 2012</t>
  </si>
  <si>
    <t>UDM #2 rebuild - Health Index Score 61 in 2012</t>
  </si>
  <si>
    <t>Sub 2 LTC</t>
  </si>
  <si>
    <t>Health Index Score 71 in 2012</t>
  </si>
  <si>
    <t>Health Index Score 76 in 2012</t>
  </si>
  <si>
    <t>(rebuilt) Health Index Score 71 in 2012</t>
  </si>
  <si>
    <t>TS2</t>
  </si>
  <si>
    <t>Health Index Score 66 in 2012</t>
  </si>
  <si>
    <t>Sub 2 SwG</t>
  </si>
  <si>
    <t>Sub 18</t>
  </si>
  <si>
    <t>Sub 18 LTC</t>
  </si>
  <si>
    <t>Sub 19 LTC</t>
  </si>
  <si>
    <t>Sub 19 SwG</t>
  </si>
  <si>
    <t>Health Index Score 61 in 2012</t>
  </si>
  <si>
    <t>UDM #3 Rebuild - Health Index Score 56 in 2012</t>
  </si>
  <si>
    <t>UDM #4 Rebuild - Health Index Score 64 in 2012</t>
  </si>
  <si>
    <t>Sub 21</t>
  </si>
  <si>
    <t>Sub 12</t>
  </si>
  <si>
    <t>Health Index Score 58 in 2012</t>
  </si>
  <si>
    <t>Sub 15</t>
  </si>
  <si>
    <t xml:space="preserve">Sub 13  </t>
  </si>
  <si>
    <t>Health Index Score 62 in 2012</t>
  </si>
  <si>
    <r>
      <rPr>
        <sz val="11"/>
        <color theme="1"/>
        <rFont val="Wingdings 3"/>
        <family val="1"/>
        <charset val="2"/>
      </rPr>
      <t>p</t>
    </r>
    <r>
      <rPr>
        <sz val="11"/>
        <color theme="1"/>
        <rFont val="Calibri"/>
        <family val="2"/>
      </rPr>
      <t xml:space="preserve"> 51 years in 2028</t>
    </r>
  </si>
  <si>
    <r>
      <rPr>
        <sz val="11"/>
        <color theme="1"/>
        <rFont val="Wingdings 3"/>
        <family val="1"/>
        <charset val="2"/>
      </rPr>
      <t>p</t>
    </r>
    <r>
      <rPr>
        <sz val="11"/>
        <color theme="1"/>
        <rFont val="Calibri"/>
        <family val="2"/>
      </rPr>
      <t xml:space="preserve"> 63 years in 2031</t>
    </r>
  </si>
  <si>
    <r>
      <rPr>
        <sz val="11"/>
        <color theme="1"/>
        <rFont val="Wingdings 3"/>
        <family val="1"/>
        <charset val="2"/>
      </rPr>
      <t>p</t>
    </r>
    <r>
      <rPr>
        <sz val="11"/>
        <color theme="1"/>
        <rFont val="Calibri"/>
        <family val="2"/>
      </rPr>
      <t xml:space="preserve"> 57 years in 2033</t>
    </r>
  </si>
  <si>
    <r>
      <rPr>
        <sz val="11"/>
        <color theme="1"/>
        <rFont val="Wingdings 3"/>
        <family val="1"/>
        <charset val="2"/>
      </rPr>
      <t>p</t>
    </r>
    <r>
      <rPr>
        <sz val="11"/>
        <color theme="1"/>
        <rFont val="Calibri"/>
        <family val="2"/>
      </rPr>
      <t xml:space="preserve"> 62 years in 2036</t>
    </r>
  </si>
  <si>
    <r>
      <rPr>
        <sz val="11"/>
        <color theme="1"/>
        <rFont val="Wingdings 3"/>
        <family val="1"/>
        <charset val="2"/>
      </rPr>
      <t>p</t>
    </r>
    <r>
      <rPr>
        <sz val="11"/>
        <color theme="1"/>
        <rFont val="Calibri"/>
        <family val="2"/>
      </rPr>
      <t xml:space="preserve"> 62 years in 2038</t>
    </r>
  </si>
  <si>
    <r>
      <rPr>
        <sz val="11"/>
        <color theme="1"/>
        <rFont val="Wingdings 3"/>
        <family val="1"/>
        <charset val="2"/>
      </rPr>
      <t>p</t>
    </r>
    <r>
      <rPr>
        <sz val="11"/>
        <color theme="1"/>
        <rFont val="Calibri"/>
        <family val="2"/>
      </rPr>
      <t xml:space="preserve"> 60 years in 2041</t>
    </r>
  </si>
  <si>
    <r>
      <rPr>
        <sz val="11"/>
        <color theme="1"/>
        <rFont val="Wingdings 3"/>
        <family val="1"/>
        <charset val="2"/>
      </rPr>
      <t>p</t>
    </r>
    <r>
      <rPr>
        <sz val="11"/>
        <color theme="1"/>
        <rFont val="Calibri"/>
        <family val="2"/>
      </rPr>
      <t xml:space="preserve"> 60 years in 2044</t>
    </r>
  </si>
  <si>
    <r>
      <rPr>
        <sz val="11"/>
        <color theme="1"/>
        <rFont val="Wingdings 3"/>
        <family val="1"/>
        <charset val="2"/>
      </rPr>
      <t>p</t>
    </r>
    <r>
      <rPr>
        <sz val="11"/>
        <color theme="1"/>
        <rFont val="Calibri"/>
        <family val="2"/>
      </rPr>
      <t xml:space="preserve"> 54 years in 2046</t>
    </r>
  </si>
  <si>
    <r>
      <rPr>
        <sz val="11"/>
        <color theme="1"/>
        <rFont val="Wingdings 3"/>
        <family val="1"/>
        <charset val="2"/>
      </rPr>
      <t>p</t>
    </r>
    <r>
      <rPr>
        <sz val="11"/>
        <color theme="1"/>
        <rFont val="Calibri"/>
        <family val="2"/>
      </rPr>
      <t xml:space="preserve"> 54 years in 2048</t>
    </r>
  </si>
  <si>
    <t xml:space="preserve">Completing voltage conversion will allow retirement of substation. Target 2017 with some 4kV load supplied via Sub 4 temporarily. </t>
  </si>
  <si>
    <t>NPV rate</t>
  </si>
  <si>
    <t>Station</t>
  </si>
  <si>
    <t>Age at Replacement</t>
  </si>
  <si>
    <t>Comments</t>
  </si>
  <si>
    <t>Totals</t>
  </si>
  <si>
    <t>Sub New</t>
  </si>
  <si>
    <t>To replace Sub 4 &amp; 5 at end of Voltage conversion</t>
  </si>
  <si>
    <t>2017-2021</t>
  </si>
  <si>
    <t>2022-2026</t>
  </si>
  <si>
    <t>2027-2031</t>
  </si>
  <si>
    <t>2032-2036</t>
  </si>
  <si>
    <t>2037-2041</t>
  </si>
  <si>
    <t>2042-2046</t>
  </si>
  <si>
    <t>2047-2051</t>
  </si>
  <si>
    <t>NPV 2016</t>
  </si>
  <si>
    <t>With UDM</t>
  </si>
  <si>
    <t>Priority</t>
  </si>
  <si>
    <t>Without UDM</t>
  </si>
  <si>
    <t>CAPEX for Transformer Stations and Distribution Stations</t>
  </si>
  <si>
    <t>PV of Average Annual CAPEX over next 35 years</t>
  </si>
  <si>
    <t xml:space="preserve">Legend: </t>
  </si>
  <si>
    <t>blue indicates CAPEX within UDM that is part of long term PUC Capital Plan</t>
  </si>
  <si>
    <t>indicates required CAPEX not yet identified in OEB AMP of DSP</t>
  </si>
  <si>
    <t>PUC Distribution Inc.</t>
  </si>
  <si>
    <t>Long Range Capital Planning</t>
  </si>
  <si>
    <t>Notes</t>
  </si>
  <si>
    <t>Revision Date: 2016-03-15</t>
  </si>
  <si>
    <t>2) the budget numbers in the long range plan are preliminary and order of magnitude only, based on presently available information. These will be further refined in 2016 as part of the development of an Asset Management Plan (AMP) and Distribution System Plan (DSP) for the OEB.</t>
  </si>
  <si>
    <t>1) In the two attached spreadsheets, the estimated capital cost expenditures for Distribution Station and Transmission Station rebuilds is considered for two scenarios. The first scenario considers if we were to continue with our current long term plan. The second considers if we were to accelerate a number of DS rebuilds, those shaded in blue, all to occur in the next OEB rate cycle.</t>
  </si>
  <si>
    <t>3) The sequence of station rebuilt projects proposed in this plan may be changed somewhat due to the outcomes of the DSP. At present the sequencing is based primarily on simple age and condition based assessments and technical factors (e.g.: risk associate with loosing a station that has no backup or where no ability exists to transfer loads in a contingency). The DSP is will see these factors more systematically documented than current planning processes and may lead to a more optimal sequence. In all cases, one underlying goal has been to flatten expenditures as evenly as possible over time and that will continue to be the case with the implementation of the DSP.</t>
  </si>
  <si>
    <t xml:space="preserve">4) The attached long range plan does not consider Customer Demand or Allocated Capital. Nor does it consider 'Overhead Distribution System' , 'Underground Distribution System', 'Distribution Transformers' or 'Voltage Conversion Program' which were identified in Exhibit 5-6, p 77 of the METSCO Asset Management Plan prepared in 2012 for the period 2013-2016. It is expected that in all the aforementioned areas, levels consistent with past practice will continue to be required to keep up asset sustainment and respond to customer demand.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</si>
</sst>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 x14ac:knownFonts="1">
    <font>
      <sz val="11"/>
      <color theme="1"/>
      <name val="Calibri"/>
      <family val="2"/>
      <scheme val="minor"/>
    </font>
    <font>
      <b/>
      <sz val="11"/>
      <color theme="1"/>
      <name val="Calibri"/>
      <family val="2"/>
      <scheme val="minor"/>
    </font>
    <font>
      <sz val="10"/>
      <name val="Arial"/>
      <family val="2"/>
    </font>
    <font>
      <sz val="11"/>
      <color theme="1"/>
      <name val="Wingdings 3"/>
      <family val="1"/>
      <charset val="2"/>
    </font>
    <font>
      <sz val="11"/>
      <color theme="1"/>
      <name val="Calibri"/>
      <family val="2"/>
    </font>
    <font>
      <b/>
      <i/>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164" fontId="2"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83">
    <xf numFmtId="0" fontId="0" fillId="0" borderId="0" xfId="0"/>
    <xf numFmtId="0" fontId="1" fillId="0" borderId="0" xfId="0" applyFont="1" applyAlignment="1">
      <alignment vertical="top"/>
    </xf>
    <xf numFmtId="0" fontId="0" fillId="0" borderId="0" xfId="0" applyAlignment="1">
      <alignment vertical="top"/>
    </xf>
    <xf numFmtId="0" fontId="5" fillId="0" borderId="0" xfId="0" applyFont="1"/>
    <xf numFmtId="0" fontId="0" fillId="2" borderId="6" xfId="0" applyFill="1" applyBorder="1" applyAlignment="1">
      <alignment vertical="top"/>
    </xf>
    <xf numFmtId="0" fontId="0" fillId="2" borderId="6" xfId="0" applyFill="1" applyBorder="1" applyAlignment="1">
      <alignment wrapText="1"/>
    </xf>
    <xf numFmtId="0" fontId="0" fillId="0" borderId="0" xfId="0" applyBorder="1" applyAlignment="1">
      <alignment vertical="top"/>
    </xf>
    <xf numFmtId="0" fontId="0" fillId="0" borderId="0" xfId="0" applyBorder="1" applyAlignment="1">
      <alignment wrapText="1"/>
    </xf>
    <xf numFmtId="0" fontId="0" fillId="0" borderId="11" xfId="0" applyBorder="1"/>
    <xf numFmtId="0" fontId="0" fillId="2" borderId="0" xfId="0" applyFill="1" applyBorder="1" applyAlignment="1">
      <alignment vertical="top"/>
    </xf>
    <xf numFmtId="0" fontId="0" fillId="2" borderId="0" xfId="0" applyFill="1" applyBorder="1" applyAlignment="1">
      <alignment wrapText="1"/>
    </xf>
    <xf numFmtId="0" fontId="0" fillId="0" borderId="6" xfId="0" applyBorder="1" applyAlignment="1">
      <alignment vertical="top"/>
    </xf>
    <xf numFmtId="0" fontId="0" fillId="0" borderId="6" xfId="0" applyBorder="1" applyAlignment="1">
      <alignment wrapText="1"/>
    </xf>
    <xf numFmtId="0" fontId="0" fillId="0" borderId="2" xfId="0" applyBorder="1"/>
    <xf numFmtId="0" fontId="0" fillId="0" borderId="3" xfId="0" applyBorder="1" applyAlignment="1">
      <alignment vertical="top"/>
    </xf>
    <xf numFmtId="0" fontId="0" fillId="0" borderId="3" xfId="0" applyBorder="1"/>
    <xf numFmtId="0" fontId="0" fillId="0" borderId="4" xfId="0" applyBorder="1"/>
    <xf numFmtId="0" fontId="4" fillId="0" borderId="3" xfId="0" applyFont="1" applyFill="1" applyBorder="1" applyAlignment="1">
      <alignment wrapText="1"/>
    </xf>
    <xf numFmtId="164" fontId="0" fillId="0" borderId="6" xfId="3" applyFont="1" applyBorder="1"/>
    <xf numFmtId="164" fontId="0" fillId="0" borderId="0" xfId="3" applyFont="1" applyBorder="1"/>
    <xf numFmtId="164" fontId="0" fillId="0" borderId="11" xfId="3" applyFont="1" applyBorder="1"/>
    <xf numFmtId="164" fontId="0" fillId="0" borderId="7" xfId="3" applyFont="1" applyBorder="1"/>
    <xf numFmtId="164" fontId="0" fillId="0" borderId="9" xfId="3" applyFont="1" applyBorder="1"/>
    <xf numFmtId="164" fontId="0" fillId="0" borderId="12" xfId="3" applyFont="1" applyBorder="1"/>
    <xf numFmtId="164" fontId="0" fillId="0" borderId="5" xfId="3" applyFont="1" applyBorder="1"/>
    <xf numFmtId="164" fontId="0" fillId="0" borderId="8" xfId="3" applyFont="1" applyBorder="1"/>
    <xf numFmtId="164" fontId="0" fillId="0" borderId="10" xfId="3" applyFont="1" applyBorder="1"/>
    <xf numFmtId="0" fontId="0" fillId="0" borderId="15" xfId="0" applyBorder="1"/>
    <xf numFmtId="0" fontId="4" fillId="0" borderId="1" xfId="0" applyFont="1" applyBorder="1" applyAlignment="1">
      <alignment vertical="top"/>
    </xf>
    <xf numFmtId="0" fontId="4" fillId="2" borderId="13" xfId="0" applyFont="1" applyFill="1" applyBorder="1" applyAlignment="1">
      <alignment vertical="top"/>
    </xf>
    <xf numFmtId="0" fontId="4" fillId="0" borderId="14" xfId="0" applyFont="1" applyBorder="1" applyAlignment="1">
      <alignment vertical="top"/>
    </xf>
    <xf numFmtId="0" fontId="4" fillId="2" borderId="14" xfId="0" applyFont="1" applyFill="1" applyBorder="1" applyAlignment="1">
      <alignment vertical="top"/>
    </xf>
    <xf numFmtId="0" fontId="4" fillId="0" borderId="13" xfId="0" applyFont="1" applyBorder="1" applyAlignment="1">
      <alignment vertical="top"/>
    </xf>
    <xf numFmtId="0" fontId="0" fillId="4" borderId="1" xfId="0" applyFill="1" applyBorder="1"/>
    <xf numFmtId="0" fontId="0" fillId="4" borderId="3" xfId="0" applyFill="1" applyBorder="1"/>
    <xf numFmtId="0" fontId="0" fillId="4" borderId="2" xfId="0" applyFill="1" applyBorder="1"/>
    <xf numFmtId="164" fontId="0" fillId="0" borderId="13" xfId="3" applyFont="1" applyBorder="1"/>
    <xf numFmtId="164" fontId="0" fillId="0" borderId="14" xfId="3" applyFont="1" applyBorder="1"/>
    <xf numFmtId="164" fontId="0" fillId="0" borderId="15" xfId="3" applyFont="1" applyBorder="1"/>
    <xf numFmtId="0" fontId="0" fillId="4" borderId="1" xfId="0" applyFill="1" applyBorder="1" applyAlignment="1">
      <alignment vertical="top"/>
    </xf>
    <xf numFmtId="164" fontId="0" fillId="4" borderId="1" xfId="3" applyFont="1" applyFill="1" applyBorder="1"/>
    <xf numFmtId="164" fontId="0" fillId="4" borderId="3" xfId="3" applyFont="1" applyFill="1" applyBorder="1"/>
    <xf numFmtId="164" fontId="0" fillId="4" borderId="4" xfId="3" applyFont="1" applyFill="1" applyBorder="1"/>
    <xf numFmtId="10" fontId="0" fillId="4" borderId="4" xfId="4" applyNumberFormat="1" applyFont="1" applyFill="1" applyBorder="1"/>
    <xf numFmtId="0" fontId="0" fillId="0" borderId="0" xfId="0" applyFill="1" applyBorder="1" applyAlignment="1">
      <alignment vertical="top"/>
    </xf>
    <xf numFmtId="0" fontId="4" fillId="0" borderId="14" xfId="0" applyFont="1" applyFill="1" applyBorder="1" applyAlignment="1">
      <alignment vertical="top"/>
    </xf>
    <xf numFmtId="0" fontId="0" fillId="0" borderId="0" xfId="0" applyFill="1" applyBorder="1" applyAlignment="1">
      <alignment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2" xfId="0" applyFill="1" applyBorder="1" applyAlignment="1">
      <alignment wrapText="1"/>
    </xf>
    <xf numFmtId="10" fontId="0" fillId="4" borderId="1" xfId="4" applyNumberFormat="1" applyFont="1" applyFill="1" applyBorder="1"/>
    <xf numFmtId="164" fontId="0" fillId="0" borderId="1" xfId="3" applyFont="1" applyBorder="1" applyAlignment="1">
      <alignment wrapText="1"/>
    </xf>
    <xf numFmtId="164" fontId="0" fillId="0" borderId="14" xfId="3" applyFont="1" applyBorder="1" applyAlignment="1">
      <alignment wrapText="1"/>
    </xf>
    <xf numFmtId="164" fontId="0" fillId="3" borderId="5" xfId="3" applyFont="1" applyFill="1" applyBorder="1"/>
    <xf numFmtId="164" fontId="0" fillId="3" borderId="6" xfId="3" applyFont="1" applyFill="1" applyBorder="1"/>
    <xf numFmtId="164" fontId="0" fillId="3" borderId="0" xfId="3" applyFont="1" applyFill="1" applyBorder="1"/>
    <xf numFmtId="164" fontId="0" fillId="3" borderId="8" xfId="3" applyFont="1" applyFill="1" applyBorder="1"/>
    <xf numFmtId="164" fontId="0" fillId="5" borderId="8" xfId="3" applyFont="1" applyFill="1" applyBorder="1"/>
    <xf numFmtId="0" fontId="0" fillId="5" borderId="0" xfId="0" applyFill="1"/>
    <xf numFmtId="0" fontId="0" fillId="0" borderId="0" xfId="0" applyAlignment="1">
      <alignment horizontal="center"/>
    </xf>
    <xf numFmtId="0" fontId="0" fillId="4" borderId="1" xfId="0" applyFill="1" applyBorder="1" applyAlignment="1">
      <alignment horizontal="center"/>
    </xf>
    <xf numFmtId="0" fontId="0" fillId="0" borderId="1"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4" borderId="1" xfId="0" applyFill="1" applyBorder="1" applyAlignment="1">
      <alignment horizontal="center" vertical="top"/>
    </xf>
    <xf numFmtId="0" fontId="0" fillId="0" borderId="0" xfId="0" applyAlignment="1">
      <alignment horizontal="center" vertical="top"/>
    </xf>
    <xf numFmtId="0" fontId="0" fillId="0" borderId="0" xfId="0" applyFill="1"/>
    <xf numFmtId="164" fontId="0" fillId="6" borderId="15" xfId="3" applyFont="1" applyFill="1" applyBorder="1"/>
    <xf numFmtId="164" fontId="0" fillId="6" borderId="10" xfId="3" applyFont="1" applyFill="1" applyBorder="1"/>
    <xf numFmtId="164" fontId="0" fillId="6" borderId="11" xfId="3" applyFont="1" applyFill="1" applyBorder="1"/>
    <xf numFmtId="164" fontId="0" fillId="6" borderId="12" xfId="3" applyFont="1" applyFill="1" applyBorder="1"/>
    <xf numFmtId="0" fontId="1" fillId="0" borderId="0" xfId="0" applyFont="1"/>
    <xf numFmtId="0" fontId="0" fillId="0" borderId="2" xfId="0" applyBorder="1" applyAlignment="1">
      <alignment wrapText="1"/>
    </xf>
    <xf numFmtId="164" fontId="0" fillId="0" borderId="4" xfId="0" applyNumberFormat="1" applyBorder="1"/>
    <xf numFmtId="0" fontId="0" fillId="2" borderId="0" xfId="0" applyFill="1"/>
    <xf numFmtId="164" fontId="0" fillId="5" borderId="6" xfId="3" applyFont="1" applyFill="1" applyBorder="1"/>
    <xf numFmtId="0" fontId="0" fillId="0" borderId="0" xfId="0" applyFont="1"/>
    <xf numFmtId="0" fontId="0" fillId="0" borderId="0" xfId="0" applyAlignment="1">
      <alignment horizontal="left" vertical="top" wrapText="1"/>
    </xf>
    <xf numFmtId="0" fontId="0" fillId="0" borderId="0" xfId="0" applyAlignment="1">
      <alignment horizontal="left" vertical="top"/>
    </xf>
  </cellXfs>
  <cellStyles count="5">
    <cellStyle name="Currency" xfId="3" builtinId="4"/>
    <cellStyle name="Currency 2" xfId="2" xr:uid="{00000000-0005-0000-0000-000001000000}"/>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2" sqref="A2"/>
    </sheetView>
  </sheetViews>
  <sheetFormatPr defaultRowHeight="15" x14ac:dyDescent="0.25"/>
  <cols>
    <col min="1" max="1" width="84.7109375" customWidth="1"/>
  </cols>
  <sheetData>
    <row r="1" spans="1:1" x14ac:dyDescent="0.25">
      <c r="A1" s="75" t="s">
        <v>66</v>
      </c>
    </row>
    <row r="2" spans="1:1" x14ac:dyDescent="0.25">
      <c r="A2" s="75" t="s">
        <v>67</v>
      </c>
    </row>
    <row r="3" spans="1:1" x14ac:dyDescent="0.25">
      <c r="A3" s="75"/>
    </row>
    <row r="4" spans="1:1" x14ac:dyDescent="0.25">
      <c r="A4" s="80" t="s">
        <v>69</v>
      </c>
    </row>
    <row r="6" spans="1:1" x14ac:dyDescent="0.25">
      <c r="A6" s="75" t="s">
        <v>68</v>
      </c>
    </row>
    <row r="8" spans="1:1" s="82" customFormat="1" ht="75" x14ac:dyDescent="0.25">
      <c r="A8" s="81" t="s">
        <v>71</v>
      </c>
    </row>
    <row r="9" spans="1:1" s="82" customFormat="1" x14ac:dyDescent="0.25">
      <c r="A9" s="81"/>
    </row>
    <row r="10" spans="1:1" s="82" customFormat="1" ht="60" x14ac:dyDescent="0.25">
      <c r="A10" s="81" t="s">
        <v>70</v>
      </c>
    </row>
    <row r="11" spans="1:1" s="82" customFormat="1" x14ac:dyDescent="0.25"/>
    <row r="12" spans="1:1" s="82" customFormat="1" x14ac:dyDescent="0.25"/>
    <row r="13" spans="1:1" s="82" customFormat="1" ht="120" x14ac:dyDescent="0.25">
      <c r="A13" s="81" t="s">
        <v>72</v>
      </c>
    </row>
    <row r="14" spans="1:1" s="82" customFormat="1" x14ac:dyDescent="0.25"/>
    <row r="15" spans="1:1" s="82" customFormat="1" ht="90" x14ac:dyDescent="0.25">
      <c r="A15" s="81" t="s">
        <v>73</v>
      </c>
    </row>
  </sheetData>
  <pageMargins left="0.7" right="0.7" top="0.75" bottom="0.75" header="0.3" footer="0.3"/>
  <pageSetup orientation="portrait" r:id="rId1"/>
  <headerFooter>
    <oddFooter>&amp;L&amp;8&amp;F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workbookViewId="0">
      <selection activeCell="J35" sqref="J35"/>
    </sheetView>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A1" s="1"/>
      <c r="B1" s="1" t="s">
        <v>61</v>
      </c>
      <c r="F1" s="35" t="s">
        <v>43</v>
      </c>
      <c r="G1" s="43">
        <v>0.04</v>
      </c>
    </row>
    <row r="2" spans="1:13" x14ac:dyDescent="0.25">
      <c r="A2" s="3"/>
      <c r="B2" s="75" t="s">
        <v>60</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1.3868343195266271</v>
      </c>
      <c r="G9" s="24">
        <v>0</v>
      </c>
      <c r="H9" s="55">
        <v>1.5</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ref="F11" si="2">NPV($G$1,G11:M11)</f>
        <v>3.23594674556213</v>
      </c>
      <c r="G11" s="25">
        <v>0</v>
      </c>
      <c r="H11" s="19">
        <v>3.5</v>
      </c>
      <c r="I11" s="19">
        <v>0</v>
      </c>
      <c r="J11" s="19">
        <v>0</v>
      </c>
      <c r="K11" s="19">
        <v>0</v>
      </c>
      <c r="L11" s="19">
        <v>0</v>
      </c>
      <c r="M11" s="22">
        <v>0</v>
      </c>
    </row>
    <row r="12" spans="1:13" x14ac:dyDescent="0.25">
      <c r="B12" s="66"/>
      <c r="C12" s="9" t="s">
        <v>9</v>
      </c>
      <c r="D12" s="31" t="s">
        <v>5</v>
      </c>
      <c r="E12" s="10" t="s">
        <v>25</v>
      </c>
      <c r="F12" s="53">
        <f t="shared" si="1"/>
        <v>3.23594674556213</v>
      </c>
      <c r="G12" s="25">
        <v>0</v>
      </c>
      <c r="H12" s="56">
        <v>3.5</v>
      </c>
      <c r="I12" s="19">
        <v>0</v>
      </c>
      <c r="J12" s="19">
        <v>0</v>
      </c>
      <c r="K12" s="19">
        <v>0</v>
      </c>
      <c r="L12" s="19">
        <v>0</v>
      </c>
      <c r="M12" s="22">
        <v>0</v>
      </c>
    </row>
    <row r="13" spans="1:13" x14ac:dyDescent="0.25">
      <c r="B13" s="65"/>
      <c r="C13" s="8"/>
      <c r="D13" s="27"/>
      <c r="E13" s="8"/>
      <c r="F13" s="71">
        <f>SUM(F9:F12)</f>
        <v>9.2455621301775146</v>
      </c>
      <c r="G13" s="72">
        <f t="shared" ref="G13:M13" si="3">SUM(G9:G12)</f>
        <v>0</v>
      </c>
      <c r="H13" s="73">
        <f t="shared" si="3"/>
        <v>10</v>
      </c>
      <c r="I13" s="73">
        <f t="shared" si="3"/>
        <v>0</v>
      </c>
      <c r="J13" s="73">
        <f t="shared" si="3"/>
        <v>0</v>
      </c>
      <c r="K13" s="73">
        <f t="shared" si="3"/>
        <v>0</v>
      </c>
      <c r="L13" s="73">
        <f t="shared" si="3"/>
        <v>0</v>
      </c>
      <c r="M13" s="74">
        <f t="shared" si="3"/>
        <v>0</v>
      </c>
    </row>
    <row r="14" spans="1:13" x14ac:dyDescent="0.25">
      <c r="A14" s="2"/>
      <c r="B14" s="63">
        <v>4</v>
      </c>
      <c r="C14" s="11" t="s">
        <v>17</v>
      </c>
      <c r="D14" s="32" t="s">
        <v>33</v>
      </c>
      <c r="E14" s="12" t="s">
        <v>18</v>
      </c>
      <c r="F14" s="36">
        <f t="shared" ref="F14:F28" si="4">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4"/>
        <v>1.3334945380063721</v>
      </c>
      <c r="G15" s="25">
        <v>0</v>
      </c>
      <c r="H15" s="19">
        <v>0</v>
      </c>
      <c r="I15" s="56">
        <v>1.5</v>
      </c>
      <c r="J15" s="19">
        <v>0</v>
      </c>
      <c r="K15" s="19">
        <v>0</v>
      </c>
      <c r="L15" s="19">
        <v>0</v>
      </c>
      <c r="M15" s="22">
        <v>0</v>
      </c>
    </row>
    <row r="16" spans="1:13" x14ac:dyDescent="0.25">
      <c r="B16" s="66"/>
      <c r="C16" s="6" t="s">
        <v>20</v>
      </c>
      <c r="D16" s="30" t="s">
        <v>34</v>
      </c>
      <c r="E16" s="7" t="s">
        <v>24</v>
      </c>
      <c r="F16" s="37">
        <f t="shared" si="4"/>
        <v>1.3334945380063721</v>
      </c>
      <c r="G16" s="25">
        <v>0</v>
      </c>
      <c r="H16" s="19">
        <v>0</v>
      </c>
      <c r="I16" s="19">
        <v>1.5</v>
      </c>
      <c r="J16" s="19">
        <v>0</v>
      </c>
      <c r="K16" s="19">
        <v>0</v>
      </c>
      <c r="L16" s="19">
        <v>0</v>
      </c>
      <c r="M16" s="22">
        <v>0</v>
      </c>
    </row>
    <row r="17" spans="1:13" x14ac:dyDescent="0.25">
      <c r="B17" s="65"/>
      <c r="C17" s="8"/>
      <c r="D17" s="27"/>
      <c r="E17" s="8"/>
      <c r="F17" s="71">
        <f>SUM(F14:F16)</f>
        <v>23.825102412380517</v>
      </c>
      <c r="G17" s="72">
        <f t="shared" ref="G17:M17" si="5">SUM(G14:G16)</f>
        <v>0</v>
      </c>
      <c r="H17" s="73">
        <f t="shared" si="5"/>
        <v>0</v>
      </c>
      <c r="I17" s="73">
        <f t="shared" si="5"/>
        <v>26.8</v>
      </c>
      <c r="J17" s="73">
        <f t="shared" si="5"/>
        <v>0</v>
      </c>
      <c r="K17" s="73">
        <f t="shared" si="5"/>
        <v>0</v>
      </c>
      <c r="L17" s="73">
        <f t="shared" si="5"/>
        <v>0</v>
      </c>
      <c r="M17" s="74">
        <f t="shared" si="5"/>
        <v>0</v>
      </c>
    </row>
    <row r="18" spans="1:13" x14ac:dyDescent="0.25">
      <c r="A18" s="2"/>
      <c r="B18" s="63">
        <v>5</v>
      </c>
      <c r="C18" s="4" t="s">
        <v>3</v>
      </c>
      <c r="D18" s="29" t="s">
        <v>35</v>
      </c>
      <c r="E18" s="5" t="s">
        <v>12</v>
      </c>
      <c r="F18" s="36">
        <f t="shared" si="4"/>
        <v>2.9918146686040403</v>
      </c>
      <c r="G18" s="24">
        <v>0</v>
      </c>
      <c r="H18" s="18">
        <v>0</v>
      </c>
      <c r="I18" s="18">
        <v>0</v>
      </c>
      <c r="J18" s="55">
        <v>3.5</v>
      </c>
      <c r="K18" s="18">
        <v>0</v>
      </c>
      <c r="L18" s="18">
        <v>0</v>
      </c>
      <c r="M18" s="21">
        <v>0</v>
      </c>
    </row>
    <row r="19" spans="1:13" x14ac:dyDescent="0.25">
      <c r="B19" s="66"/>
      <c r="C19" s="9" t="s">
        <v>13</v>
      </c>
      <c r="D19" s="31" t="s">
        <v>36</v>
      </c>
      <c r="E19" s="10" t="s">
        <v>16</v>
      </c>
      <c r="F19" s="37">
        <f t="shared" si="4"/>
        <v>1.2822062865445887</v>
      </c>
      <c r="G19" s="25">
        <v>0</v>
      </c>
      <c r="H19" s="19">
        <v>0</v>
      </c>
      <c r="I19" s="19">
        <v>0</v>
      </c>
      <c r="J19" s="56">
        <v>1.5</v>
      </c>
      <c r="K19" s="19">
        <v>0</v>
      </c>
      <c r="L19" s="19">
        <v>0</v>
      </c>
      <c r="M19" s="22">
        <v>0</v>
      </c>
    </row>
    <row r="20" spans="1:13" x14ac:dyDescent="0.25">
      <c r="B20" s="66"/>
      <c r="C20" s="6" t="s">
        <v>19</v>
      </c>
      <c r="D20" s="30" t="s">
        <v>36</v>
      </c>
      <c r="E20" s="7" t="s">
        <v>14</v>
      </c>
      <c r="F20" s="37">
        <f t="shared" si="4"/>
        <v>1.7096083820594516</v>
      </c>
      <c r="G20" s="25">
        <v>0</v>
      </c>
      <c r="H20" s="19">
        <v>0</v>
      </c>
      <c r="I20" s="19">
        <v>0</v>
      </c>
      <c r="J20" s="19">
        <v>2</v>
      </c>
      <c r="K20" s="19">
        <v>0</v>
      </c>
      <c r="L20" s="19">
        <v>0</v>
      </c>
      <c r="M20" s="22">
        <v>0</v>
      </c>
    </row>
    <row r="21" spans="1:13" x14ac:dyDescent="0.25">
      <c r="B21" s="65"/>
      <c r="C21" s="8"/>
      <c r="D21" s="27"/>
      <c r="E21" s="8"/>
      <c r="F21" s="71">
        <f>SUM(F18:F20)</f>
        <v>5.9836293372080807</v>
      </c>
      <c r="G21" s="72">
        <f t="shared" ref="G21:M21" si="6">SUM(G18:G20)</f>
        <v>0</v>
      </c>
      <c r="H21" s="73">
        <f t="shared" si="6"/>
        <v>0</v>
      </c>
      <c r="I21" s="73">
        <f t="shared" si="6"/>
        <v>0</v>
      </c>
      <c r="J21" s="73">
        <f t="shared" si="6"/>
        <v>7</v>
      </c>
      <c r="K21" s="73">
        <f t="shared" si="6"/>
        <v>0</v>
      </c>
      <c r="L21" s="73">
        <f t="shared" si="6"/>
        <v>0</v>
      </c>
      <c r="M21" s="74">
        <f t="shared" si="6"/>
        <v>0</v>
      </c>
    </row>
    <row r="22" spans="1:13" x14ac:dyDescent="0.25">
      <c r="A22" s="2"/>
      <c r="B22" s="63">
        <v>6</v>
      </c>
      <c r="C22" s="11" t="s">
        <v>28</v>
      </c>
      <c r="D22" s="32" t="s">
        <v>37</v>
      </c>
      <c r="E22" s="12" t="s">
        <v>24</v>
      </c>
      <c r="F22" s="36">
        <f t="shared" si="4"/>
        <v>2.8767448736577306</v>
      </c>
      <c r="G22" s="24">
        <v>0</v>
      </c>
      <c r="H22" s="18">
        <v>0</v>
      </c>
      <c r="I22" s="18">
        <v>0</v>
      </c>
      <c r="J22" s="18">
        <v>0</v>
      </c>
      <c r="K22" s="18">
        <v>3.5</v>
      </c>
      <c r="L22" s="18">
        <v>0</v>
      </c>
      <c r="M22" s="21">
        <v>0</v>
      </c>
    </row>
    <row r="23" spans="1:13" x14ac:dyDescent="0.25">
      <c r="B23" s="66"/>
      <c r="C23" s="9" t="s">
        <v>8</v>
      </c>
      <c r="D23" s="31" t="s">
        <v>38</v>
      </c>
      <c r="E23" s="10" t="s">
        <v>26</v>
      </c>
      <c r="F23" s="37">
        <f t="shared" si="4"/>
        <v>2.8767448736577306</v>
      </c>
      <c r="G23" s="25">
        <v>0</v>
      </c>
      <c r="H23" s="19">
        <v>0</v>
      </c>
      <c r="I23" s="19">
        <v>0</v>
      </c>
      <c r="J23" s="19">
        <v>0</v>
      </c>
      <c r="K23" s="56">
        <v>3.5</v>
      </c>
      <c r="L23" s="19">
        <v>0</v>
      </c>
      <c r="M23" s="22">
        <v>0</v>
      </c>
    </row>
    <row r="24" spans="1:13" x14ac:dyDescent="0.25">
      <c r="B24" s="65"/>
      <c r="C24" s="8"/>
      <c r="D24" s="27"/>
      <c r="E24" s="8"/>
      <c r="F24" s="71">
        <f>SUM(F22:F23)</f>
        <v>5.7534897473154611</v>
      </c>
      <c r="G24" s="72">
        <f t="shared" ref="G24:M24" si="7">SUM(G22:G23)</f>
        <v>0</v>
      </c>
      <c r="H24" s="73">
        <f t="shared" si="7"/>
        <v>0</v>
      </c>
      <c r="I24" s="73">
        <f t="shared" si="7"/>
        <v>0</v>
      </c>
      <c r="J24" s="73">
        <f t="shared" si="7"/>
        <v>0</v>
      </c>
      <c r="K24" s="73">
        <f t="shared" si="7"/>
        <v>7</v>
      </c>
      <c r="L24" s="73">
        <f t="shared" si="7"/>
        <v>0</v>
      </c>
      <c r="M24" s="74">
        <f t="shared" si="7"/>
        <v>0</v>
      </c>
    </row>
    <row r="25" spans="1:13" x14ac:dyDescent="0.25">
      <c r="A25" s="2"/>
      <c r="B25" s="63">
        <v>7</v>
      </c>
      <c r="C25" s="11" t="s">
        <v>27</v>
      </c>
      <c r="D25" s="32" t="s">
        <v>39</v>
      </c>
      <c r="E25" s="12" t="s">
        <v>29</v>
      </c>
      <c r="F25" s="36">
        <f t="shared" si="4"/>
        <v>2.7661008400555103</v>
      </c>
      <c r="G25" s="24">
        <v>0</v>
      </c>
      <c r="H25" s="18">
        <v>0</v>
      </c>
      <c r="I25" s="18">
        <v>0</v>
      </c>
      <c r="J25" s="18">
        <v>0</v>
      </c>
      <c r="K25" s="18">
        <v>0</v>
      </c>
      <c r="L25" s="18">
        <v>3.5</v>
      </c>
      <c r="M25" s="21">
        <v>0</v>
      </c>
    </row>
    <row r="26" spans="1:13" x14ac:dyDescent="0.25">
      <c r="B26" s="66"/>
      <c r="C26" s="6" t="s">
        <v>31</v>
      </c>
      <c r="D26" s="30" t="s">
        <v>40</v>
      </c>
      <c r="E26" s="7" t="s">
        <v>15</v>
      </c>
      <c r="F26" s="37">
        <f t="shared" si="4"/>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8">SUM(G25:G26)</f>
        <v>0</v>
      </c>
      <c r="H27" s="73">
        <f t="shared" si="8"/>
        <v>0</v>
      </c>
      <c r="I27" s="73">
        <f t="shared" si="8"/>
        <v>0</v>
      </c>
      <c r="J27" s="73">
        <f t="shared" si="8"/>
        <v>0</v>
      </c>
      <c r="K27" s="73">
        <f t="shared" si="8"/>
        <v>0</v>
      </c>
      <c r="L27" s="73">
        <f t="shared" si="8"/>
        <v>7</v>
      </c>
      <c r="M27" s="74">
        <f t="shared" si="8"/>
        <v>0</v>
      </c>
    </row>
    <row r="28" spans="1:13" x14ac:dyDescent="0.25">
      <c r="A28" s="2"/>
      <c r="B28" s="67">
        <v>8</v>
      </c>
      <c r="C28" s="11" t="s">
        <v>30</v>
      </c>
      <c r="D28" s="32" t="s">
        <v>41</v>
      </c>
      <c r="E28" s="12" t="s">
        <v>32</v>
      </c>
      <c r="F28" s="36">
        <f t="shared" si="4"/>
        <v>2.659712346207221</v>
      </c>
      <c r="G28" s="24">
        <v>0</v>
      </c>
      <c r="H28" s="18">
        <v>0</v>
      </c>
      <c r="I28" s="18">
        <v>0</v>
      </c>
      <c r="J28" s="18">
        <v>0</v>
      </c>
      <c r="K28" s="18">
        <v>0</v>
      </c>
      <c r="L28" s="18">
        <v>0</v>
      </c>
      <c r="M28" s="21">
        <v>3.5</v>
      </c>
    </row>
    <row r="29" spans="1:13" x14ac:dyDescent="0.25">
      <c r="B29" s="65"/>
      <c r="C29" s="8"/>
      <c r="D29" s="27"/>
      <c r="E29" s="8"/>
      <c r="F29" s="71">
        <f>SUM(F28)</f>
        <v>2.659712346207221</v>
      </c>
      <c r="G29" s="72">
        <f t="shared" ref="G29:M29" si="9">SUM(G28)</f>
        <v>0</v>
      </c>
      <c r="H29" s="73">
        <f t="shared" si="9"/>
        <v>0</v>
      </c>
      <c r="I29" s="73">
        <f t="shared" si="9"/>
        <v>0</v>
      </c>
      <c r="J29" s="73">
        <f t="shared" si="9"/>
        <v>0</v>
      </c>
      <c r="K29" s="73">
        <f t="shared" si="9"/>
        <v>0</v>
      </c>
      <c r="L29" s="73">
        <f t="shared" si="9"/>
        <v>0</v>
      </c>
      <c r="M29" s="74">
        <f t="shared" si="9"/>
        <v>3.5</v>
      </c>
    </row>
    <row r="30" spans="1:13" x14ac:dyDescent="0.25">
      <c r="B30" s="68" t="s">
        <v>47</v>
      </c>
      <c r="C30" s="39"/>
      <c r="D30" s="39"/>
      <c r="E30" s="50"/>
      <c r="F30" s="40">
        <f t="shared" ref="F30:M30" si="10">F8+F13+F17+F21+F24+F27+F29</f>
        <v>79.249697653399807</v>
      </c>
      <c r="G30" s="41">
        <f t="shared" si="10"/>
        <v>27.3</v>
      </c>
      <c r="H30" s="41">
        <f t="shared" si="10"/>
        <v>10</v>
      </c>
      <c r="I30" s="41">
        <f t="shared" si="10"/>
        <v>26.8</v>
      </c>
      <c r="J30" s="41">
        <f t="shared" si="10"/>
        <v>7</v>
      </c>
      <c r="K30" s="41">
        <f t="shared" si="10"/>
        <v>7</v>
      </c>
      <c r="L30" s="41">
        <f t="shared" si="10"/>
        <v>7</v>
      </c>
      <c r="M30" s="42">
        <f t="shared" si="10"/>
        <v>3.5</v>
      </c>
    </row>
    <row r="31" spans="1:13" x14ac:dyDescent="0.25">
      <c r="B31" s="69"/>
      <c r="C31" s="2"/>
      <c r="D31" s="2"/>
      <c r="E31" s="76" t="s">
        <v>62</v>
      </c>
      <c r="F31" s="77">
        <f>F30/35</f>
        <v>2.2642770758114232</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6"/>
  <sheetViews>
    <sheetView tabSelected="1" workbookViewId="0"/>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B1" s="1" t="s">
        <v>61</v>
      </c>
      <c r="F1" s="35" t="s">
        <v>43</v>
      </c>
      <c r="G1" s="43">
        <v>0.04</v>
      </c>
    </row>
    <row r="2" spans="1:13" x14ac:dyDescent="0.25">
      <c r="B2" s="75" t="s">
        <v>58</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1.4423076923076923</v>
      </c>
      <c r="G9" s="54">
        <v>1.5</v>
      </c>
      <c r="H9" s="18">
        <v>0</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si="1"/>
        <v>3.23594674556213</v>
      </c>
      <c r="G11" s="25">
        <v>0</v>
      </c>
      <c r="H11" s="19">
        <v>3.5</v>
      </c>
      <c r="I11" s="19">
        <v>0</v>
      </c>
      <c r="J11" s="19">
        <v>0</v>
      </c>
      <c r="K11" s="19">
        <v>0</v>
      </c>
      <c r="L11" s="19">
        <v>0</v>
      </c>
      <c r="M11" s="22">
        <v>0</v>
      </c>
    </row>
    <row r="12" spans="1:13" x14ac:dyDescent="0.25">
      <c r="B12" s="66"/>
      <c r="C12" s="9" t="s">
        <v>9</v>
      </c>
      <c r="D12" s="31" t="s">
        <v>5</v>
      </c>
      <c r="E12" s="10" t="s">
        <v>25</v>
      </c>
      <c r="F12" s="53">
        <f t="shared" si="1"/>
        <v>3.3653846153846154</v>
      </c>
      <c r="G12" s="57">
        <v>3.5</v>
      </c>
      <c r="H12" s="19">
        <v>0</v>
      </c>
      <c r="I12" s="19">
        <v>0</v>
      </c>
      <c r="J12" s="19">
        <v>0</v>
      </c>
      <c r="K12" s="19">
        <v>0</v>
      </c>
      <c r="L12" s="19">
        <v>0</v>
      </c>
      <c r="M12" s="22">
        <v>0</v>
      </c>
    </row>
    <row r="13" spans="1:13" x14ac:dyDescent="0.25">
      <c r="B13" s="65"/>
      <c r="C13" s="8"/>
      <c r="D13" s="27"/>
      <c r="E13" s="8"/>
      <c r="F13" s="71">
        <f>SUM(F9:F12)</f>
        <v>9.4304733727810639</v>
      </c>
      <c r="G13" s="72">
        <f t="shared" ref="G13:M13" si="2">SUM(G9:G12)</f>
        <v>5</v>
      </c>
      <c r="H13" s="73">
        <f t="shared" si="2"/>
        <v>5</v>
      </c>
      <c r="I13" s="73">
        <f t="shared" si="2"/>
        <v>0</v>
      </c>
      <c r="J13" s="73">
        <f t="shared" si="2"/>
        <v>0</v>
      </c>
      <c r="K13" s="73">
        <f t="shared" si="2"/>
        <v>0</v>
      </c>
      <c r="L13" s="73">
        <f t="shared" si="2"/>
        <v>0</v>
      </c>
      <c r="M13" s="74">
        <f t="shared" si="2"/>
        <v>0</v>
      </c>
    </row>
    <row r="14" spans="1:13" x14ac:dyDescent="0.25">
      <c r="A14" s="2"/>
      <c r="B14" s="63">
        <v>4</v>
      </c>
      <c r="C14" s="11" t="s">
        <v>17</v>
      </c>
      <c r="D14" s="32" t="s">
        <v>33</v>
      </c>
      <c r="E14" s="12" t="s">
        <v>18</v>
      </c>
      <c r="F14" s="36">
        <f t="shared" ref="F14:F28" si="3">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3"/>
        <v>1.4423076923076923</v>
      </c>
      <c r="G15" s="57">
        <v>1.5</v>
      </c>
      <c r="H15" s="19">
        <v>0</v>
      </c>
      <c r="I15" s="19">
        <v>0</v>
      </c>
      <c r="J15" s="19">
        <v>0</v>
      </c>
      <c r="K15" s="19">
        <v>0</v>
      </c>
      <c r="L15" s="19">
        <v>0</v>
      </c>
      <c r="M15" s="22">
        <v>0</v>
      </c>
    </row>
    <row r="16" spans="1:13" x14ac:dyDescent="0.25">
      <c r="B16" s="66"/>
      <c r="C16" s="6" t="s">
        <v>20</v>
      </c>
      <c r="D16" s="30" t="s">
        <v>34</v>
      </c>
      <c r="E16" s="7" t="s">
        <v>24</v>
      </c>
      <c r="F16" s="37">
        <f t="shared" si="3"/>
        <v>1.3334945380063721</v>
      </c>
      <c r="G16" s="25">
        <v>0</v>
      </c>
      <c r="H16" s="19">
        <v>0</v>
      </c>
      <c r="I16" s="19">
        <v>1.5</v>
      </c>
      <c r="J16" s="19">
        <v>0</v>
      </c>
      <c r="K16" s="19">
        <v>0</v>
      </c>
      <c r="L16" s="19">
        <v>0</v>
      </c>
      <c r="M16" s="22">
        <v>0</v>
      </c>
    </row>
    <row r="17" spans="1:13" x14ac:dyDescent="0.25">
      <c r="B17" s="65"/>
      <c r="C17" s="8"/>
      <c r="D17" s="27"/>
      <c r="E17" s="8"/>
      <c r="F17" s="71">
        <f>SUM(F14:F16)</f>
        <v>23.933915566681836</v>
      </c>
      <c r="G17" s="72">
        <f t="shared" ref="G17:M17" si="4">SUM(G14:G16)</f>
        <v>1.5</v>
      </c>
      <c r="H17" s="73">
        <f t="shared" si="4"/>
        <v>0</v>
      </c>
      <c r="I17" s="73">
        <f t="shared" si="4"/>
        <v>25.3</v>
      </c>
      <c r="J17" s="73">
        <f t="shared" si="4"/>
        <v>0</v>
      </c>
      <c r="K17" s="73">
        <f t="shared" si="4"/>
        <v>0</v>
      </c>
      <c r="L17" s="73">
        <f t="shared" si="4"/>
        <v>0</v>
      </c>
      <c r="M17" s="74">
        <f t="shared" si="4"/>
        <v>0</v>
      </c>
    </row>
    <row r="18" spans="1:13" x14ac:dyDescent="0.25">
      <c r="A18" s="2"/>
      <c r="B18" s="63">
        <v>5</v>
      </c>
      <c r="C18" s="4" t="s">
        <v>3</v>
      </c>
      <c r="D18" s="29" t="s">
        <v>35</v>
      </c>
      <c r="E18" s="5" t="s">
        <v>12</v>
      </c>
      <c r="F18" s="36">
        <f t="shared" si="3"/>
        <v>3.3653846153846154</v>
      </c>
      <c r="G18" s="54">
        <v>3.5</v>
      </c>
      <c r="H18" s="18">
        <v>0</v>
      </c>
      <c r="I18" s="18">
        <v>0</v>
      </c>
      <c r="J18" s="18">
        <v>0</v>
      </c>
      <c r="K18" s="18">
        <v>0</v>
      </c>
      <c r="L18" s="18">
        <v>0</v>
      </c>
      <c r="M18" s="21">
        <v>0</v>
      </c>
    </row>
    <row r="19" spans="1:13" x14ac:dyDescent="0.25">
      <c r="B19" s="66"/>
      <c r="C19" s="9" t="s">
        <v>13</v>
      </c>
      <c r="D19" s="31" t="s">
        <v>36</v>
      </c>
      <c r="E19" s="10" t="s">
        <v>16</v>
      </c>
      <c r="F19" s="37">
        <f t="shared" si="3"/>
        <v>1.4423076923076923</v>
      </c>
      <c r="G19" s="57">
        <v>1.5</v>
      </c>
      <c r="H19" s="19">
        <v>0</v>
      </c>
      <c r="I19" s="19">
        <v>0</v>
      </c>
      <c r="J19" s="19">
        <v>0</v>
      </c>
      <c r="K19" s="19">
        <v>0</v>
      </c>
      <c r="L19" s="19">
        <v>0</v>
      </c>
      <c r="M19" s="22">
        <v>0</v>
      </c>
    </row>
    <row r="20" spans="1:13" x14ac:dyDescent="0.25">
      <c r="B20" s="66"/>
      <c r="C20" s="6" t="s">
        <v>19</v>
      </c>
      <c r="D20" s="30" t="s">
        <v>36</v>
      </c>
      <c r="E20" s="7" t="s">
        <v>14</v>
      </c>
      <c r="F20" s="37">
        <f t="shared" si="3"/>
        <v>1.7096083820594516</v>
      </c>
      <c r="G20" s="25">
        <v>0</v>
      </c>
      <c r="H20" s="19">
        <v>0</v>
      </c>
      <c r="I20" s="19">
        <v>0</v>
      </c>
      <c r="J20" s="19">
        <v>2</v>
      </c>
      <c r="K20" s="19">
        <v>0</v>
      </c>
      <c r="L20" s="19">
        <v>0</v>
      </c>
      <c r="M20" s="22">
        <v>0</v>
      </c>
    </row>
    <row r="21" spans="1:13" x14ac:dyDescent="0.25">
      <c r="B21" s="65"/>
      <c r="C21" s="8"/>
      <c r="D21" s="27"/>
      <c r="E21" s="8"/>
      <c r="F21" s="71">
        <f>SUM(F18:F20)</f>
        <v>6.5173006897517594</v>
      </c>
      <c r="G21" s="72">
        <f t="shared" ref="G21:M21" si="5">SUM(G18:G20)</f>
        <v>5</v>
      </c>
      <c r="H21" s="73">
        <f t="shared" si="5"/>
        <v>0</v>
      </c>
      <c r="I21" s="73">
        <f t="shared" si="5"/>
        <v>0</v>
      </c>
      <c r="J21" s="73">
        <f t="shared" si="5"/>
        <v>2</v>
      </c>
      <c r="K21" s="73">
        <f t="shared" si="5"/>
        <v>0</v>
      </c>
      <c r="L21" s="73">
        <f t="shared" si="5"/>
        <v>0</v>
      </c>
      <c r="M21" s="74">
        <f t="shared" si="5"/>
        <v>0</v>
      </c>
    </row>
    <row r="22" spans="1:13" x14ac:dyDescent="0.25">
      <c r="A22" s="2"/>
      <c r="B22" s="63">
        <v>6</v>
      </c>
      <c r="C22" s="11" t="s">
        <v>28</v>
      </c>
      <c r="D22" s="32" t="s">
        <v>37</v>
      </c>
      <c r="E22" s="12" t="s">
        <v>24</v>
      </c>
      <c r="F22" s="36">
        <f t="shared" si="3"/>
        <v>2.8767448736577306</v>
      </c>
      <c r="G22" s="24">
        <v>0</v>
      </c>
      <c r="H22" s="18">
        <v>0</v>
      </c>
      <c r="I22" s="18">
        <v>0</v>
      </c>
      <c r="J22" s="18">
        <v>0</v>
      </c>
      <c r="K22" s="18">
        <v>3.5</v>
      </c>
      <c r="L22" s="18">
        <v>0</v>
      </c>
      <c r="M22" s="21">
        <v>0</v>
      </c>
    </row>
    <row r="23" spans="1:13" x14ac:dyDescent="0.25">
      <c r="B23" s="66"/>
      <c r="C23" s="9" t="s">
        <v>8</v>
      </c>
      <c r="D23" s="31" t="s">
        <v>38</v>
      </c>
      <c r="E23" s="10" t="s">
        <v>26</v>
      </c>
      <c r="F23" s="37">
        <f t="shared" si="3"/>
        <v>3.3653846153846154</v>
      </c>
      <c r="G23" s="57">
        <v>3.5</v>
      </c>
      <c r="H23" s="19">
        <v>0</v>
      </c>
      <c r="I23" s="19">
        <v>0</v>
      </c>
      <c r="J23" s="19">
        <v>0</v>
      </c>
      <c r="K23" s="19">
        <v>0</v>
      </c>
      <c r="L23" s="19">
        <v>0</v>
      </c>
      <c r="M23" s="22">
        <v>0</v>
      </c>
    </row>
    <row r="24" spans="1:13" x14ac:dyDescent="0.25">
      <c r="B24" s="65"/>
      <c r="C24" s="8"/>
      <c r="D24" s="27"/>
      <c r="E24" s="8"/>
      <c r="F24" s="71">
        <f>SUM(F22:F23)</f>
        <v>6.2421294890423464</v>
      </c>
      <c r="G24" s="72">
        <f t="shared" ref="G24:M24" si="6">SUM(G22:G23)</f>
        <v>3.5</v>
      </c>
      <c r="H24" s="73">
        <f t="shared" si="6"/>
        <v>0</v>
      </c>
      <c r="I24" s="73">
        <f t="shared" si="6"/>
        <v>0</v>
      </c>
      <c r="J24" s="73">
        <f t="shared" si="6"/>
        <v>0</v>
      </c>
      <c r="K24" s="73">
        <f t="shared" si="6"/>
        <v>3.5</v>
      </c>
      <c r="L24" s="73">
        <f t="shared" si="6"/>
        <v>0</v>
      </c>
      <c r="M24" s="74">
        <f t="shared" si="6"/>
        <v>0</v>
      </c>
    </row>
    <row r="25" spans="1:13" x14ac:dyDescent="0.25">
      <c r="A25" s="2"/>
      <c r="B25" s="63">
        <v>7</v>
      </c>
      <c r="C25" s="11" t="s">
        <v>27</v>
      </c>
      <c r="D25" s="32" t="s">
        <v>39</v>
      </c>
      <c r="E25" s="12" t="s">
        <v>29</v>
      </c>
      <c r="F25" s="36">
        <f t="shared" si="3"/>
        <v>2.7661008400555103</v>
      </c>
      <c r="G25" s="24">
        <v>0</v>
      </c>
      <c r="H25" s="18">
        <v>0</v>
      </c>
      <c r="I25" s="18">
        <v>0</v>
      </c>
      <c r="J25" s="18">
        <v>0</v>
      </c>
      <c r="K25" s="18">
        <v>0</v>
      </c>
      <c r="L25" s="18">
        <v>3.5</v>
      </c>
      <c r="M25" s="21">
        <v>0</v>
      </c>
    </row>
    <row r="26" spans="1:13" x14ac:dyDescent="0.25">
      <c r="B26" s="66"/>
      <c r="C26" s="6" t="s">
        <v>31</v>
      </c>
      <c r="D26" s="30" t="s">
        <v>40</v>
      </c>
      <c r="E26" s="7" t="s">
        <v>15</v>
      </c>
      <c r="F26" s="37">
        <f t="shared" si="3"/>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7">SUM(G25:G26)</f>
        <v>0</v>
      </c>
      <c r="H27" s="73">
        <f t="shared" si="7"/>
        <v>0</v>
      </c>
      <c r="I27" s="73">
        <f t="shared" si="7"/>
        <v>0</v>
      </c>
      <c r="J27" s="73">
        <f t="shared" si="7"/>
        <v>0</v>
      </c>
      <c r="K27" s="73">
        <f t="shared" si="7"/>
        <v>0</v>
      </c>
      <c r="L27" s="73">
        <f t="shared" si="7"/>
        <v>7</v>
      </c>
      <c r="M27" s="74">
        <f t="shared" si="7"/>
        <v>0</v>
      </c>
    </row>
    <row r="28" spans="1:13" x14ac:dyDescent="0.25">
      <c r="A28" s="2"/>
      <c r="B28" s="67">
        <v>8</v>
      </c>
      <c r="C28" s="11" t="s">
        <v>30</v>
      </c>
      <c r="D28" s="32" t="s">
        <v>41</v>
      </c>
      <c r="E28" s="12" t="s">
        <v>32</v>
      </c>
      <c r="F28" s="36">
        <f t="shared" si="3"/>
        <v>2.659712346207221</v>
      </c>
      <c r="G28" s="24">
        <v>0</v>
      </c>
      <c r="H28" s="18">
        <v>0</v>
      </c>
      <c r="I28" s="18">
        <v>0</v>
      </c>
      <c r="J28" s="18">
        <v>0</v>
      </c>
      <c r="K28" s="18">
        <v>0</v>
      </c>
      <c r="L28" s="18">
        <v>0</v>
      </c>
      <c r="M28" s="21">
        <v>3.5</v>
      </c>
    </row>
    <row r="29" spans="1:13" x14ac:dyDescent="0.25">
      <c r="B29" s="65"/>
      <c r="C29" s="8"/>
      <c r="D29" s="27"/>
      <c r="E29" s="8"/>
      <c r="F29" s="38">
        <f>SUM(F28)</f>
        <v>2.659712346207221</v>
      </c>
      <c r="G29" s="26">
        <f t="shared" ref="G29:M29" si="8">SUM(G28)</f>
        <v>0</v>
      </c>
      <c r="H29" s="20">
        <f t="shared" si="8"/>
        <v>0</v>
      </c>
      <c r="I29" s="20">
        <f t="shared" si="8"/>
        <v>0</v>
      </c>
      <c r="J29" s="20">
        <f t="shared" si="8"/>
        <v>0</v>
      </c>
      <c r="K29" s="20">
        <f t="shared" si="8"/>
        <v>0</v>
      </c>
      <c r="L29" s="20">
        <f t="shared" si="8"/>
        <v>0</v>
      </c>
      <c r="M29" s="23">
        <f t="shared" si="8"/>
        <v>3.5</v>
      </c>
    </row>
    <row r="30" spans="1:13" x14ac:dyDescent="0.25">
      <c r="B30" s="68" t="s">
        <v>47</v>
      </c>
      <c r="C30" s="39"/>
      <c r="D30" s="39"/>
      <c r="E30" s="50"/>
      <c r="F30" s="40">
        <f t="shared" ref="F30:M30" si="9">F8+F13+F17+F21+F24+F27+F29</f>
        <v>80.565733144575233</v>
      </c>
      <c r="G30" s="41">
        <f t="shared" si="9"/>
        <v>42.3</v>
      </c>
      <c r="H30" s="41">
        <f t="shared" si="9"/>
        <v>5</v>
      </c>
      <c r="I30" s="41">
        <f t="shared" si="9"/>
        <v>25.3</v>
      </c>
      <c r="J30" s="41">
        <f t="shared" si="9"/>
        <v>2</v>
      </c>
      <c r="K30" s="41">
        <f t="shared" si="9"/>
        <v>3.5</v>
      </c>
      <c r="L30" s="41">
        <f t="shared" si="9"/>
        <v>7</v>
      </c>
      <c r="M30" s="42">
        <f t="shared" si="9"/>
        <v>3.5</v>
      </c>
    </row>
    <row r="31" spans="1:13" x14ac:dyDescent="0.25">
      <c r="B31" s="69"/>
      <c r="C31" s="2"/>
      <c r="D31" s="2"/>
      <c r="E31" s="76" t="s">
        <v>62</v>
      </c>
      <c r="F31" s="77">
        <f>F30/35</f>
        <v>2.3018780898450069</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Long Range DS Plan - no UDM</vt:lpstr>
      <vt:lpstr>Long Range DS Plan -with UDM</vt:lpstr>
    </vt:vector>
  </TitlesOfParts>
  <Company>PUC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Bell</dc:creator>
  <cp:lastModifiedBy>Kevin Bell</cp:lastModifiedBy>
  <cp:lastPrinted>2016-03-15T16:00:57Z</cp:lastPrinted>
  <dcterms:created xsi:type="dcterms:W3CDTF">2015-06-26T14:59:50Z</dcterms:created>
  <dcterms:modified xsi:type="dcterms:W3CDTF">2020-07-10T15:59:35Z</dcterms:modified>
</cp:coreProperties>
</file>