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Rate Proceedings\Current Rate Applications\2021 IRM EB-2020-0017\4 - Staff Questions and Updates\0) - For Filing\"/>
    </mc:Choice>
  </mc:AlternateContent>
  <workbookProtection workbookAlgorithmName="SHA-512" workbookHashValue="wjquVqPsfCXUJutwcMowF8+lCqcEYfWuRXFtbujOZCpWuYPXtK03MGzYHl+AL58CPFpyQitY048rd0tXSGYTDQ==" workbookSaltValue="3LJDqawCDAegBe0OPWFyPA==" workbookSpinCount="100000" lockStructure="1"/>
  <bookViews>
    <workbookView xWindow="0" yWindow="0" windowWidth="28800" windowHeight="12150" tabRatio="789"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LRAM'!$B$406</definedName>
    <definedName name="Table_5_d.__2018_Lost_Revenues_Work_Form">'5.  2015-2020 LRAM'!$B$589</definedName>
    <definedName name="Table_5_e.__2019_Lost_Revenues_Work_Form">'5.  2015-2020 LRAM'!$B$772</definedName>
    <definedName name="Table_5_f.__2020_Lost_Revenues_Work_Form">'5.  2015-2020 LRAM'!$B$955</definedName>
    <definedName name="Targets">'[1]LDC Targets'!$A$3:$D$83</definedName>
  </definedNames>
  <calcPr calcId="162913"/>
</workbook>
</file>

<file path=xl/calcChain.xml><?xml version="1.0" encoding="utf-8"?>
<calcChain xmlns="http://schemas.openxmlformats.org/spreadsheetml/2006/main">
  <c r="AE131" i="46" l="1"/>
  <c r="AD131" i="46"/>
  <c r="AC131" i="46"/>
  <c r="AB131" i="46"/>
  <c r="AA131" i="46"/>
  <c r="Z131" i="46"/>
  <c r="AE132" i="46"/>
  <c r="AD132" i="46"/>
  <c r="AC132" i="46"/>
  <c r="AB132" i="46"/>
  <c r="AA132" i="46"/>
  <c r="Z132" i="46"/>
  <c r="Y131" i="46"/>
  <c r="Y132" i="46"/>
  <c r="Z696" i="79"/>
  <c r="Y696" i="79"/>
  <c r="AE690" i="79"/>
  <c r="AD690" i="79"/>
  <c r="AC690" i="79"/>
  <c r="AE662" i="79"/>
  <c r="AD662" i="79"/>
  <c r="AC662" i="79"/>
  <c r="AF749" i="79"/>
  <c r="AE749" i="79"/>
  <c r="AD749" i="79"/>
  <c r="AC749" i="79"/>
  <c r="AB749" i="79"/>
  <c r="AA749" i="79"/>
  <c r="Z749" i="79"/>
  <c r="Y749" i="79"/>
  <c r="N749" i="79"/>
  <c r="AF746" i="79"/>
  <c r="AE746" i="79"/>
  <c r="AD746" i="79"/>
  <c r="AC746" i="79"/>
  <c r="AB746" i="79"/>
  <c r="AA746" i="79"/>
  <c r="Z746" i="79"/>
  <c r="Y746" i="79"/>
  <c r="N746" i="79"/>
  <c r="AF743" i="79"/>
  <c r="AE743" i="79"/>
  <c r="AD743" i="79"/>
  <c r="AC743" i="79"/>
  <c r="AB743" i="79"/>
  <c r="AA743" i="79"/>
  <c r="Z743" i="79"/>
  <c r="Y743" i="79"/>
  <c r="N743" i="79"/>
  <c r="AF740" i="79"/>
  <c r="AE740" i="79"/>
  <c r="AD740" i="79"/>
  <c r="AC740" i="79"/>
  <c r="AB740" i="79"/>
  <c r="AA740" i="79"/>
  <c r="Z740" i="79"/>
  <c r="Y740" i="79"/>
  <c r="N740" i="79"/>
  <c r="AF737" i="79"/>
  <c r="AE737" i="79"/>
  <c r="AD737" i="79"/>
  <c r="AC737" i="79"/>
  <c r="AB737" i="79"/>
  <c r="AA737" i="79"/>
  <c r="Z737" i="79"/>
  <c r="Y737" i="79"/>
  <c r="N737" i="79"/>
  <c r="AF734" i="79"/>
  <c r="AE734" i="79"/>
  <c r="AD734" i="79"/>
  <c r="AC734" i="79"/>
  <c r="AB734" i="79"/>
  <c r="AA734" i="79"/>
  <c r="Z734" i="79"/>
  <c r="Y734" i="79"/>
  <c r="N734" i="79"/>
  <c r="AF731" i="79"/>
  <c r="AE731" i="79"/>
  <c r="AD731" i="79"/>
  <c r="AC731" i="79"/>
  <c r="AB731" i="79"/>
  <c r="AA731" i="79"/>
  <c r="Z731" i="79"/>
  <c r="Y731" i="79"/>
  <c r="N731" i="79"/>
  <c r="AF728" i="79"/>
  <c r="AE728" i="79"/>
  <c r="AD728" i="79"/>
  <c r="AC728" i="79"/>
  <c r="AB728" i="79"/>
  <c r="AA728" i="79"/>
  <c r="Z728" i="79"/>
  <c r="Y728" i="79"/>
  <c r="AF725" i="79"/>
  <c r="AE725" i="79"/>
  <c r="AD725" i="79"/>
  <c r="AC725" i="79"/>
  <c r="AB725" i="79"/>
  <c r="AA725" i="79"/>
  <c r="Z725" i="79"/>
  <c r="Y725" i="79"/>
  <c r="N725" i="79"/>
  <c r="AF722" i="79"/>
  <c r="AE722" i="79"/>
  <c r="AD722" i="79"/>
  <c r="AC722" i="79"/>
  <c r="AB722" i="79"/>
  <c r="AA722" i="79"/>
  <c r="Z722" i="79"/>
  <c r="Y722" i="79"/>
  <c r="N722" i="79"/>
  <c r="AF719" i="79"/>
  <c r="AE719" i="79"/>
  <c r="AD719" i="79"/>
  <c r="AC719" i="79"/>
  <c r="AB719" i="79"/>
  <c r="AA719" i="79"/>
  <c r="Z719" i="79"/>
  <c r="Y719" i="79"/>
  <c r="N719" i="79"/>
  <c r="AF716" i="79"/>
  <c r="AE716" i="79"/>
  <c r="AD716" i="79"/>
  <c r="AC716" i="79"/>
  <c r="AB716" i="79"/>
  <c r="AA716" i="79"/>
  <c r="Z716" i="79"/>
  <c r="Y716" i="79"/>
  <c r="N716" i="79"/>
  <c r="AF713" i="79"/>
  <c r="AE713" i="79"/>
  <c r="AD713" i="79"/>
  <c r="AC713" i="79"/>
  <c r="AB713" i="79"/>
  <c r="AA713" i="79"/>
  <c r="Z713" i="79"/>
  <c r="Y713" i="79"/>
  <c r="N713" i="79"/>
  <c r="AF710" i="79"/>
  <c r="AE710" i="79"/>
  <c r="AD710" i="79"/>
  <c r="AC710" i="79"/>
  <c r="AB710" i="79"/>
  <c r="AA710" i="79"/>
  <c r="Z710" i="79"/>
  <c r="Y710" i="79"/>
  <c r="N710" i="79"/>
  <c r="AF706" i="79"/>
  <c r="AE706" i="79"/>
  <c r="AD706" i="79"/>
  <c r="AC706" i="79"/>
  <c r="AB706" i="79"/>
  <c r="AA706" i="79"/>
  <c r="Z706" i="79"/>
  <c r="Y706" i="79"/>
  <c r="N706" i="79"/>
  <c r="AF703" i="79"/>
  <c r="AE703" i="79"/>
  <c r="AD703" i="79"/>
  <c r="AC703" i="79"/>
  <c r="AB703" i="79"/>
  <c r="AA703" i="79"/>
  <c r="Z703" i="79"/>
  <c r="Y703" i="79"/>
  <c r="N703" i="79"/>
  <c r="AF700" i="79"/>
  <c r="AE700" i="79"/>
  <c r="AD700" i="79"/>
  <c r="AC700" i="79"/>
  <c r="AB700" i="79"/>
  <c r="AA700" i="79"/>
  <c r="Z700" i="79"/>
  <c r="Y700" i="79"/>
  <c r="N700" i="79"/>
  <c r="N696" i="79"/>
  <c r="AF696" i="79"/>
  <c r="AE696" i="79"/>
  <c r="AD696" i="79"/>
  <c r="AC696" i="79"/>
  <c r="AB696" i="79"/>
  <c r="AA696" i="79"/>
  <c r="AF693" i="79"/>
  <c r="AE693" i="79"/>
  <c r="AD693" i="79"/>
  <c r="AC693" i="79"/>
  <c r="AB693" i="79"/>
  <c r="AA693" i="79"/>
  <c r="Z693" i="79"/>
  <c r="Y693" i="79"/>
  <c r="N693" i="79"/>
  <c r="N690" i="79"/>
  <c r="AF690" i="79"/>
  <c r="AB690" i="79"/>
  <c r="AA690" i="79"/>
  <c r="Z690" i="79"/>
  <c r="Y690" i="79"/>
  <c r="AF687" i="79"/>
  <c r="AE687" i="79"/>
  <c r="AD687" i="79"/>
  <c r="AC687" i="79"/>
  <c r="AB687" i="79"/>
  <c r="AA687" i="79"/>
  <c r="Z687" i="79"/>
  <c r="Y687" i="79"/>
  <c r="N687" i="79"/>
  <c r="AF684" i="79"/>
  <c r="AE684" i="79"/>
  <c r="AD684" i="79"/>
  <c r="AC684" i="79"/>
  <c r="AB684" i="79"/>
  <c r="AA684" i="79"/>
  <c r="Z684" i="79"/>
  <c r="Y684" i="79"/>
  <c r="N684" i="79"/>
  <c r="N681" i="79"/>
  <c r="N678" i="79"/>
  <c r="AF675" i="79"/>
  <c r="AE675" i="79"/>
  <c r="AD675" i="79"/>
  <c r="AC675" i="79"/>
  <c r="AB675" i="79"/>
  <c r="AA675" i="79"/>
  <c r="Z675" i="79"/>
  <c r="Y675" i="79"/>
  <c r="N675" i="79"/>
  <c r="AF671" i="79"/>
  <c r="AE671" i="79"/>
  <c r="AD671" i="79"/>
  <c r="AC671" i="79"/>
  <c r="AB671" i="79"/>
  <c r="AA671" i="79"/>
  <c r="Z671" i="79"/>
  <c r="Y671" i="79"/>
  <c r="AF668" i="79"/>
  <c r="AE668" i="79"/>
  <c r="AD668" i="79"/>
  <c r="AC668" i="79"/>
  <c r="AB668" i="79"/>
  <c r="AA668" i="79"/>
  <c r="Z668" i="79"/>
  <c r="Y668" i="79"/>
  <c r="AF665" i="79"/>
  <c r="AE665" i="79"/>
  <c r="AD665" i="79"/>
  <c r="AC665" i="79"/>
  <c r="AB665" i="79"/>
  <c r="AA665" i="79"/>
  <c r="Z665" i="79"/>
  <c r="Y665" i="79"/>
  <c r="AF662" i="79"/>
  <c r="AB662" i="79"/>
  <c r="AA662" i="79"/>
  <c r="Z662" i="79"/>
  <c r="Y662" i="79"/>
  <c r="AF657" i="79"/>
  <c r="AE657" i="79"/>
  <c r="AD657" i="79"/>
  <c r="AC657" i="79"/>
  <c r="AB657" i="79"/>
  <c r="AA657" i="79"/>
  <c r="Z657" i="79"/>
  <c r="Y657" i="79"/>
  <c r="N657" i="79"/>
  <c r="AF654" i="79"/>
  <c r="AE654" i="79"/>
  <c r="AD654" i="79"/>
  <c r="AC654" i="79"/>
  <c r="AB654" i="79"/>
  <c r="AA654" i="79"/>
  <c r="Z654" i="79"/>
  <c r="Y654" i="79"/>
  <c r="N654" i="79"/>
  <c r="AF651" i="79"/>
  <c r="AE651" i="79"/>
  <c r="AD651" i="79"/>
  <c r="AC651" i="79"/>
  <c r="AB651" i="79"/>
  <c r="AA651" i="79"/>
  <c r="Z651" i="79"/>
  <c r="Y651" i="79"/>
  <c r="N651" i="79"/>
  <c r="AF648" i="79"/>
  <c r="AE648" i="79"/>
  <c r="AD648" i="79"/>
  <c r="AC648" i="79"/>
  <c r="AB648" i="79"/>
  <c r="AA648" i="79"/>
  <c r="Z648" i="79"/>
  <c r="Y648" i="79"/>
  <c r="N648" i="79"/>
  <c r="AF644" i="79"/>
  <c r="AE644" i="79"/>
  <c r="AD644" i="79"/>
  <c r="AC644" i="79"/>
  <c r="AB644" i="79"/>
  <c r="AA644" i="79"/>
  <c r="Z644" i="79"/>
  <c r="Y644" i="79"/>
  <c r="N644" i="79"/>
  <c r="AF641" i="79"/>
  <c r="AE641" i="79"/>
  <c r="AD641" i="79"/>
  <c r="AC641" i="79"/>
  <c r="AB641" i="79"/>
  <c r="AA641" i="79"/>
  <c r="Z641" i="79"/>
  <c r="Y641" i="79"/>
  <c r="N641" i="79"/>
  <c r="AF637" i="79"/>
  <c r="AE637" i="79"/>
  <c r="AD637" i="79"/>
  <c r="AC637" i="79"/>
  <c r="AB637" i="79"/>
  <c r="AA637" i="79"/>
  <c r="Z637" i="79"/>
  <c r="Y637" i="79"/>
  <c r="N637" i="79"/>
  <c r="AF633" i="79"/>
  <c r="AE633" i="79"/>
  <c r="AD633" i="79"/>
  <c r="AC633" i="79"/>
  <c r="AB633" i="79"/>
  <c r="AA633" i="79"/>
  <c r="Z633" i="79"/>
  <c r="Y633" i="79"/>
  <c r="N633" i="79"/>
  <c r="AF630" i="79"/>
  <c r="AE630" i="79"/>
  <c r="AD630" i="79"/>
  <c r="AC630" i="79"/>
  <c r="AB630" i="79"/>
  <c r="AA630" i="79"/>
  <c r="Z630" i="79"/>
  <c r="Y630" i="79"/>
  <c r="N630" i="79"/>
  <c r="AF627" i="79"/>
  <c r="AE627" i="79"/>
  <c r="AD627" i="79"/>
  <c r="AC627" i="79"/>
  <c r="AB627" i="79"/>
  <c r="AA627" i="79"/>
  <c r="Z627" i="79"/>
  <c r="Y627" i="79"/>
  <c r="N627" i="79"/>
  <c r="AF623" i="79"/>
  <c r="AE623" i="79"/>
  <c r="AD623" i="79"/>
  <c r="AC623" i="79"/>
  <c r="AB623" i="79"/>
  <c r="AA623" i="79"/>
  <c r="Z623" i="79"/>
  <c r="Y623" i="79"/>
  <c r="N623" i="79"/>
  <c r="AF620" i="79"/>
  <c r="AE620" i="79"/>
  <c r="AD620" i="79"/>
  <c r="AC620" i="79"/>
  <c r="AB620" i="79"/>
  <c r="AA620" i="79"/>
  <c r="Z620" i="79"/>
  <c r="Y620" i="79"/>
  <c r="N620" i="79"/>
  <c r="AF617" i="79"/>
  <c r="AE617" i="79"/>
  <c r="AD617" i="79"/>
  <c r="AC617" i="79"/>
  <c r="AB617" i="79"/>
  <c r="AA617" i="79"/>
  <c r="Z617" i="79"/>
  <c r="Y617" i="79"/>
  <c r="N617" i="79"/>
  <c r="AF614" i="79"/>
  <c r="AE614" i="79"/>
  <c r="AD614" i="79"/>
  <c r="AC614" i="79"/>
  <c r="AB614" i="79"/>
  <c r="AA614" i="79"/>
  <c r="Z614" i="79"/>
  <c r="Y614" i="79"/>
  <c r="N614" i="79"/>
  <c r="AF611" i="79"/>
  <c r="AE611" i="79"/>
  <c r="AD611" i="79"/>
  <c r="AC611" i="79"/>
  <c r="AB611" i="79"/>
  <c r="AA611" i="79"/>
  <c r="Z611" i="79"/>
  <c r="Y611" i="79"/>
  <c r="N611" i="79"/>
  <c r="AF607" i="79"/>
  <c r="AE607" i="79"/>
  <c r="AD607" i="79"/>
  <c r="AC607" i="79"/>
  <c r="AB607" i="79"/>
  <c r="AA607" i="79"/>
  <c r="Z607" i="79"/>
  <c r="Y607" i="79"/>
  <c r="AF604" i="79"/>
  <c r="AE604" i="79"/>
  <c r="AD604" i="79"/>
  <c r="AC604" i="79"/>
  <c r="AB604" i="79"/>
  <c r="AA604" i="79"/>
  <c r="Z604" i="79"/>
  <c r="Y604" i="79"/>
  <c r="AF601" i="79"/>
  <c r="AE601" i="79"/>
  <c r="AD601" i="79"/>
  <c r="AC601" i="79"/>
  <c r="AB601" i="79"/>
  <c r="AA601" i="79"/>
  <c r="Z601" i="79"/>
  <c r="Y601" i="79"/>
  <c r="AF598" i="79"/>
  <c r="AE598" i="79"/>
  <c r="AD598" i="79"/>
  <c r="AC598" i="79"/>
  <c r="AB598" i="79"/>
  <c r="AA598" i="79"/>
  <c r="Z598" i="79"/>
  <c r="Y598" i="79"/>
  <c r="AF595" i="79"/>
  <c r="AE595" i="79"/>
  <c r="AD595" i="79"/>
  <c r="AC595" i="79"/>
  <c r="AB595" i="79"/>
  <c r="AA595" i="79"/>
  <c r="Z595" i="79"/>
  <c r="Y595" i="79"/>
  <c r="AA584" i="79"/>
  <c r="AA498" i="79"/>
  <c r="Z498" i="79"/>
  <c r="AA488" i="79"/>
  <c r="Z488" i="79"/>
  <c r="AA485" i="79"/>
  <c r="Z485" i="79"/>
  <c r="AA536" i="79"/>
  <c r="Z536" i="79"/>
  <c r="Y536" i="79"/>
  <c r="AA527" i="79"/>
  <c r="Z527" i="79"/>
  <c r="Y527" i="79"/>
  <c r="Z513" i="79"/>
  <c r="Z507" i="79"/>
  <c r="AE479" i="79"/>
  <c r="AA479" i="79"/>
  <c r="Z479" i="79"/>
  <c r="AF566" i="79"/>
  <c r="AE566" i="79"/>
  <c r="AD566" i="79"/>
  <c r="AC566" i="79"/>
  <c r="AB566" i="79"/>
  <c r="AA566" i="79"/>
  <c r="Z566" i="79"/>
  <c r="Y566" i="79"/>
  <c r="N566" i="79"/>
  <c r="AF563" i="79"/>
  <c r="AE563" i="79"/>
  <c r="AD563" i="79"/>
  <c r="AC563" i="79"/>
  <c r="AB563" i="79"/>
  <c r="AA563" i="79"/>
  <c r="Z563" i="79"/>
  <c r="Y563" i="79"/>
  <c r="N563" i="79"/>
  <c r="AF560" i="79"/>
  <c r="AE560" i="79"/>
  <c r="AD560" i="79"/>
  <c r="AC560" i="79"/>
  <c r="AB560" i="79"/>
  <c r="AA560" i="79"/>
  <c r="Z560" i="79"/>
  <c r="Y560" i="79"/>
  <c r="N560" i="79"/>
  <c r="AF557" i="79"/>
  <c r="AE557" i="79"/>
  <c r="AD557" i="79"/>
  <c r="AC557" i="79"/>
  <c r="AB557" i="79"/>
  <c r="AA557" i="79"/>
  <c r="Z557" i="79"/>
  <c r="Y557" i="79"/>
  <c r="N557" i="79"/>
  <c r="AF554" i="79"/>
  <c r="AE554" i="79"/>
  <c r="AD554" i="79"/>
  <c r="AC554" i="79"/>
  <c r="AB554" i="79"/>
  <c r="AA554" i="79"/>
  <c r="Z554" i="79"/>
  <c r="Y554" i="79"/>
  <c r="N554" i="79"/>
  <c r="AF551" i="79"/>
  <c r="AE551" i="79"/>
  <c r="AD551" i="79"/>
  <c r="AC551" i="79"/>
  <c r="AB551" i="79"/>
  <c r="AA551" i="79"/>
  <c r="Z551" i="79"/>
  <c r="Y551" i="79"/>
  <c r="N551" i="79"/>
  <c r="AF548" i="79"/>
  <c r="AE548" i="79"/>
  <c r="AD548" i="79"/>
  <c r="AC548" i="79"/>
  <c r="AB548" i="79"/>
  <c r="AA548" i="79"/>
  <c r="Z548" i="79"/>
  <c r="Y548" i="79"/>
  <c r="N548" i="79"/>
  <c r="AF545" i="79"/>
  <c r="AE545" i="79"/>
  <c r="AD545" i="79"/>
  <c r="AC545" i="79"/>
  <c r="AB545" i="79"/>
  <c r="AA545" i="79"/>
  <c r="Z545" i="79"/>
  <c r="Y545" i="79"/>
  <c r="AF542" i="79"/>
  <c r="AE542" i="79"/>
  <c r="AD542" i="79"/>
  <c r="AC542" i="79"/>
  <c r="AB542" i="79"/>
  <c r="AA542" i="79"/>
  <c r="Z542" i="79"/>
  <c r="Y542" i="79"/>
  <c r="N542" i="79"/>
  <c r="AF539" i="79"/>
  <c r="AE539" i="79"/>
  <c r="AD539" i="79"/>
  <c r="AC539" i="79"/>
  <c r="AB539" i="79"/>
  <c r="AA539" i="79"/>
  <c r="Z539" i="79"/>
  <c r="Y539" i="79"/>
  <c r="N539" i="79"/>
  <c r="N536" i="79"/>
  <c r="AF536" i="79"/>
  <c r="AE536" i="79"/>
  <c r="AD536" i="79"/>
  <c r="AC536" i="79"/>
  <c r="AB536" i="79"/>
  <c r="AF533" i="79"/>
  <c r="AE533" i="79"/>
  <c r="AD533" i="79"/>
  <c r="AC533" i="79"/>
  <c r="AB533" i="79"/>
  <c r="AA533" i="79"/>
  <c r="Z533" i="79"/>
  <c r="Y533" i="79"/>
  <c r="N533" i="79"/>
  <c r="AF530" i="79"/>
  <c r="AE530" i="79"/>
  <c r="AD530" i="79"/>
  <c r="AC530" i="79"/>
  <c r="AB530" i="79"/>
  <c r="AA530" i="79"/>
  <c r="Z530" i="79"/>
  <c r="Y530" i="79"/>
  <c r="N530" i="79"/>
  <c r="N527" i="79"/>
  <c r="AF527" i="79"/>
  <c r="AE527" i="79"/>
  <c r="AD527" i="79"/>
  <c r="AC527" i="79"/>
  <c r="AB527" i="79"/>
  <c r="AF523" i="79"/>
  <c r="AE523" i="79"/>
  <c r="AD523" i="79"/>
  <c r="AC523" i="79"/>
  <c r="AB523" i="79"/>
  <c r="AA523" i="79"/>
  <c r="Z523" i="79"/>
  <c r="Y523" i="79"/>
  <c r="N523" i="79"/>
  <c r="AF520" i="79"/>
  <c r="AE520" i="79"/>
  <c r="AD520" i="79"/>
  <c r="AC520" i="79"/>
  <c r="AB520" i="79"/>
  <c r="AA520" i="79"/>
  <c r="Z520" i="79"/>
  <c r="Y520" i="79"/>
  <c r="N520" i="79"/>
  <c r="AF517" i="79"/>
  <c r="AE517" i="79"/>
  <c r="AD517" i="79"/>
  <c r="AC517" i="79"/>
  <c r="AB517" i="79"/>
  <c r="AA517" i="79"/>
  <c r="Z517" i="79"/>
  <c r="Y517" i="79"/>
  <c r="N517" i="79"/>
  <c r="Y513" i="79"/>
  <c r="N513" i="79"/>
  <c r="AF513" i="79"/>
  <c r="AE513" i="79"/>
  <c r="AC513" i="79"/>
  <c r="AB513" i="79"/>
  <c r="AF510" i="79"/>
  <c r="AE510" i="79"/>
  <c r="AD510" i="79"/>
  <c r="AC510" i="79"/>
  <c r="AB510" i="79"/>
  <c r="AA510" i="79"/>
  <c r="Z510" i="79"/>
  <c r="Y510" i="79"/>
  <c r="N510" i="79"/>
  <c r="AE507" i="79"/>
  <c r="N507" i="79"/>
  <c r="AF507" i="79"/>
  <c r="AC507" i="79"/>
  <c r="AB507" i="79"/>
  <c r="Y507" i="79"/>
  <c r="AF504" i="79"/>
  <c r="AE504" i="79"/>
  <c r="AD504" i="79"/>
  <c r="AC504" i="79"/>
  <c r="AB504" i="79"/>
  <c r="AA504" i="79"/>
  <c r="Z504" i="79"/>
  <c r="Y504" i="79"/>
  <c r="N504" i="79"/>
  <c r="AF501" i="79"/>
  <c r="AE501" i="79"/>
  <c r="AD501" i="79"/>
  <c r="AC501" i="79"/>
  <c r="AB501" i="79"/>
  <c r="AA501" i="79"/>
  <c r="Z501" i="79"/>
  <c r="Y501" i="79"/>
  <c r="N501" i="79"/>
  <c r="AD498" i="79"/>
  <c r="N498" i="79"/>
  <c r="AF498" i="79"/>
  <c r="AE498" i="79"/>
  <c r="AC498" i="79"/>
  <c r="AB498" i="79"/>
  <c r="Y498" i="79"/>
  <c r="N495" i="79"/>
  <c r="AF495" i="79"/>
  <c r="AE495" i="79"/>
  <c r="Y495" i="79"/>
  <c r="AF492" i="79"/>
  <c r="AE492" i="79"/>
  <c r="AD492" i="79"/>
  <c r="AC492" i="79"/>
  <c r="AB492" i="79"/>
  <c r="AA492" i="79"/>
  <c r="Z492" i="79"/>
  <c r="Y492" i="79"/>
  <c r="N492" i="79"/>
  <c r="AF488" i="79"/>
  <c r="AE488" i="79"/>
  <c r="AD488" i="79"/>
  <c r="AC488" i="79"/>
  <c r="AB488" i="79"/>
  <c r="Y488" i="79"/>
  <c r="AF485" i="79"/>
  <c r="AE485" i="79"/>
  <c r="AD485" i="79"/>
  <c r="AC485" i="79"/>
  <c r="AB485" i="79"/>
  <c r="Y485" i="79"/>
  <c r="AF482" i="79"/>
  <c r="AE482" i="79"/>
  <c r="AD482" i="79"/>
  <c r="AC482" i="79"/>
  <c r="AB482" i="79"/>
  <c r="AA482" i="79"/>
  <c r="Z482" i="79"/>
  <c r="Y482" i="79"/>
  <c r="AF479" i="79"/>
  <c r="AD479" i="79"/>
  <c r="AC479" i="79"/>
  <c r="AB479" i="79"/>
  <c r="Y479" i="79"/>
  <c r="AF474" i="79"/>
  <c r="AE474" i="79"/>
  <c r="AD474" i="79"/>
  <c r="AC474" i="79"/>
  <c r="AB474" i="79"/>
  <c r="AA474" i="79"/>
  <c r="Z474" i="79"/>
  <c r="Y474" i="79"/>
  <c r="N474" i="79"/>
  <c r="AF471" i="79"/>
  <c r="AE471" i="79"/>
  <c r="AD471" i="79"/>
  <c r="AC471" i="79"/>
  <c r="AB471" i="79"/>
  <c r="AA471" i="79"/>
  <c r="Z471" i="79"/>
  <c r="Y471" i="79"/>
  <c r="N471" i="79"/>
  <c r="AF468" i="79"/>
  <c r="AE468" i="79"/>
  <c r="AD468" i="79"/>
  <c r="AC468" i="79"/>
  <c r="AB468" i="79"/>
  <c r="AA468" i="79"/>
  <c r="Z468" i="79"/>
  <c r="Y468" i="79"/>
  <c r="N468" i="79"/>
  <c r="AF465" i="79"/>
  <c r="AE465" i="79"/>
  <c r="AD465" i="79"/>
  <c r="AC465" i="79"/>
  <c r="AB465" i="79"/>
  <c r="AA465" i="79"/>
  <c r="Z465" i="79"/>
  <c r="Y465" i="79"/>
  <c r="N465" i="79"/>
  <c r="AF461" i="79"/>
  <c r="AE461" i="79"/>
  <c r="AD461" i="79"/>
  <c r="AC461" i="79"/>
  <c r="AB461" i="79"/>
  <c r="AA461" i="79"/>
  <c r="Z461" i="79"/>
  <c r="Y461" i="79"/>
  <c r="N461" i="79"/>
  <c r="AF458" i="79"/>
  <c r="AE458" i="79"/>
  <c r="AD458" i="79"/>
  <c r="AC458" i="79"/>
  <c r="AB458" i="79"/>
  <c r="AA458" i="79"/>
  <c r="Z458" i="79"/>
  <c r="Y458" i="79"/>
  <c r="N458" i="79"/>
  <c r="AF454" i="79"/>
  <c r="AE454" i="79"/>
  <c r="AD454" i="79"/>
  <c r="AC454" i="79"/>
  <c r="AB454" i="79"/>
  <c r="AA454" i="79"/>
  <c r="Z454" i="79"/>
  <c r="Y454" i="79"/>
  <c r="N454" i="79"/>
  <c r="AF450" i="79"/>
  <c r="AE450" i="79"/>
  <c r="AD450" i="79"/>
  <c r="AC450" i="79"/>
  <c r="AB450" i="79"/>
  <c r="AA450" i="79"/>
  <c r="Z450" i="79"/>
  <c r="Y450" i="79"/>
  <c r="N450" i="79"/>
  <c r="AF447" i="79"/>
  <c r="AE447" i="79"/>
  <c r="AD447" i="79"/>
  <c r="AC447" i="79"/>
  <c r="AB447" i="79"/>
  <c r="AA447" i="79"/>
  <c r="Z447" i="79"/>
  <c r="Y447" i="79"/>
  <c r="N447" i="79"/>
  <c r="AF444" i="79"/>
  <c r="AE444" i="79"/>
  <c r="AD444" i="79"/>
  <c r="AC444" i="79"/>
  <c r="AB444" i="79"/>
  <c r="AA444" i="79"/>
  <c r="Z444" i="79"/>
  <c r="Y444" i="79"/>
  <c r="N444" i="79"/>
  <c r="AF440" i="79"/>
  <c r="AE440" i="79"/>
  <c r="AD440" i="79"/>
  <c r="AC440" i="79"/>
  <c r="AB440" i="79"/>
  <c r="AA440" i="79"/>
  <c r="Z440" i="79"/>
  <c r="Y440" i="79"/>
  <c r="N440" i="79"/>
  <c r="AF437" i="79"/>
  <c r="AE437" i="79"/>
  <c r="AD437" i="79"/>
  <c r="AC437" i="79"/>
  <c r="AB437" i="79"/>
  <c r="AA437" i="79"/>
  <c r="Z437" i="79"/>
  <c r="Y437" i="79"/>
  <c r="N437" i="79"/>
  <c r="AF434" i="79"/>
  <c r="AE434" i="79"/>
  <c r="AD434" i="79"/>
  <c r="AC434" i="79"/>
  <c r="AB434" i="79"/>
  <c r="AA434" i="79"/>
  <c r="Z434" i="79"/>
  <c r="Y434" i="79"/>
  <c r="N434" i="79"/>
  <c r="AF431" i="79"/>
  <c r="AE431" i="79"/>
  <c r="AD431" i="79"/>
  <c r="AC431" i="79"/>
  <c r="AB431" i="79"/>
  <c r="AA431" i="79"/>
  <c r="Z431" i="79"/>
  <c r="Y431" i="79"/>
  <c r="N431" i="79"/>
  <c r="AF428" i="79"/>
  <c r="AE428" i="79"/>
  <c r="AD428" i="79"/>
  <c r="AC428" i="79"/>
  <c r="AB428" i="79"/>
  <c r="AA428" i="79"/>
  <c r="Z428" i="79"/>
  <c r="Y428" i="79"/>
  <c r="N428" i="79"/>
  <c r="AF424" i="79"/>
  <c r="AE424" i="79"/>
  <c r="AD424" i="79"/>
  <c r="AC424" i="79"/>
  <c r="AB424" i="79"/>
  <c r="AA424" i="79"/>
  <c r="Z424" i="79"/>
  <c r="Y424" i="79"/>
  <c r="AF421" i="79"/>
  <c r="AE421" i="79"/>
  <c r="AD421" i="79"/>
  <c r="AC421" i="79"/>
  <c r="AB421" i="79"/>
  <c r="AA421" i="79"/>
  <c r="Z421" i="79"/>
  <c r="Y421" i="79"/>
  <c r="AF418" i="79"/>
  <c r="AE418" i="79"/>
  <c r="AD418" i="79"/>
  <c r="AC418" i="79"/>
  <c r="AB418" i="79"/>
  <c r="AA418" i="79"/>
  <c r="Z418" i="79"/>
  <c r="Y418" i="79"/>
  <c r="AF415" i="79"/>
  <c r="AE415" i="79"/>
  <c r="AD415" i="79"/>
  <c r="AC415" i="79"/>
  <c r="AB415" i="79"/>
  <c r="AA415" i="79"/>
  <c r="Z415" i="79"/>
  <c r="Y415" i="79"/>
  <c r="AF412" i="79"/>
  <c r="AE412" i="79"/>
  <c r="AD412" i="79"/>
  <c r="AC412" i="79"/>
  <c r="AB412" i="79"/>
  <c r="AA412" i="79"/>
  <c r="Z412" i="79"/>
  <c r="Y412" i="79"/>
  <c r="AG336" i="79"/>
  <c r="AH336" i="79"/>
  <c r="AI336" i="79"/>
  <c r="AJ336" i="79"/>
  <c r="AK336" i="79"/>
  <c r="AL336" i="79"/>
  <c r="AM335" i="79" l="1"/>
  <c r="AM336" i="79" s="1"/>
  <c r="AE382" i="79" l="1"/>
  <c r="AC382" i="79"/>
  <c r="AB382" i="79"/>
  <c r="Z382" i="79"/>
  <c r="Y382" i="79"/>
  <c r="AD343" i="79"/>
  <c r="AC343" i="79"/>
  <c r="AA343" i="79"/>
  <c r="Z343" i="79"/>
  <c r="AF327" i="79"/>
  <c r="AA327" i="79"/>
  <c r="Z327" i="79"/>
  <c r="Y327" i="79"/>
  <c r="AE323" i="79"/>
  <c r="AD323" i="79"/>
  <c r="AC323" i="79"/>
  <c r="Y323" i="79"/>
  <c r="AE317" i="79"/>
  <c r="AD317" i="79"/>
  <c r="AC317" i="79"/>
  <c r="AB317" i="79"/>
  <c r="AA317" i="79"/>
  <c r="Z317" i="79"/>
  <c r="Y317" i="79"/>
  <c r="AC308" i="79"/>
  <c r="AB308" i="79"/>
  <c r="AA308" i="79"/>
  <c r="Z308" i="79"/>
  <c r="Y308" i="79"/>
  <c r="AF305" i="79"/>
  <c r="AF302" i="79"/>
  <c r="AE302" i="79"/>
  <c r="AD302" i="79"/>
  <c r="AC302" i="79"/>
  <c r="Y302" i="79"/>
  <c r="AE298" i="79"/>
  <c r="AD298" i="79"/>
  <c r="AC298" i="79"/>
  <c r="AB298" i="79"/>
  <c r="Z298" i="79"/>
  <c r="Y298" i="79"/>
  <c r="AF289" i="79"/>
  <c r="AD289" i="79"/>
  <c r="AC289" i="79"/>
  <c r="AB289" i="79"/>
  <c r="AA289" i="79"/>
  <c r="Z289" i="79"/>
  <c r="Y289" i="79"/>
  <c r="AF382" i="79"/>
  <c r="AD382" i="79"/>
  <c r="N382" i="79"/>
  <c r="AA382" i="79"/>
  <c r="AF379" i="79"/>
  <c r="AE379" i="79"/>
  <c r="AD379" i="79"/>
  <c r="AC379" i="79"/>
  <c r="AB379" i="79"/>
  <c r="AA379" i="79"/>
  <c r="Z379" i="79"/>
  <c r="Y379" i="79"/>
  <c r="N379" i="79"/>
  <c r="AF376" i="79"/>
  <c r="AE376" i="79"/>
  <c r="AD376" i="79"/>
  <c r="AC376" i="79"/>
  <c r="AB376" i="79"/>
  <c r="AA376" i="79"/>
  <c r="Z376" i="79"/>
  <c r="Y376" i="79"/>
  <c r="N376" i="79"/>
  <c r="AF373" i="79"/>
  <c r="AE373" i="79"/>
  <c r="AD373" i="79"/>
  <c r="AC373" i="79"/>
  <c r="AB373" i="79"/>
  <c r="AA373" i="79"/>
  <c r="Z373" i="79"/>
  <c r="Y373" i="79"/>
  <c r="N373" i="79"/>
  <c r="AF370" i="79"/>
  <c r="AE370" i="79"/>
  <c r="AD370" i="79"/>
  <c r="AC370" i="79"/>
  <c r="AB370" i="79"/>
  <c r="AA370" i="79"/>
  <c r="Z370" i="79"/>
  <c r="Y370" i="79"/>
  <c r="N370" i="79"/>
  <c r="AF367" i="79"/>
  <c r="AE367" i="79"/>
  <c r="AD367" i="79"/>
  <c r="AC367" i="79"/>
  <c r="AB367" i="79"/>
  <c r="AA367" i="79"/>
  <c r="Z367" i="79"/>
  <c r="Y367" i="79"/>
  <c r="N367" i="79"/>
  <c r="AF364" i="79"/>
  <c r="AE364" i="79"/>
  <c r="AD364" i="79"/>
  <c r="AC364" i="79"/>
  <c r="AB364" i="79"/>
  <c r="AA364" i="79"/>
  <c r="Z364" i="79"/>
  <c r="Y364" i="79"/>
  <c r="N364" i="79"/>
  <c r="AF361" i="79"/>
  <c r="AE361" i="79"/>
  <c r="AD361" i="79"/>
  <c r="AC361" i="79"/>
  <c r="AB361" i="79"/>
  <c r="AA361" i="79"/>
  <c r="Z361" i="79"/>
  <c r="Y361" i="79"/>
  <c r="N361" i="79"/>
  <c r="AF358" i="79"/>
  <c r="AE358" i="79"/>
  <c r="AD358" i="79"/>
  <c r="AC358" i="79"/>
  <c r="AB358" i="79"/>
  <c r="AA358" i="79"/>
  <c r="Z358" i="79"/>
  <c r="Y358" i="79"/>
  <c r="AF355" i="79"/>
  <c r="AE355" i="79"/>
  <c r="AD355" i="79"/>
  <c r="AC355" i="79"/>
  <c r="AB355" i="79"/>
  <c r="AA355" i="79"/>
  <c r="Z355" i="79"/>
  <c r="Y355" i="79"/>
  <c r="N355" i="79"/>
  <c r="AF352" i="79"/>
  <c r="AE352" i="79"/>
  <c r="AD352" i="79"/>
  <c r="AC352" i="79"/>
  <c r="AB352" i="79"/>
  <c r="AA352" i="79"/>
  <c r="Z352" i="79"/>
  <c r="Y352" i="79"/>
  <c r="N352" i="79"/>
  <c r="AF349" i="79"/>
  <c r="AE349" i="79"/>
  <c r="AD349" i="79"/>
  <c r="AC349" i="79"/>
  <c r="AB349" i="79"/>
  <c r="AA349" i="79"/>
  <c r="Z349" i="79"/>
  <c r="Y349" i="79"/>
  <c r="N349" i="79"/>
  <c r="AF346" i="79"/>
  <c r="AE346" i="79"/>
  <c r="AD346" i="79"/>
  <c r="AC346" i="79"/>
  <c r="AB346" i="79"/>
  <c r="AA346" i="79"/>
  <c r="Z346" i="79"/>
  <c r="Y346" i="79"/>
  <c r="AF343" i="79"/>
  <c r="AB343" i="79"/>
  <c r="Y343" i="79"/>
  <c r="N343" i="79"/>
  <c r="AE343" i="79"/>
  <c r="AF340" i="79"/>
  <c r="AE340" i="79"/>
  <c r="AD340" i="79"/>
  <c r="AC340" i="79"/>
  <c r="AB340" i="79"/>
  <c r="AA340" i="79"/>
  <c r="Z340" i="79"/>
  <c r="Y340" i="79"/>
  <c r="N340" i="79"/>
  <c r="AF336" i="79"/>
  <c r="AE336" i="79"/>
  <c r="AD336" i="79"/>
  <c r="AC336" i="79"/>
  <c r="AB336" i="79"/>
  <c r="AA336" i="79"/>
  <c r="Z336" i="79"/>
  <c r="Y336" i="79"/>
  <c r="N336" i="79"/>
  <c r="AF333" i="79"/>
  <c r="AE333" i="79"/>
  <c r="AD333" i="79"/>
  <c r="AC333" i="79"/>
  <c r="AB333" i="79"/>
  <c r="AA333" i="79"/>
  <c r="Z333" i="79"/>
  <c r="Y333" i="79"/>
  <c r="N333" i="79"/>
  <c r="AF330" i="79"/>
  <c r="AE330" i="79"/>
  <c r="AD330" i="79"/>
  <c r="AC330" i="79"/>
  <c r="AB330" i="79"/>
  <c r="AA330" i="79"/>
  <c r="Z330" i="79"/>
  <c r="Y330" i="79"/>
  <c r="N330" i="79"/>
  <c r="AE327" i="79"/>
  <c r="AD327" i="79"/>
  <c r="AC327" i="79"/>
  <c r="AB327" i="79"/>
  <c r="AA323" i="79"/>
  <c r="N323" i="79"/>
  <c r="AF323" i="79"/>
  <c r="AB323" i="79"/>
  <c r="Z323" i="79"/>
  <c r="AF320" i="79"/>
  <c r="AE320" i="79"/>
  <c r="AD320" i="79"/>
  <c r="AC320" i="79"/>
  <c r="AB320" i="79"/>
  <c r="AA320" i="79"/>
  <c r="Z320" i="79"/>
  <c r="Y320" i="79"/>
  <c r="N320" i="79"/>
  <c r="N317" i="79"/>
  <c r="AF317" i="79"/>
  <c r="AF314" i="79"/>
  <c r="AE314" i="79"/>
  <c r="AD314" i="79"/>
  <c r="AC314" i="79"/>
  <c r="AB314" i="79"/>
  <c r="AA314" i="79"/>
  <c r="Z314" i="79"/>
  <c r="Y314" i="79"/>
  <c r="N314" i="79"/>
  <c r="AF311" i="79"/>
  <c r="AE311" i="79"/>
  <c r="AD311" i="79"/>
  <c r="AC311" i="79"/>
  <c r="AB311" i="79"/>
  <c r="AA311" i="79"/>
  <c r="Z311" i="79"/>
  <c r="Y311" i="79"/>
  <c r="N311" i="79"/>
  <c r="AD308" i="79"/>
  <c r="N308" i="79"/>
  <c r="AF308" i="79"/>
  <c r="AE308" i="79"/>
  <c r="N305" i="79"/>
  <c r="AE305" i="79"/>
  <c r="AB302" i="79"/>
  <c r="N302" i="79"/>
  <c r="AA302" i="79"/>
  <c r="Z302" i="79"/>
  <c r="AF298" i="79"/>
  <c r="AA298" i="79"/>
  <c r="AF295" i="79"/>
  <c r="AE295" i="79"/>
  <c r="AD295" i="79"/>
  <c r="AC295" i="79"/>
  <c r="AB295" i="79"/>
  <c r="AA295" i="79"/>
  <c r="Z295" i="79"/>
  <c r="Y295" i="79"/>
  <c r="AF292" i="79"/>
  <c r="AE292" i="79"/>
  <c r="AD292" i="79"/>
  <c r="AC292" i="79"/>
  <c r="AB292" i="79"/>
  <c r="AA292" i="79"/>
  <c r="Z292" i="79"/>
  <c r="Y292" i="79"/>
  <c r="AE289" i="79"/>
  <c r="AF284" i="79"/>
  <c r="AE284" i="79"/>
  <c r="AD284" i="79"/>
  <c r="AC284" i="79"/>
  <c r="AB284" i="79"/>
  <c r="AA284" i="79"/>
  <c r="Z284" i="79"/>
  <c r="Y284" i="79"/>
  <c r="N284" i="79"/>
  <c r="AF281" i="79"/>
  <c r="AE281" i="79"/>
  <c r="AD281" i="79"/>
  <c r="AC281" i="79"/>
  <c r="AB281" i="79"/>
  <c r="AA281" i="79"/>
  <c r="Z281" i="79"/>
  <c r="Y281" i="79"/>
  <c r="N281" i="79"/>
  <c r="AF278" i="79"/>
  <c r="AE278" i="79"/>
  <c r="AD278" i="79"/>
  <c r="AC278" i="79"/>
  <c r="AB278" i="79"/>
  <c r="AA278" i="79"/>
  <c r="Z278" i="79"/>
  <c r="Y278" i="79"/>
  <c r="N278" i="79"/>
  <c r="AF275" i="79"/>
  <c r="AE275" i="79"/>
  <c r="AD275" i="79"/>
  <c r="AC275" i="79"/>
  <c r="AB275" i="79"/>
  <c r="AA275" i="79"/>
  <c r="Z275" i="79"/>
  <c r="Y275" i="79"/>
  <c r="N275" i="79"/>
  <c r="AF271" i="79"/>
  <c r="AE271" i="79"/>
  <c r="AD271" i="79"/>
  <c r="AC271" i="79"/>
  <c r="AB271" i="79"/>
  <c r="AA271" i="79"/>
  <c r="Z271" i="79"/>
  <c r="Y271" i="79"/>
  <c r="N271" i="79"/>
  <c r="AF268" i="79"/>
  <c r="AE268" i="79"/>
  <c r="AD268" i="79"/>
  <c r="AC268" i="79"/>
  <c r="AB268" i="79"/>
  <c r="AA268" i="79"/>
  <c r="Z268" i="79"/>
  <c r="Y268" i="79"/>
  <c r="N268" i="79"/>
  <c r="AF264" i="79"/>
  <c r="AE264" i="79"/>
  <c r="AD264" i="79"/>
  <c r="AC264" i="79"/>
  <c r="AB264" i="79"/>
  <c r="AA264" i="79"/>
  <c r="Z264" i="79"/>
  <c r="Y264" i="79"/>
  <c r="N264" i="79"/>
  <c r="AF260" i="79"/>
  <c r="AE260" i="79"/>
  <c r="AD260" i="79"/>
  <c r="AC260" i="79"/>
  <c r="AB260" i="79"/>
  <c r="AA260" i="79"/>
  <c r="Z260" i="79"/>
  <c r="Y260" i="79"/>
  <c r="N260" i="79"/>
  <c r="AF257" i="79"/>
  <c r="AE257" i="79"/>
  <c r="AD257" i="79"/>
  <c r="AC257" i="79"/>
  <c r="AB257" i="79"/>
  <c r="AA257" i="79"/>
  <c r="Z257" i="79"/>
  <c r="Y257" i="79"/>
  <c r="N257" i="79"/>
  <c r="AF254" i="79"/>
  <c r="AE254" i="79"/>
  <c r="AD254" i="79"/>
  <c r="AC254" i="79"/>
  <c r="AB254" i="79"/>
  <c r="AA254" i="79"/>
  <c r="Z254" i="79"/>
  <c r="Y254" i="79"/>
  <c r="N254" i="79"/>
  <c r="AF250" i="79"/>
  <c r="AE250" i="79"/>
  <c r="AD250" i="79"/>
  <c r="AC250" i="79"/>
  <c r="AB250" i="79"/>
  <c r="AA250" i="79"/>
  <c r="Z250" i="79"/>
  <c r="Y250" i="79"/>
  <c r="N250" i="79"/>
  <c r="AF247" i="79"/>
  <c r="AE247" i="79"/>
  <c r="AD247" i="79"/>
  <c r="AC247" i="79"/>
  <c r="AB247" i="79"/>
  <c r="AA247" i="79"/>
  <c r="Z247" i="79"/>
  <c r="Y247" i="79"/>
  <c r="N247" i="79"/>
  <c r="AF244" i="79"/>
  <c r="AE244" i="79"/>
  <c r="AD244" i="79"/>
  <c r="AC244" i="79"/>
  <c r="AB244" i="79"/>
  <c r="AA244" i="79"/>
  <c r="Z244" i="79"/>
  <c r="Y244" i="79"/>
  <c r="N244" i="79"/>
  <c r="AF241" i="79"/>
  <c r="AE241" i="79"/>
  <c r="AD241" i="79"/>
  <c r="AC241" i="79"/>
  <c r="AB241" i="79"/>
  <c r="AA241" i="79"/>
  <c r="Z241" i="79"/>
  <c r="Y241" i="79"/>
  <c r="N241" i="79"/>
  <c r="AF238" i="79"/>
  <c r="AE238" i="79"/>
  <c r="AD238" i="79"/>
  <c r="AC238" i="79"/>
  <c r="AB238" i="79"/>
  <c r="AA238" i="79"/>
  <c r="Z238" i="79"/>
  <c r="Y238" i="79"/>
  <c r="N238" i="79"/>
  <c r="AF234" i="79"/>
  <c r="AE234" i="79"/>
  <c r="AD234" i="79"/>
  <c r="AC234" i="79"/>
  <c r="AB234" i="79"/>
  <c r="AA234" i="79"/>
  <c r="Z234" i="79"/>
  <c r="Y234" i="79"/>
  <c r="AF231" i="79"/>
  <c r="AE231" i="79"/>
  <c r="AD231" i="79"/>
  <c r="AC231" i="79"/>
  <c r="AB231" i="79"/>
  <c r="AA231" i="79"/>
  <c r="Z231" i="79"/>
  <c r="Y231" i="79"/>
  <c r="AF228" i="79"/>
  <c r="AE228" i="79"/>
  <c r="AD228" i="79"/>
  <c r="AC228" i="79"/>
  <c r="AB228" i="79"/>
  <c r="AA228" i="79"/>
  <c r="Z228" i="79"/>
  <c r="Y228" i="79"/>
  <c r="AF225" i="79"/>
  <c r="AE225" i="79"/>
  <c r="AD225" i="79"/>
  <c r="AC225" i="79"/>
  <c r="AB225" i="79"/>
  <c r="AA225" i="79"/>
  <c r="Z225" i="79"/>
  <c r="Y225" i="79"/>
  <c r="AF222" i="79"/>
  <c r="AE222" i="79"/>
  <c r="AD222" i="79"/>
  <c r="AC222" i="79"/>
  <c r="AB222" i="79"/>
  <c r="AA222" i="79"/>
  <c r="Z222" i="79"/>
  <c r="Y222" i="79"/>
  <c r="Z401" i="79" l="1"/>
  <c r="Y401" i="79"/>
  <c r="Z402" i="79"/>
  <c r="Y402" i="79"/>
  <c r="AE81" i="79" l="1"/>
  <c r="AD81" i="79"/>
  <c r="AB81" i="79"/>
  <c r="AE77" i="79"/>
  <c r="AC77" i="79"/>
  <c r="AB77" i="79"/>
  <c r="AA77" i="79"/>
  <c r="Z77" i="79"/>
  <c r="Y77" i="79"/>
  <c r="AE74" i="79"/>
  <c r="AC74" i="79"/>
  <c r="AB74" i="79"/>
  <c r="AA74" i="79"/>
  <c r="Z74" i="79"/>
  <c r="AE71" i="79"/>
  <c r="AC71" i="79"/>
  <c r="AB71" i="79"/>
  <c r="AA71" i="79"/>
  <c r="Z71" i="79"/>
  <c r="Y71" i="79"/>
  <c r="AC67" i="79"/>
  <c r="AA67" i="79"/>
  <c r="Z67" i="79"/>
  <c r="Y67" i="79"/>
  <c r="AD64" i="79"/>
  <c r="AC64" i="79"/>
  <c r="AA64" i="79"/>
  <c r="Z64" i="79"/>
  <c r="AE61" i="79"/>
  <c r="AD61" i="79"/>
  <c r="AC61" i="79"/>
  <c r="AB61" i="79"/>
  <c r="AA61" i="79"/>
  <c r="Y61" i="79"/>
  <c r="AE58" i="79"/>
  <c r="AD58" i="79"/>
  <c r="AC58" i="79"/>
  <c r="AB58" i="79"/>
  <c r="AA58" i="79"/>
  <c r="AE55" i="79"/>
  <c r="AD55" i="79"/>
  <c r="AC55" i="79"/>
  <c r="AB55" i="79"/>
  <c r="AA55" i="79"/>
  <c r="Y55" i="79"/>
  <c r="AE51" i="79"/>
  <c r="AB51" i="79"/>
  <c r="AA51" i="79"/>
  <c r="Z51" i="79"/>
  <c r="Y51" i="79"/>
  <c r="AE48" i="79"/>
  <c r="AD48" i="79"/>
  <c r="AC48" i="79"/>
  <c r="AB48" i="79"/>
  <c r="AA48" i="79"/>
  <c r="Z48" i="79"/>
  <c r="Y48" i="79"/>
  <c r="AE45" i="79"/>
  <c r="AD45" i="79"/>
  <c r="AC45" i="79"/>
  <c r="Z45" i="79"/>
  <c r="Y45" i="79"/>
  <c r="AC42" i="79"/>
  <c r="AB42" i="79"/>
  <c r="AA42" i="79"/>
  <c r="Z42" i="79"/>
  <c r="Y42" i="79"/>
  <c r="AF39" i="79"/>
  <c r="AE39" i="79"/>
  <c r="AD39" i="79"/>
  <c r="AC39" i="79"/>
  <c r="AB39" i="79"/>
  <c r="AA39" i="79"/>
  <c r="Y39" i="79"/>
  <c r="AF193" i="79"/>
  <c r="AE193" i="79"/>
  <c r="AD193" i="79"/>
  <c r="AC193" i="79"/>
  <c r="AB193" i="79"/>
  <c r="AA193" i="79"/>
  <c r="Z193" i="79"/>
  <c r="Y193" i="79"/>
  <c r="N193" i="79"/>
  <c r="AF190" i="79"/>
  <c r="AE190" i="79"/>
  <c r="AD190" i="79"/>
  <c r="AC190" i="79"/>
  <c r="AB190" i="79"/>
  <c r="AA190" i="79"/>
  <c r="Z190" i="79"/>
  <c r="Y190" i="79"/>
  <c r="N190" i="79"/>
  <c r="AF187" i="79"/>
  <c r="AE187" i="79"/>
  <c r="AD187" i="79"/>
  <c r="AC187" i="79"/>
  <c r="AB187" i="79"/>
  <c r="AA187" i="79"/>
  <c r="Z187" i="79"/>
  <c r="Y187" i="79"/>
  <c r="N187" i="79"/>
  <c r="AF184" i="79"/>
  <c r="AE184" i="79"/>
  <c r="AD184" i="79"/>
  <c r="AC184" i="79"/>
  <c r="AB184" i="79"/>
  <c r="AA184" i="79"/>
  <c r="Z184" i="79"/>
  <c r="Y184" i="79"/>
  <c r="N184" i="79"/>
  <c r="AF181" i="79"/>
  <c r="AE181" i="79"/>
  <c r="AD181" i="79"/>
  <c r="AC181" i="79"/>
  <c r="AB181" i="79"/>
  <c r="AA181" i="79"/>
  <c r="Z181" i="79"/>
  <c r="Y181" i="79"/>
  <c r="N181" i="79"/>
  <c r="AF178" i="79"/>
  <c r="AE178" i="79"/>
  <c r="AD178" i="79"/>
  <c r="AC178" i="79"/>
  <c r="AB178" i="79"/>
  <c r="AA178" i="79"/>
  <c r="Z178" i="79"/>
  <c r="Y178" i="79"/>
  <c r="N178" i="79"/>
  <c r="AF175" i="79"/>
  <c r="AE175" i="79"/>
  <c r="AD175" i="79"/>
  <c r="AC175" i="79"/>
  <c r="AB175" i="79"/>
  <c r="AA175" i="79"/>
  <c r="Z175" i="79"/>
  <c r="Y175" i="79"/>
  <c r="N175" i="79"/>
  <c r="AF172" i="79"/>
  <c r="AE172" i="79"/>
  <c r="AD172" i="79"/>
  <c r="AC172" i="79"/>
  <c r="AB172" i="79"/>
  <c r="AA172" i="79"/>
  <c r="Z172" i="79"/>
  <c r="Y172" i="79"/>
  <c r="AF169" i="79"/>
  <c r="AE169" i="79"/>
  <c r="AD169" i="79"/>
  <c r="AC169" i="79"/>
  <c r="AB169" i="79"/>
  <c r="AA169" i="79"/>
  <c r="Z169" i="79"/>
  <c r="Y169" i="79"/>
  <c r="N169" i="79"/>
  <c r="AF166" i="79"/>
  <c r="AE166" i="79"/>
  <c r="AD166" i="79"/>
  <c r="AC166" i="79"/>
  <c r="AB166" i="79"/>
  <c r="AA166" i="79"/>
  <c r="Z166" i="79"/>
  <c r="Y166" i="79"/>
  <c r="N166" i="79"/>
  <c r="AF163" i="79"/>
  <c r="AE163" i="79"/>
  <c r="AD163" i="79"/>
  <c r="AC163" i="79"/>
  <c r="AB163" i="79"/>
  <c r="AA163" i="79"/>
  <c r="Z163" i="79"/>
  <c r="Y163" i="79"/>
  <c r="N163" i="79"/>
  <c r="AF160" i="79"/>
  <c r="AE160" i="79"/>
  <c r="AD160" i="79"/>
  <c r="AC160" i="79"/>
  <c r="AB160" i="79"/>
  <c r="AA160" i="79"/>
  <c r="Z160" i="79"/>
  <c r="Y160" i="79"/>
  <c r="N160" i="79"/>
  <c r="AF157" i="79"/>
  <c r="AE157" i="79"/>
  <c r="AD157" i="79"/>
  <c r="AC157" i="79"/>
  <c r="AB157" i="79"/>
  <c r="AA157" i="79"/>
  <c r="Z157" i="79"/>
  <c r="Y157" i="79"/>
  <c r="N157" i="79"/>
  <c r="AF154" i="79"/>
  <c r="AE154" i="79"/>
  <c r="AD154" i="79"/>
  <c r="AC154" i="79"/>
  <c r="AB154" i="79"/>
  <c r="AA154" i="79"/>
  <c r="Z154" i="79"/>
  <c r="Y154" i="79"/>
  <c r="N154" i="79"/>
  <c r="AF150" i="79"/>
  <c r="AE150" i="79"/>
  <c r="AD150" i="79"/>
  <c r="AC150" i="79"/>
  <c r="AB150" i="79"/>
  <c r="AA150" i="79"/>
  <c r="Z150" i="79"/>
  <c r="Y150" i="79"/>
  <c r="N150" i="79"/>
  <c r="AF147" i="79"/>
  <c r="AE147" i="79"/>
  <c r="AD147" i="79"/>
  <c r="AC147" i="79"/>
  <c r="AB147" i="79"/>
  <c r="AA147" i="79"/>
  <c r="Z147" i="79"/>
  <c r="Y147" i="79"/>
  <c r="N147" i="79"/>
  <c r="AF144" i="79"/>
  <c r="AE144" i="79"/>
  <c r="AD144" i="79"/>
  <c r="AC144" i="79"/>
  <c r="AB144" i="79"/>
  <c r="AA144" i="79"/>
  <c r="Z144" i="79"/>
  <c r="Y144" i="79"/>
  <c r="N144" i="79"/>
  <c r="AF140" i="79"/>
  <c r="AE140" i="79"/>
  <c r="AD140" i="79"/>
  <c r="AC140" i="79"/>
  <c r="AB140" i="79"/>
  <c r="AA140" i="79"/>
  <c r="Z140" i="79"/>
  <c r="Y140" i="79"/>
  <c r="N140" i="79"/>
  <c r="AF137" i="79"/>
  <c r="AE137" i="79"/>
  <c r="AD137" i="79"/>
  <c r="AC137" i="79"/>
  <c r="AB137" i="79"/>
  <c r="AA137" i="79"/>
  <c r="Z137" i="79"/>
  <c r="Y137" i="79"/>
  <c r="N137" i="79"/>
  <c r="AF134" i="79"/>
  <c r="AE134" i="79"/>
  <c r="AD134" i="79"/>
  <c r="AC134" i="79"/>
  <c r="AB134" i="79"/>
  <c r="AA134" i="79"/>
  <c r="Z134" i="79"/>
  <c r="Y134" i="79"/>
  <c r="N134" i="79"/>
  <c r="AF131" i="79"/>
  <c r="AE131" i="79"/>
  <c r="AD131" i="79"/>
  <c r="AC131" i="79"/>
  <c r="AB131" i="79"/>
  <c r="AA131" i="79"/>
  <c r="Z131" i="79"/>
  <c r="Y131" i="79"/>
  <c r="N131" i="79"/>
  <c r="AF128" i="79"/>
  <c r="AE128" i="79"/>
  <c r="AD128" i="79"/>
  <c r="AC128" i="79"/>
  <c r="AB128" i="79"/>
  <c r="AA128" i="79"/>
  <c r="Z128" i="79"/>
  <c r="Y128" i="79"/>
  <c r="N128" i="79"/>
  <c r="AF125" i="79"/>
  <c r="AE125" i="79"/>
  <c r="AD125" i="79"/>
  <c r="AC125" i="79"/>
  <c r="AB125" i="79"/>
  <c r="AA125" i="79"/>
  <c r="Z125" i="79"/>
  <c r="Y125" i="79"/>
  <c r="N125" i="79"/>
  <c r="N122" i="79"/>
  <c r="AF119" i="79"/>
  <c r="AE119" i="79"/>
  <c r="AD119" i="79"/>
  <c r="AC119" i="79"/>
  <c r="AB119" i="79"/>
  <c r="AA119" i="79"/>
  <c r="Z119" i="79"/>
  <c r="Y119" i="79"/>
  <c r="N119" i="79"/>
  <c r="AF115" i="79"/>
  <c r="AE115" i="79"/>
  <c r="AD115" i="79"/>
  <c r="AC115" i="79"/>
  <c r="AB115" i="79"/>
  <c r="AA115" i="79"/>
  <c r="Z115" i="79"/>
  <c r="Y115" i="79"/>
  <c r="AF112" i="79"/>
  <c r="AE112" i="79"/>
  <c r="AD112" i="79"/>
  <c r="AC112" i="79"/>
  <c r="AB112" i="79"/>
  <c r="AA112" i="79"/>
  <c r="Z112" i="79"/>
  <c r="Y112" i="79"/>
  <c r="AF109" i="79"/>
  <c r="AE109" i="79"/>
  <c r="AD109" i="79"/>
  <c r="AC109" i="79"/>
  <c r="AB109" i="79"/>
  <c r="AA109" i="79"/>
  <c r="Z109" i="79"/>
  <c r="Y109" i="79"/>
  <c r="AF106" i="79"/>
  <c r="AE106" i="79"/>
  <c r="AD106" i="79"/>
  <c r="AC106" i="79"/>
  <c r="AB106" i="79"/>
  <c r="AA106" i="79"/>
  <c r="Z106" i="79"/>
  <c r="Y106" i="79"/>
  <c r="AF101" i="79"/>
  <c r="AE101" i="79"/>
  <c r="AD101" i="79"/>
  <c r="AC101" i="79"/>
  <c r="AB101" i="79"/>
  <c r="AA101" i="79"/>
  <c r="Z101" i="79"/>
  <c r="Y101" i="79"/>
  <c r="N101" i="79"/>
  <c r="AF98" i="79"/>
  <c r="AE98" i="79"/>
  <c r="AD98" i="79"/>
  <c r="AC98" i="79"/>
  <c r="AB98" i="79"/>
  <c r="AA98" i="79"/>
  <c r="Z98" i="79"/>
  <c r="Y98" i="79"/>
  <c r="N98" i="79"/>
  <c r="AF95" i="79"/>
  <c r="AE95" i="79"/>
  <c r="AD95" i="79"/>
  <c r="AC95" i="79"/>
  <c r="AB95" i="79"/>
  <c r="AA95" i="79"/>
  <c r="Z95" i="79"/>
  <c r="Y95" i="79"/>
  <c r="N95" i="79"/>
  <c r="AF92" i="79"/>
  <c r="AE92" i="79"/>
  <c r="AD92" i="79"/>
  <c r="AC92" i="79"/>
  <c r="AB92" i="79"/>
  <c r="AA92" i="79"/>
  <c r="Z92" i="79"/>
  <c r="Y92" i="79"/>
  <c r="N92" i="79"/>
  <c r="AF88" i="79"/>
  <c r="AE88" i="79"/>
  <c r="AD88" i="79"/>
  <c r="AC88" i="79"/>
  <c r="AB88" i="79"/>
  <c r="AA88" i="79"/>
  <c r="Z88" i="79"/>
  <c r="Y88" i="79"/>
  <c r="N88" i="79"/>
  <c r="AF85" i="79"/>
  <c r="AE85" i="79"/>
  <c r="AD85" i="79"/>
  <c r="AC85" i="79"/>
  <c r="AB85" i="79"/>
  <c r="AA85" i="79"/>
  <c r="Z85" i="79"/>
  <c r="Y85" i="79"/>
  <c r="N85" i="79"/>
  <c r="AF81" i="79"/>
  <c r="N81" i="79"/>
  <c r="AC81" i="79"/>
  <c r="AA81" i="79"/>
  <c r="Z81" i="79"/>
  <c r="Y81" i="79"/>
  <c r="AF77" i="79"/>
  <c r="N77" i="79"/>
  <c r="AD77" i="79"/>
  <c r="AF74" i="79"/>
  <c r="N74" i="79"/>
  <c r="AD74" i="79"/>
  <c r="Y74" i="79"/>
  <c r="AF71" i="79"/>
  <c r="N71" i="79"/>
  <c r="AD71" i="79"/>
  <c r="AF67" i="79"/>
  <c r="N67" i="79"/>
  <c r="AE67" i="79"/>
  <c r="AD67" i="79"/>
  <c r="AB67" i="79"/>
  <c r="AF64" i="79"/>
  <c r="N64" i="79"/>
  <c r="AE64" i="79"/>
  <c r="AB64" i="79"/>
  <c r="Y64" i="79"/>
  <c r="AF61" i="79"/>
  <c r="N61" i="79"/>
  <c r="Z61" i="79"/>
  <c r="AF58" i="79"/>
  <c r="Y58" i="79"/>
  <c r="N58" i="79"/>
  <c r="Z58" i="79"/>
  <c r="AF55" i="79"/>
  <c r="N55" i="79"/>
  <c r="Z55" i="79"/>
  <c r="AF51" i="79"/>
  <c r="AD51" i="79"/>
  <c r="AC51" i="79"/>
  <c r="AF48" i="79"/>
  <c r="AF45" i="79"/>
  <c r="AB45" i="79"/>
  <c r="AA45" i="79"/>
  <c r="AF42" i="79"/>
  <c r="AE42" i="79"/>
  <c r="AD42" i="79"/>
  <c r="Z39" i="79"/>
  <c r="Z511" i="46"/>
  <c r="AB508" i="46"/>
  <c r="AD505" i="46"/>
  <c r="AA501" i="46"/>
  <c r="AE498" i="46"/>
  <c r="AA495" i="46"/>
  <c r="AE492" i="46"/>
  <c r="AB489" i="46"/>
  <c r="AA489" i="46"/>
  <c r="AF478" i="46"/>
  <c r="AE478" i="46"/>
  <c r="AA474" i="46"/>
  <c r="AE471" i="46"/>
  <c r="AF465" i="46"/>
  <c r="AE465" i="46"/>
  <c r="AB462" i="46"/>
  <c r="AA462" i="46"/>
  <c r="AE458" i="46"/>
  <c r="AB455" i="46"/>
  <c r="AA455" i="46"/>
  <c r="AE452" i="46"/>
  <c r="AA449" i="46"/>
  <c r="AF446" i="46"/>
  <c r="AE446" i="46"/>
  <c r="AB443" i="46"/>
  <c r="AA443" i="46"/>
  <c r="AB437" i="46"/>
  <c r="AA437" i="46"/>
  <c r="AF433" i="46"/>
  <c r="AE433" i="46"/>
  <c r="AB430" i="46"/>
  <c r="AA430" i="46"/>
  <c r="AF427" i="46"/>
  <c r="AE427" i="46"/>
  <c r="AB424" i="46"/>
  <c r="AA424" i="46"/>
  <c r="AF421" i="46"/>
  <c r="AE421" i="46"/>
  <c r="AB418" i="46"/>
  <c r="AA418" i="46"/>
  <c r="AF415" i="46"/>
  <c r="AE415" i="46"/>
  <c r="AB412" i="46"/>
  <c r="AA412" i="46"/>
  <c r="AF409" i="46"/>
  <c r="AE409" i="46"/>
  <c r="Z409" i="46"/>
  <c r="N511" i="46"/>
  <c r="AF511" i="46"/>
  <c r="AE511" i="46"/>
  <c r="AD511" i="46"/>
  <c r="AC511" i="46"/>
  <c r="AB511" i="46"/>
  <c r="AA511" i="46"/>
  <c r="Y511" i="46"/>
  <c r="AF508" i="46"/>
  <c r="AC508" i="46"/>
  <c r="Y508" i="46"/>
  <c r="N508" i="46"/>
  <c r="AE508" i="46"/>
  <c r="AD508" i="46"/>
  <c r="AA508" i="46"/>
  <c r="Z508" i="46"/>
  <c r="AF505" i="46"/>
  <c r="AC505" i="46"/>
  <c r="AB505" i="46"/>
  <c r="Y505" i="46"/>
  <c r="N505" i="46"/>
  <c r="AE505" i="46"/>
  <c r="AA505" i="46"/>
  <c r="Z505" i="46"/>
  <c r="AF501" i="46"/>
  <c r="AC501" i="46"/>
  <c r="AB501" i="46"/>
  <c r="Y501" i="46"/>
  <c r="N501" i="46"/>
  <c r="AE501" i="46"/>
  <c r="AD501" i="46"/>
  <c r="Z501" i="46"/>
  <c r="AD498" i="46"/>
  <c r="AC498" i="46"/>
  <c r="Z498" i="46"/>
  <c r="Y498" i="46"/>
  <c r="N498" i="46"/>
  <c r="AF498" i="46"/>
  <c r="AB498" i="46"/>
  <c r="AA498" i="46"/>
  <c r="AE495" i="46"/>
  <c r="AD495" i="46"/>
  <c r="Z495" i="46"/>
  <c r="N495" i="46"/>
  <c r="AF495" i="46"/>
  <c r="AC495" i="46"/>
  <c r="AB495" i="46"/>
  <c r="Y495" i="46"/>
  <c r="AF492" i="46"/>
  <c r="AB492" i="46"/>
  <c r="AA492" i="46"/>
  <c r="N492" i="46"/>
  <c r="AD492" i="46"/>
  <c r="AC492" i="46"/>
  <c r="Z492" i="46"/>
  <c r="Y492" i="46"/>
  <c r="AC489" i="46"/>
  <c r="Y489" i="46"/>
  <c r="N489" i="46"/>
  <c r="AF489" i="46"/>
  <c r="AE489" i="46"/>
  <c r="AD489" i="46"/>
  <c r="Z489" i="46"/>
  <c r="AF485" i="46"/>
  <c r="AE485" i="46"/>
  <c r="AD485" i="46"/>
  <c r="AC485" i="46"/>
  <c r="AB485" i="46"/>
  <c r="AA485" i="46"/>
  <c r="Z485" i="46"/>
  <c r="Y485" i="46"/>
  <c r="N485" i="46"/>
  <c r="AF482" i="46"/>
  <c r="AE482" i="46"/>
  <c r="AD482" i="46"/>
  <c r="AC482" i="46"/>
  <c r="AB482" i="46"/>
  <c r="AA482" i="46"/>
  <c r="Z482" i="46"/>
  <c r="Y482" i="46"/>
  <c r="AD478" i="46"/>
  <c r="AC478" i="46"/>
  <c r="AB478" i="46"/>
  <c r="AA478" i="46"/>
  <c r="Z478" i="46"/>
  <c r="Y478" i="46"/>
  <c r="AF474" i="46"/>
  <c r="AE474" i="46"/>
  <c r="AD474" i="46"/>
  <c r="AC474" i="46"/>
  <c r="AB474" i="46"/>
  <c r="Z474" i="46"/>
  <c r="Y474" i="46"/>
  <c r="AA471" i="46"/>
  <c r="Z471" i="46"/>
  <c r="N471" i="46"/>
  <c r="AF471" i="46"/>
  <c r="AD471" i="46"/>
  <c r="AC471" i="46"/>
  <c r="AB471" i="46"/>
  <c r="Y471" i="46"/>
  <c r="AF468" i="46"/>
  <c r="AE468" i="46"/>
  <c r="AB468" i="46"/>
  <c r="AA468" i="46"/>
  <c r="N468" i="46"/>
  <c r="AD468" i="46"/>
  <c r="AC468" i="46"/>
  <c r="Z468" i="46"/>
  <c r="Y468" i="46"/>
  <c r="AC465" i="46"/>
  <c r="AB465" i="46"/>
  <c r="Y465" i="46"/>
  <c r="N465" i="46"/>
  <c r="AD465" i="46"/>
  <c r="AA465" i="46"/>
  <c r="Z465" i="46"/>
  <c r="AD462" i="46"/>
  <c r="Z462" i="46"/>
  <c r="Y462" i="46"/>
  <c r="N462" i="46"/>
  <c r="AF462" i="46"/>
  <c r="AE462" i="46"/>
  <c r="AC462" i="46"/>
  <c r="AF458" i="46"/>
  <c r="AD458" i="46"/>
  <c r="AC458" i="46"/>
  <c r="AB458" i="46"/>
  <c r="AA458" i="46"/>
  <c r="Z458" i="46"/>
  <c r="Y458" i="46"/>
  <c r="AF455" i="46"/>
  <c r="AE455" i="46"/>
  <c r="AD455" i="46"/>
  <c r="AC455" i="46"/>
  <c r="Z455" i="46"/>
  <c r="Y455" i="46"/>
  <c r="AF452" i="46"/>
  <c r="AD452" i="46"/>
  <c r="AC452" i="46"/>
  <c r="AB452" i="46"/>
  <c r="AA452" i="46"/>
  <c r="Z452" i="46"/>
  <c r="Y452" i="46"/>
  <c r="AE449" i="46"/>
  <c r="Z449" i="46"/>
  <c r="N449" i="46"/>
  <c r="AF449" i="46"/>
  <c r="AD449" i="46"/>
  <c r="AC449" i="46"/>
  <c r="AB449" i="46"/>
  <c r="Y449" i="46"/>
  <c r="AB446" i="46"/>
  <c r="N446" i="46"/>
  <c r="AD446" i="46"/>
  <c r="AC446" i="46"/>
  <c r="AA446" i="46"/>
  <c r="Z446" i="46"/>
  <c r="Y446" i="46"/>
  <c r="AC443" i="46"/>
  <c r="Y443" i="46"/>
  <c r="N443" i="46"/>
  <c r="AF443" i="46"/>
  <c r="AE443" i="46"/>
  <c r="AD443" i="46"/>
  <c r="Z443" i="46"/>
  <c r="AD440" i="46"/>
  <c r="Z440" i="46"/>
  <c r="Y440" i="46"/>
  <c r="N440" i="46"/>
  <c r="AF440" i="46"/>
  <c r="AE440" i="46"/>
  <c r="AC440" i="46"/>
  <c r="AB440" i="46"/>
  <c r="AA440" i="46"/>
  <c r="AE437" i="46"/>
  <c r="AD437" i="46"/>
  <c r="N437" i="46"/>
  <c r="AF437" i="46"/>
  <c r="AC437" i="46"/>
  <c r="Z437" i="46"/>
  <c r="Y437" i="46"/>
  <c r="AD433" i="46"/>
  <c r="AC433" i="46"/>
  <c r="AB433" i="46"/>
  <c r="AA433" i="46"/>
  <c r="Z433" i="46"/>
  <c r="Y433" i="46"/>
  <c r="AF430" i="46"/>
  <c r="AE430" i="46"/>
  <c r="AD430" i="46"/>
  <c r="AC430" i="46"/>
  <c r="Z430" i="46"/>
  <c r="Y430" i="46"/>
  <c r="AD427" i="46"/>
  <c r="AC427" i="46"/>
  <c r="AB427" i="46"/>
  <c r="AA427" i="46"/>
  <c r="Z427" i="46"/>
  <c r="Y427" i="46"/>
  <c r="AF424" i="46"/>
  <c r="AE424" i="46"/>
  <c r="AD424" i="46"/>
  <c r="AC424" i="46"/>
  <c r="Z424" i="46"/>
  <c r="Y424" i="46"/>
  <c r="AD421" i="46"/>
  <c r="AC421" i="46"/>
  <c r="AB421" i="46"/>
  <c r="AA421" i="46"/>
  <c r="Z421" i="46"/>
  <c r="Y421" i="46"/>
  <c r="AF418" i="46"/>
  <c r="AE418" i="46"/>
  <c r="AD418" i="46"/>
  <c r="AC418" i="46"/>
  <c r="Z418" i="46"/>
  <c r="Y418" i="46"/>
  <c r="AD415" i="46"/>
  <c r="AC415" i="46"/>
  <c r="AB415" i="46"/>
  <c r="AA415" i="46"/>
  <c r="Z415" i="46"/>
  <c r="Y415" i="46"/>
  <c r="AF412" i="46"/>
  <c r="AE412" i="46"/>
  <c r="AD412" i="46"/>
  <c r="AC412" i="46"/>
  <c r="Z412" i="46"/>
  <c r="Y412" i="46"/>
  <c r="AD409" i="46"/>
  <c r="AC409" i="46"/>
  <c r="AB409" i="46"/>
  <c r="AA409" i="46"/>
  <c r="Y409" i="46"/>
  <c r="AC372" i="46"/>
  <c r="AB372" i="46"/>
  <c r="AF369" i="46"/>
  <c r="Y369" i="46"/>
  <c r="AF363" i="46"/>
  <c r="Y363" i="46"/>
  <c r="AC360" i="46"/>
  <c r="AB360" i="46"/>
  <c r="AF349" i="46"/>
  <c r="Y349" i="46"/>
  <c r="AB345" i="46"/>
  <c r="AF342" i="46"/>
  <c r="AC339" i="46"/>
  <c r="AB339" i="46"/>
  <c r="AF336" i="46"/>
  <c r="AC333" i="46"/>
  <c r="AB333" i="46"/>
  <c r="AF329" i="46"/>
  <c r="AC326" i="46"/>
  <c r="AB326" i="46"/>
  <c r="AF323" i="46"/>
  <c r="AF317" i="46"/>
  <c r="Y317" i="46"/>
  <c r="AC314" i="46"/>
  <c r="AB314" i="46"/>
  <c r="AA314" i="46"/>
  <c r="Y311" i="46"/>
  <c r="AC308" i="46"/>
  <c r="AB308" i="46"/>
  <c r="AF304" i="46"/>
  <c r="Y304" i="46"/>
  <c r="AB301" i="46"/>
  <c r="AA301" i="46"/>
  <c r="AF298" i="46"/>
  <c r="Y298" i="46"/>
  <c r="AB295" i="46"/>
  <c r="AA295" i="46"/>
  <c r="AF292" i="46"/>
  <c r="Y292" i="46"/>
  <c r="AA289" i="46"/>
  <c r="AF286" i="46"/>
  <c r="AE286" i="46"/>
  <c r="Y286" i="46"/>
  <c r="AB283" i="46"/>
  <c r="AA283" i="46"/>
  <c r="AF280" i="46"/>
  <c r="AE280" i="46"/>
  <c r="Y280" i="46"/>
  <c r="AF382" i="46"/>
  <c r="AE382" i="46"/>
  <c r="AD382" i="46"/>
  <c r="AC382" i="46"/>
  <c r="AB382" i="46"/>
  <c r="AA382" i="46"/>
  <c r="Z382" i="46"/>
  <c r="Y382" i="46"/>
  <c r="N382" i="46"/>
  <c r="AF379" i="46"/>
  <c r="AE379" i="46"/>
  <c r="AD379" i="46"/>
  <c r="AC379" i="46"/>
  <c r="AB379" i="46"/>
  <c r="AA379" i="46"/>
  <c r="Z379" i="46"/>
  <c r="Y379" i="46"/>
  <c r="N379" i="46"/>
  <c r="AF376" i="46"/>
  <c r="AE376" i="46"/>
  <c r="AD376" i="46"/>
  <c r="AC376" i="46"/>
  <c r="AB376" i="46"/>
  <c r="AA376" i="46"/>
  <c r="Z376" i="46"/>
  <c r="Y376" i="46"/>
  <c r="N376" i="46"/>
  <c r="N372" i="46"/>
  <c r="AF372" i="46"/>
  <c r="AE372" i="46"/>
  <c r="AD372" i="46"/>
  <c r="AA372" i="46"/>
  <c r="Z372" i="46"/>
  <c r="Y372" i="46"/>
  <c r="AD369" i="46"/>
  <c r="AB369" i="46"/>
  <c r="Z369" i="46"/>
  <c r="N369" i="46"/>
  <c r="AE369" i="46"/>
  <c r="AC369" i="46"/>
  <c r="AA369" i="46"/>
  <c r="AE366" i="46"/>
  <c r="AD366" i="46"/>
  <c r="AA366" i="46"/>
  <c r="Y366" i="46"/>
  <c r="N366" i="46"/>
  <c r="AF366" i="46"/>
  <c r="AC366" i="46"/>
  <c r="AB366" i="46"/>
  <c r="Z366" i="46"/>
  <c r="AB363" i="46"/>
  <c r="N363" i="46"/>
  <c r="AE363" i="46"/>
  <c r="AD363" i="46"/>
  <c r="AC363" i="46"/>
  <c r="AA363" i="46"/>
  <c r="Z363" i="46"/>
  <c r="AE360" i="46"/>
  <c r="Y360" i="46"/>
  <c r="N360" i="46"/>
  <c r="AF360" i="46"/>
  <c r="AD360" i="46"/>
  <c r="AA360" i="46"/>
  <c r="Z360" i="46"/>
  <c r="AF356" i="46"/>
  <c r="AE356" i="46"/>
  <c r="AD356" i="46"/>
  <c r="AC356" i="46"/>
  <c r="AB356" i="46"/>
  <c r="AA356" i="46"/>
  <c r="Z356" i="46"/>
  <c r="Y356" i="46"/>
  <c r="N356" i="46"/>
  <c r="AF353" i="46"/>
  <c r="AE353" i="46"/>
  <c r="AD353" i="46"/>
  <c r="AC353" i="46"/>
  <c r="AB353" i="46"/>
  <c r="AA353" i="46"/>
  <c r="Z353" i="46"/>
  <c r="Y353" i="46"/>
  <c r="AE349" i="46"/>
  <c r="AC349" i="46"/>
  <c r="Z349" i="46"/>
  <c r="AD349" i="46"/>
  <c r="AB349" i="46"/>
  <c r="AA349" i="46"/>
  <c r="AF345" i="46"/>
  <c r="AE345" i="46"/>
  <c r="AD345" i="46"/>
  <c r="AC345" i="46"/>
  <c r="AA345" i="46"/>
  <c r="Z345" i="46"/>
  <c r="Y345" i="46"/>
  <c r="AE342" i="46"/>
  <c r="AD342" i="46"/>
  <c r="AA342" i="46"/>
  <c r="Y342" i="46"/>
  <c r="N342" i="46"/>
  <c r="AC342" i="46"/>
  <c r="AB342" i="46"/>
  <c r="Z342" i="46"/>
  <c r="AF339" i="46"/>
  <c r="AA339" i="46"/>
  <c r="Y339" i="46"/>
  <c r="N339" i="46"/>
  <c r="AE339" i="46"/>
  <c r="AD339" i="46"/>
  <c r="Z339" i="46"/>
  <c r="AC336" i="46"/>
  <c r="AB336" i="46"/>
  <c r="Y336" i="46"/>
  <c r="N336" i="46"/>
  <c r="AE336" i="46"/>
  <c r="AD336" i="46"/>
  <c r="AA336" i="46"/>
  <c r="Z336" i="46"/>
  <c r="AD333" i="46"/>
  <c r="Z333" i="46"/>
  <c r="Y333" i="46"/>
  <c r="N333" i="46"/>
  <c r="AF333" i="46"/>
  <c r="AE333" i="46"/>
  <c r="AA333" i="46"/>
  <c r="AE329" i="46"/>
  <c r="AD329" i="46"/>
  <c r="AC329" i="46"/>
  <c r="AB329" i="46"/>
  <c r="AA329" i="46"/>
  <c r="Z329" i="46"/>
  <c r="Y329" i="46"/>
  <c r="AF326" i="46"/>
  <c r="AE326" i="46"/>
  <c r="AD326" i="46"/>
  <c r="AA326" i="46"/>
  <c r="Z326" i="46"/>
  <c r="Y326" i="46"/>
  <c r="AE323" i="46"/>
  <c r="AD323" i="46"/>
  <c r="AC323" i="46"/>
  <c r="AB323" i="46"/>
  <c r="AA323" i="46"/>
  <c r="Z323" i="46"/>
  <c r="Y323" i="46"/>
  <c r="AF320" i="46"/>
  <c r="AE320" i="46"/>
  <c r="AA320" i="46"/>
  <c r="Z320" i="46"/>
  <c r="N320" i="46"/>
  <c r="AD320" i="46"/>
  <c r="AC320" i="46"/>
  <c r="AB320" i="46"/>
  <c r="Y320" i="46"/>
  <c r="AB317" i="46"/>
  <c r="AA317" i="46"/>
  <c r="N317" i="46"/>
  <c r="AE317" i="46"/>
  <c r="AD317" i="46"/>
  <c r="AC317" i="46"/>
  <c r="Z317" i="46"/>
  <c r="AF314" i="46"/>
  <c r="Y314" i="46"/>
  <c r="N314" i="46"/>
  <c r="AE314" i="46"/>
  <c r="AD314" i="46"/>
  <c r="Z314" i="46"/>
  <c r="AD311" i="46"/>
  <c r="AC311" i="46"/>
  <c r="Z311" i="46"/>
  <c r="N311" i="46"/>
  <c r="AF311" i="46"/>
  <c r="AE311" i="46"/>
  <c r="AB311" i="46"/>
  <c r="AA311" i="46"/>
  <c r="AF308" i="46"/>
  <c r="AE308" i="46"/>
  <c r="AA308" i="46"/>
  <c r="N308" i="46"/>
  <c r="AD308" i="46"/>
  <c r="Z308" i="46"/>
  <c r="Y308" i="46"/>
  <c r="AE304" i="46"/>
  <c r="AD304" i="46"/>
  <c r="AC304" i="46"/>
  <c r="AB304" i="46"/>
  <c r="AA304" i="46"/>
  <c r="Z304" i="46"/>
  <c r="AF301" i="46"/>
  <c r="AE301" i="46"/>
  <c r="AD301" i="46"/>
  <c r="AC301" i="46"/>
  <c r="Z301" i="46"/>
  <c r="Y301" i="46"/>
  <c r="AE298" i="46"/>
  <c r="AD298" i="46"/>
  <c r="AC298" i="46"/>
  <c r="AB298" i="46"/>
  <c r="AA298" i="46"/>
  <c r="Z298" i="46"/>
  <c r="AF295" i="46"/>
  <c r="AE295" i="46"/>
  <c r="AD295" i="46"/>
  <c r="AC295" i="46"/>
  <c r="Z295" i="46"/>
  <c r="Y295" i="46"/>
  <c r="AE292" i="46"/>
  <c r="AD292" i="46"/>
  <c r="AC292" i="46"/>
  <c r="AB292" i="46"/>
  <c r="AA292" i="46"/>
  <c r="Z292" i="46"/>
  <c r="AE289" i="46"/>
  <c r="AC289" i="46"/>
  <c r="AB289" i="46"/>
  <c r="Z289" i="46"/>
  <c r="AF289" i="46"/>
  <c r="AD289" i="46"/>
  <c r="Y289" i="46"/>
  <c r="AC286" i="46"/>
  <c r="AB286" i="46"/>
  <c r="Z286" i="46"/>
  <c r="AD286" i="46"/>
  <c r="AA286" i="46"/>
  <c r="AF283" i="46"/>
  <c r="AE283" i="46"/>
  <c r="AD283" i="46"/>
  <c r="AC283" i="46"/>
  <c r="Z283" i="46"/>
  <c r="Y283" i="46"/>
  <c r="AD280" i="46"/>
  <c r="AC280" i="46"/>
  <c r="AB280" i="46"/>
  <c r="AA280" i="46"/>
  <c r="Z280" i="46"/>
  <c r="AD243" i="46"/>
  <c r="Z243" i="46"/>
  <c r="Z240" i="46"/>
  <c r="Z237" i="46"/>
  <c r="Z220" i="46"/>
  <c r="Z216" i="46"/>
  <c r="Z213" i="46"/>
  <c r="AD210" i="46"/>
  <c r="Z210" i="46"/>
  <c r="AD207" i="46"/>
  <c r="AD200" i="46"/>
  <c r="AD197" i="46"/>
  <c r="Z197" i="46"/>
  <c r="AD194" i="46"/>
  <c r="AA191" i="46"/>
  <c r="Z191" i="46"/>
  <c r="AD188" i="46"/>
  <c r="Y188" i="46"/>
  <c r="AD185" i="46"/>
  <c r="AC185" i="46"/>
  <c r="Z185" i="46"/>
  <c r="AE182" i="46"/>
  <c r="AD182" i="46"/>
  <c r="Z182" i="46"/>
  <c r="Y182" i="46"/>
  <c r="AD179" i="46"/>
  <c r="AA179" i="46"/>
  <c r="Z179" i="46"/>
  <c r="AD175" i="46"/>
  <c r="Z175" i="46"/>
  <c r="AC172" i="46"/>
  <c r="Z172" i="46"/>
  <c r="AD169" i="46"/>
  <c r="Z169" i="46"/>
  <c r="Y169" i="46"/>
  <c r="AF166" i="46"/>
  <c r="AC166" i="46"/>
  <c r="Z166" i="46"/>
  <c r="AD163" i="46"/>
  <c r="Z163" i="46"/>
  <c r="Y163" i="46"/>
  <c r="AF160" i="46"/>
  <c r="AC160" i="46"/>
  <c r="Z160" i="46"/>
  <c r="AE157" i="46"/>
  <c r="AD157" i="46"/>
  <c r="Y157" i="46"/>
  <c r="AF154" i="46"/>
  <c r="AD154" i="46"/>
  <c r="AC154" i="46"/>
  <c r="Z154" i="46"/>
  <c r="AD151" i="46"/>
  <c r="Z151" i="46"/>
  <c r="Y151" i="46"/>
  <c r="AF253" i="46"/>
  <c r="AE253" i="46"/>
  <c r="AD253" i="46"/>
  <c r="AC253" i="46"/>
  <c r="AB253" i="46"/>
  <c r="AA253" i="46"/>
  <c r="Z253" i="46"/>
  <c r="Y253" i="46"/>
  <c r="N253" i="46"/>
  <c r="AF250" i="46"/>
  <c r="AE250" i="46"/>
  <c r="AD250" i="46"/>
  <c r="AC250" i="46"/>
  <c r="AB250" i="46"/>
  <c r="AA250" i="46"/>
  <c r="Z250" i="46"/>
  <c r="Y250" i="46"/>
  <c r="N250" i="46"/>
  <c r="AF247" i="46"/>
  <c r="AE247" i="46"/>
  <c r="AD247" i="46"/>
  <c r="AC247" i="46"/>
  <c r="AB247" i="46"/>
  <c r="AA247" i="46"/>
  <c r="Z247" i="46"/>
  <c r="Y247" i="46"/>
  <c r="N247" i="46"/>
  <c r="N243" i="46"/>
  <c r="AF243" i="46"/>
  <c r="AE243" i="46"/>
  <c r="AC243" i="46"/>
  <c r="AB243" i="46"/>
  <c r="AA243" i="46"/>
  <c r="Y243" i="46"/>
  <c r="AC240" i="46"/>
  <c r="AA240" i="46"/>
  <c r="Y240" i="46"/>
  <c r="N240" i="46"/>
  <c r="AF240" i="46"/>
  <c r="AE240" i="46"/>
  <c r="AD240" i="46"/>
  <c r="AB240" i="46"/>
  <c r="AF237" i="46"/>
  <c r="AD237" i="46"/>
  <c r="AA237" i="46"/>
  <c r="N237" i="46"/>
  <c r="AE237" i="46"/>
  <c r="AC237" i="46"/>
  <c r="AB237" i="46"/>
  <c r="Y237" i="46"/>
  <c r="AF234" i="46"/>
  <c r="AE234" i="46"/>
  <c r="AC234" i="46"/>
  <c r="AA234" i="46"/>
  <c r="N234" i="46"/>
  <c r="AD234" i="46"/>
  <c r="AB234" i="46"/>
  <c r="Z234" i="46"/>
  <c r="Y234" i="46"/>
  <c r="AF231" i="46"/>
  <c r="AC231" i="46"/>
  <c r="AB231" i="46"/>
  <c r="Z231" i="46"/>
  <c r="N231" i="46"/>
  <c r="AE231" i="46"/>
  <c r="AD231" i="46"/>
  <c r="AA231" i="46"/>
  <c r="Y231" i="46"/>
  <c r="AF227" i="46"/>
  <c r="AE227" i="46"/>
  <c r="AD227" i="46"/>
  <c r="AC227" i="46"/>
  <c r="AB227" i="46"/>
  <c r="AA227" i="46"/>
  <c r="Z227" i="46"/>
  <c r="Y227" i="46"/>
  <c r="N227" i="46"/>
  <c r="AF224" i="46"/>
  <c r="AE224" i="46"/>
  <c r="AD224" i="46"/>
  <c r="AC224" i="46"/>
  <c r="AB224" i="46"/>
  <c r="AA224" i="46"/>
  <c r="Z224" i="46"/>
  <c r="Y224" i="46"/>
  <c r="AF220" i="46"/>
  <c r="AD220" i="46"/>
  <c r="AA220" i="46"/>
  <c r="AE220" i="46"/>
  <c r="AC220" i="46"/>
  <c r="AB220" i="46"/>
  <c r="Y220" i="46"/>
  <c r="AF216" i="46"/>
  <c r="AE216" i="46"/>
  <c r="AD216" i="46"/>
  <c r="AC216" i="46"/>
  <c r="AB216" i="46"/>
  <c r="AA216" i="46"/>
  <c r="Y216" i="46"/>
  <c r="AE213" i="46"/>
  <c r="AD213" i="46"/>
  <c r="AB213" i="46"/>
  <c r="N213" i="46"/>
  <c r="AF213" i="46"/>
  <c r="AC213" i="46"/>
  <c r="AA213" i="46"/>
  <c r="Y213" i="46"/>
  <c r="AE210" i="46"/>
  <c r="AC210" i="46"/>
  <c r="AA210" i="46"/>
  <c r="N210" i="46"/>
  <c r="AF210" i="46"/>
  <c r="AB210" i="46"/>
  <c r="Y210" i="46"/>
  <c r="AF207" i="46"/>
  <c r="AC207" i="46"/>
  <c r="AB207" i="46"/>
  <c r="Z207" i="46"/>
  <c r="N207" i="46"/>
  <c r="AE207" i="46"/>
  <c r="AA207" i="46"/>
  <c r="Y207" i="46"/>
  <c r="AE204" i="46"/>
  <c r="AC204" i="46"/>
  <c r="Z204" i="46"/>
  <c r="Y204" i="46"/>
  <c r="N204" i="46"/>
  <c r="AF204" i="46"/>
  <c r="AD204" i="46"/>
  <c r="AB204" i="46"/>
  <c r="AA204" i="46"/>
  <c r="AF200" i="46"/>
  <c r="AE200" i="46"/>
  <c r="AC200" i="46"/>
  <c r="AB200" i="46"/>
  <c r="AA200" i="46"/>
  <c r="Z200" i="46"/>
  <c r="Y200" i="46"/>
  <c r="AF197" i="46"/>
  <c r="AE197" i="46"/>
  <c r="AC197" i="46"/>
  <c r="AB197" i="46"/>
  <c r="AA197" i="46"/>
  <c r="Y197" i="46"/>
  <c r="AF194" i="46"/>
  <c r="AE194" i="46"/>
  <c r="AC194" i="46"/>
  <c r="AB194" i="46"/>
  <c r="AA194" i="46"/>
  <c r="Z194" i="46"/>
  <c r="Y194" i="46"/>
  <c r="AF191" i="46"/>
  <c r="AD191" i="46"/>
  <c r="N191" i="46"/>
  <c r="AE191" i="46"/>
  <c r="AC191" i="46"/>
  <c r="AB191" i="46"/>
  <c r="Y191" i="46"/>
  <c r="AF188" i="46"/>
  <c r="AA188" i="46"/>
  <c r="N188" i="46"/>
  <c r="AE188" i="46"/>
  <c r="AC188" i="46"/>
  <c r="AB188" i="46"/>
  <c r="AF185" i="46"/>
  <c r="AA185" i="46"/>
  <c r="N185" i="46"/>
  <c r="AE185" i="46"/>
  <c r="AB185" i="46"/>
  <c r="Y185" i="46"/>
  <c r="AA182" i="46"/>
  <c r="N182" i="46"/>
  <c r="AF182" i="46"/>
  <c r="AC182" i="46"/>
  <c r="AB182" i="46"/>
  <c r="AF179" i="46"/>
  <c r="AB179" i="46"/>
  <c r="N179" i="46"/>
  <c r="AE179" i="46"/>
  <c r="AC179" i="46"/>
  <c r="Y179" i="46"/>
  <c r="AF175" i="46"/>
  <c r="AE175" i="46"/>
  <c r="AC175" i="46"/>
  <c r="AB175" i="46"/>
  <c r="AA175" i="46"/>
  <c r="Y175" i="46"/>
  <c r="AF172" i="46"/>
  <c r="AE172" i="46"/>
  <c r="AD172" i="46"/>
  <c r="AB172" i="46"/>
  <c r="AA172" i="46"/>
  <c r="Y172" i="46"/>
  <c r="AF169" i="46"/>
  <c r="AE169" i="46"/>
  <c r="AC169" i="46"/>
  <c r="AB169" i="46"/>
  <c r="AA169" i="46"/>
  <c r="AE166" i="46"/>
  <c r="AD166" i="46"/>
  <c r="AB166" i="46"/>
  <c r="AA166" i="46"/>
  <c r="Y166" i="46"/>
  <c r="AF163" i="46"/>
  <c r="AE163" i="46"/>
  <c r="AC163" i="46"/>
  <c r="AB163" i="46"/>
  <c r="AA163" i="46"/>
  <c r="AE160" i="46"/>
  <c r="AD160" i="46"/>
  <c r="AB160" i="46"/>
  <c r="AA160" i="46"/>
  <c r="Y160" i="46"/>
  <c r="AC157" i="46"/>
  <c r="Z157" i="46"/>
  <c r="AF157" i="46"/>
  <c r="AB157" i="46"/>
  <c r="AA157" i="46"/>
  <c r="AE154" i="46"/>
  <c r="AB154" i="46"/>
  <c r="AA154" i="46"/>
  <c r="Y154" i="46"/>
  <c r="AF151" i="46"/>
  <c r="AE151" i="46"/>
  <c r="AC151" i="46"/>
  <c r="AB151" i="46"/>
  <c r="AA151" i="46"/>
  <c r="Z92" i="46"/>
  <c r="Z88" i="46"/>
  <c r="Y88" i="46"/>
  <c r="Z85" i="46"/>
  <c r="Y85" i="46"/>
  <c r="Z82" i="46"/>
  <c r="Y82" i="46"/>
  <c r="Z79" i="46"/>
  <c r="Y79" i="46"/>
  <c r="Z76" i="46"/>
  <c r="Y76" i="46"/>
  <c r="Z72" i="46"/>
  <c r="Y72" i="46"/>
  <c r="Z69" i="46"/>
  <c r="Y69" i="46"/>
  <c r="Z66" i="46"/>
  <c r="Y66" i="46"/>
  <c r="Z63" i="46"/>
  <c r="Y63" i="46"/>
  <c r="Z60" i="46"/>
  <c r="Y60" i="46"/>
  <c r="Z57" i="46"/>
  <c r="Y57" i="46"/>
  <c r="Z54" i="46"/>
  <c r="Y54" i="46"/>
  <c r="Z51" i="46"/>
  <c r="Y51" i="46"/>
  <c r="Z47" i="46"/>
  <c r="Y47" i="46"/>
  <c r="Z44" i="46"/>
  <c r="Y44" i="46"/>
  <c r="Z41" i="46"/>
  <c r="Y41" i="46"/>
  <c r="Z38" i="46"/>
  <c r="Y38" i="46"/>
  <c r="Z35" i="46"/>
  <c r="Y35" i="46"/>
  <c r="Z32" i="46"/>
  <c r="Y32" i="46"/>
  <c r="Z29" i="46"/>
  <c r="Y29" i="46"/>
  <c r="Z26" i="46"/>
  <c r="Y26" i="46"/>
  <c r="Z23" i="46"/>
  <c r="Y23" i="46"/>
  <c r="AF125" i="46"/>
  <c r="AE125" i="46"/>
  <c r="AD125" i="46"/>
  <c r="AC125" i="46"/>
  <c r="AB125" i="46"/>
  <c r="AA125" i="46"/>
  <c r="Z125" i="46"/>
  <c r="Y125" i="46"/>
  <c r="AF122" i="46"/>
  <c r="AE122" i="46"/>
  <c r="AD122" i="46"/>
  <c r="AC122" i="46"/>
  <c r="AB122" i="46"/>
  <c r="AA122" i="46"/>
  <c r="Z122" i="46"/>
  <c r="Y122" i="46"/>
  <c r="AF119" i="46"/>
  <c r="AE119" i="46"/>
  <c r="AD119" i="46"/>
  <c r="AC119" i="46"/>
  <c r="AB119" i="46"/>
  <c r="AA119" i="46"/>
  <c r="Z119" i="46"/>
  <c r="Y119" i="46"/>
  <c r="AF115" i="46"/>
  <c r="AE115" i="46"/>
  <c r="AD115" i="46"/>
  <c r="AC115" i="46"/>
  <c r="AB115" i="46"/>
  <c r="AA115" i="46"/>
  <c r="Z115" i="46"/>
  <c r="Y115" i="46"/>
  <c r="AF112" i="46"/>
  <c r="AE112" i="46"/>
  <c r="AD112" i="46"/>
  <c r="AC112" i="46"/>
  <c r="AB112" i="46"/>
  <c r="AA112" i="46"/>
  <c r="Z112" i="46"/>
  <c r="Y112" i="46"/>
  <c r="AF109" i="46"/>
  <c r="AE109" i="46"/>
  <c r="AD109" i="46"/>
  <c r="AC109" i="46"/>
  <c r="AB109" i="46"/>
  <c r="AA109" i="46"/>
  <c r="Z109" i="46"/>
  <c r="Y109" i="46"/>
  <c r="AF106" i="46"/>
  <c r="AE106" i="46"/>
  <c r="AD106" i="46"/>
  <c r="AC106" i="46"/>
  <c r="AB106" i="46"/>
  <c r="AA106" i="46"/>
  <c r="Z106" i="46"/>
  <c r="Y106" i="46"/>
  <c r="AF103" i="46"/>
  <c r="AE103" i="46"/>
  <c r="AD103" i="46"/>
  <c r="AC103" i="46"/>
  <c r="AB103" i="46"/>
  <c r="AA103" i="46"/>
  <c r="Z103" i="46"/>
  <c r="Y103" i="46"/>
  <c r="AF99" i="46"/>
  <c r="AE99" i="46"/>
  <c r="AD99" i="46"/>
  <c r="AC99" i="46"/>
  <c r="AB99" i="46"/>
  <c r="AA99" i="46"/>
  <c r="Z99" i="46"/>
  <c r="Y99" i="46"/>
  <c r="AF96" i="46"/>
  <c r="AE96" i="46"/>
  <c r="AD96" i="46"/>
  <c r="AC96" i="46"/>
  <c r="AB96" i="46"/>
  <c r="AA96" i="46"/>
  <c r="Z96" i="46"/>
  <c r="Y96" i="46"/>
  <c r="AC92" i="46"/>
  <c r="AB92" i="46"/>
  <c r="AF92" i="46"/>
  <c r="AE92" i="46"/>
  <c r="AD92" i="46"/>
  <c r="AA92" i="46"/>
  <c r="AF88" i="46"/>
  <c r="AE88" i="46"/>
  <c r="AD88" i="46"/>
  <c r="AC88" i="46"/>
  <c r="AB88" i="46"/>
  <c r="AA88" i="46"/>
  <c r="AF85" i="46"/>
  <c r="AE85" i="46"/>
  <c r="AD85" i="46"/>
  <c r="AC85" i="46"/>
  <c r="AB85" i="46"/>
  <c r="AA85" i="46"/>
  <c r="AF82" i="46"/>
  <c r="AE82" i="46"/>
  <c r="AD82" i="46"/>
  <c r="AC82" i="46"/>
  <c r="AB82" i="46"/>
  <c r="AA82" i="46"/>
  <c r="AF79" i="46"/>
  <c r="AE79" i="46"/>
  <c r="AD79" i="46"/>
  <c r="AC79" i="46"/>
  <c r="AB79" i="46"/>
  <c r="AA79" i="46"/>
  <c r="AF76" i="46"/>
  <c r="AE76" i="46"/>
  <c r="AD76" i="46"/>
  <c r="AC76" i="46"/>
  <c r="AB76" i="46"/>
  <c r="AA76" i="46"/>
  <c r="AF72" i="46"/>
  <c r="AE72" i="46"/>
  <c r="AD72" i="46"/>
  <c r="AC72" i="46"/>
  <c r="AB72" i="46"/>
  <c r="AA72" i="46"/>
  <c r="AF69" i="46"/>
  <c r="AE69" i="46"/>
  <c r="AD69" i="46"/>
  <c r="AC69" i="46"/>
  <c r="AB69" i="46"/>
  <c r="AA69" i="46"/>
  <c r="AF66" i="46"/>
  <c r="AE66" i="46"/>
  <c r="AD66" i="46"/>
  <c r="AC66" i="46"/>
  <c r="AB66" i="46"/>
  <c r="AA66" i="46"/>
  <c r="AF63" i="46"/>
  <c r="AB63" i="46"/>
  <c r="AE63" i="46"/>
  <c r="AD63" i="46"/>
  <c r="AC63" i="46"/>
  <c r="AF60" i="46"/>
  <c r="AE60" i="46"/>
  <c r="AD60" i="46"/>
  <c r="AC60" i="46"/>
  <c r="AB60" i="46"/>
  <c r="AA60" i="46"/>
  <c r="AF57" i="46"/>
  <c r="AE57" i="46"/>
  <c r="AD57" i="46"/>
  <c r="AC57" i="46"/>
  <c r="AB57" i="46"/>
  <c r="AA57" i="46"/>
  <c r="AF54" i="46"/>
  <c r="AE54" i="46"/>
  <c r="AD54" i="46"/>
  <c r="AC54" i="46"/>
  <c r="AB54" i="46"/>
  <c r="AA54" i="46"/>
  <c r="AF51" i="46"/>
  <c r="AE51" i="46"/>
  <c r="AD51" i="46"/>
  <c r="AC51" i="46"/>
  <c r="AB51" i="46"/>
  <c r="AA51" i="46"/>
  <c r="AF47" i="46"/>
  <c r="AE47" i="46"/>
  <c r="AD47" i="46"/>
  <c r="AC47" i="46"/>
  <c r="AB47" i="46"/>
  <c r="AA47" i="46"/>
  <c r="AF44" i="46"/>
  <c r="AE44" i="46"/>
  <c r="AD44" i="46"/>
  <c r="AC44" i="46"/>
  <c r="AB44" i="46"/>
  <c r="AA44" i="46"/>
  <c r="AF41" i="46"/>
  <c r="AE41" i="46"/>
  <c r="AD41" i="46"/>
  <c r="AC41" i="46"/>
  <c r="AB41" i="46"/>
  <c r="AA41" i="46"/>
  <c r="AF38" i="46"/>
  <c r="AE38" i="46"/>
  <c r="AD38" i="46"/>
  <c r="AC38" i="46"/>
  <c r="AB38" i="46"/>
  <c r="AA38" i="46"/>
  <c r="AF35" i="46"/>
  <c r="AE35" i="46"/>
  <c r="AD35" i="46"/>
  <c r="AC35" i="46"/>
  <c r="AB35" i="46"/>
  <c r="AA35" i="46"/>
  <c r="AF32" i="46"/>
  <c r="AE32" i="46"/>
  <c r="AD32" i="46"/>
  <c r="AC32" i="46"/>
  <c r="AB32" i="46"/>
  <c r="AA32" i="46"/>
  <c r="AF29" i="46"/>
  <c r="AE29" i="46"/>
  <c r="AD29" i="46"/>
  <c r="AC29" i="46"/>
  <c r="AB29" i="46"/>
  <c r="AA29" i="46"/>
  <c r="AF26" i="46"/>
  <c r="AE26" i="46"/>
  <c r="AD26" i="46"/>
  <c r="AC26" i="46"/>
  <c r="AB26" i="46"/>
  <c r="AA26" i="46"/>
  <c r="AF23" i="46"/>
  <c r="AE23" i="46"/>
  <c r="AD23" i="46"/>
  <c r="AC23" i="46"/>
  <c r="AB23" i="46"/>
  <c r="AA23" i="46"/>
  <c r="Y142" i="46" l="1"/>
  <c r="F65" i="45" l="1"/>
  <c r="G65" i="45"/>
  <c r="H65" i="45"/>
  <c r="I65" i="45"/>
  <c r="J65" i="45"/>
  <c r="K65" i="45"/>
  <c r="L65" i="45"/>
  <c r="E65" i="45"/>
  <c r="F58" i="45"/>
  <c r="G58" i="45"/>
  <c r="H58" i="45"/>
  <c r="I58" i="45"/>
  <c r="J58" i="45"/>
  <c r="K58" i="45"/>
  <c r="L58" i="45"/>
  <c r="E58" i="45"/>
  <c r="F51" i="45"/>
  <c r="G51" i="45"/>
  <c r="H51" i="45"/>
  <c r="I51" i="45"/>
  <c r="J51" i="45"/>
  <c r="K51" i="45"/>
  <c r="L51" i="45"/>
  <c r="E51" i="45"/>
  <c r="F44" i="45"/>
  <c r="G44" i="45"/>
  <c r="H44" i="45"/>
  <c r="I44" i="45"/>
  <c r="J44" i="45"/>
  <c r="K44" i="45"/>
  <c r="L44" i="45"/>
  <c r="E44" i="45"/>
  <c r="F37" i="45"/>
  <c r="G37" i="45"/>
  <c r="H37" i="45"/>
  <c r="I37" i="45"/>
  <c r="J37" i="45"/>
  <c r="K37" i="45"/>
  <c r="L37" i="45"/>
  <c r="E37" i="45"/>
  <c r="F30" i="45"/>
  <c r="G30" i="45"/>
  <c r="H30" i="45"/>
  <c r="I30" i="45"/>
  <c r="J30" i="45"/>
  <c r="K30" i="45"/>
  <c r="L30" i="45"/>
  <c r="E30" i="45"/>
  <c r="F23" i="45"/>
  <c r="G23" i="45"/>
  <c r="H23" i="45"/>
  <c r="I23" i="45"/>
  <c r="J23" i="45"/>
  <c r="K23" i="45"/>
  <c r="L23" i="45"/>
  <c r="E23" i="45"/>
  <c r="P27" i="85" l="1"/>
  <c r="P49" i="85" s="1"/>
  <c r="C28" i="85" s="1"/>
  <c r="K27" i="85"/>
  <c r="K49" i="85" s="1"/>
  <c r="C27" i="85" s="1"/>
  <c r="D28" i="85" l="1"/>
  <c r="F28" i="85" s="1"/>
  <c r="F39" i="85" s="1"/>
  <c r="I50" i="44" l="1"/>
  <c r="H50" i="44"/>
  <c r="G50" i="44"/>
  <c r="F50" i="44"/>
  <c r="E50" i="44"/>
  <c r="D50" i="44"/>
  <c r="D22" i="45" l="1"/>
  <c r="O934" i="79" l="1"/>
  <c r="E44" i="44" l="1"/>
  <c r="AM139" i="79" l="1"/>
  <c r="Q46" i="44"/>
  <c r="P46" i="44"/>
  <c r="O46" i="44"/>
  <c r="N46" i="44"/>
  <c r="M46" i="44"/>
  <c r="L46" i="44"/>
  <c r="K46" i="44"/>
  <c r="J46" i="44"/>
  <c r="I46" i="44"/>
  <c r="H46" i="44"/>
  <c r="G46" i="44"/>
  <c r="F46" i="44"/>
  <c r="E46" i="44"/>
  <c r="D46" i="44"/>
  <c r="O1117" i="79" l="1"/>
  <c r="O751" i="79"/>
  <c r="O568" i="79"/>
  <c r="O385" i="79"/>
  <c r="O195" i="79"/>
  <c r="O513" i="46"/>
  <c r="O127" i="46"/>
  <c r="D195" i="79"/>
  <c r="F22" i="45" l="1"/>
  <c r="Q52" i="43" l="1"/>
  <c r="N125" i="46" l="1"/>
  <c r="N122" i="46"/>
  <c r="N119" i="46"/>
  <c r="N112" i="46"/>
  <c r="N106" i="46"/>
  <c r="N85" i="46"/>
  <c r="N63" i="46"/>
  <c r="N54" i="46"/>
  <c r="N1115" i="79"/>
  <c r="N1112" i="79"/>
  <c r="N1109" i="79"/>
  <c r="N1106" i="79"/>
  <c r="N1103" i="79"/>
  <c r="N1100" i="79"/>
  <c r="N1097" i="79"/>
  <c r="N1091" i="79"/>
  <c r="N1088" i="79"/>
  <c r="N1085" i="79"/>
  <c r="N1082" i="79"/>
  <c r="N1079" i="79"/>
  <c r="N1076" i="79"/>
  <c r="N1072" i="79"/>
  <c r="N1069" i="79"/>
  <c r="N1066" i="79"/>
  <c r="N1062" i="79"/>
  <c r="N1059" i="79"/>
  <c r="N1056" i="79"/>
  <c r="N1053" i="79"/>
  <c r="N1050" i="79"/>
  <c r="N1047" i="79"/>
  <c r="N1044" i="79"/>
  <c r="N1041" i="79"/>
  <c r="N1023" i="79"/>
  <c r="N1020" i="79"/>
  <c r="N1017" i="79"/>
  <c r="N1014" i="79"/>
  <c r="N1010" i="79"/>
  <c r="N1007" i="79"/>
  <c r="N1003" i="79"/>
  <c r="N999" i="79"/>
  <c r="N996" i="79"/>
  <c r="N993" i="79"/>
  <c r="N989" i="79"/>
  <c r="N986" i="79"/>
  <c r="N983" i="79"/>
  <c r="N980" i="79"/>
  <c r="N977" i="79"/>
  <c r="N932" i="79"/>
  <c r="N929" i="79"/>
  <c r="N926" i="79"/>
  <c r="N923" i="79"/>
  <c r="N920" i="79"/>
  <c r="N917" i="79"/>
  <c r="N914" i="79"/>
  <c r="N908" i="79"/>
  <c r="N905" i="79"/>
  <c r="N902" i="79"/>
  <c r="N899" i="79"/>
  <c r="N896" i="79"/>
  <c r="N893" i="79"/>
  <c r="N889" i="79"/>
  <c r="N886" i="79"/>
  <c r="N883" i="79"/>
  <c r="N879" i="79"/>
  <c r="N876" i="79"/>
  <c r="N873" i="79"/>
  <c r="N870" i="79"/>
  <c r="N867" i="79"/>
  <c r="N864" i="79"/>
  <c r="N861" i="79"/>
  <c r="N858" i="79"/>
  <c r="N840" i="79"/>
  <c r="N837" i="79"/>
  <c r="N834" i="79"/>
  <c r="N831" i="79"/>
  <c r="N827" i="79"/>
  <c r="N824" i="79"/>
  <c r="N820" i="79"/>
  <c r="N816" i="79"/>
  <c r="N813" i="79"/>
  <c r="N810" i="79"/>
  <c r="N806" i="79"/>
  <c r="N803" i="79"/>
  <c r="N800" i="79"/>
  <c r="N797" i="79"/>
  <c r="N794" i="79"/>
  <c r="AM1111" i="79" l="1"/>
  <c r="AM1114" i="79"/>
  <c r="AE1050" i="79"/>
  <c r="Z1050" i="79"/>
  <c r="Y1037" i="79"/>
  <c r="Y1034" i="79"/>
  <c r="AD1007" i="79"/>
  <c r="Z1007" i="79"/>
  <c r="Y1007" i="79"/>
  <c r="AM1013" i="79"/>
  <c r="Y1014" i="79"/>
  <c r="AL1010" i="79"/>
  <c r="AM1009"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C1007" i="79"/>
  <c r="AB1007" i="79"/>
  <c r="AA1007" i="79"/>
  <c r="AM1006" i="79"/>
  <c r="Y1003" i="79"/>
  <c r="Y996" i="79"/>
  <c r="Y993" i="79"/>
  <c r="Y989" i="79"/>
  <c r="Y980" i="79"/>
  <c r="Y977" i="79"/>
  <c r="Y973" i="79"/>
  <c r="Y883" i="79"/>
  <c r="AL879" i="79"/>
  <c r="Y858" i="79"/>
  <c r="Y840" i="79"/>
  <c r="Y827" i="79"/>
  <c r="AL827" i="79"/>
  <c r="AK827" i="79"/>
  <c r="AJ827" i="79"/>
  <c r="AI827" i="79"/>
  <c r="AH827" i="79"/>
  <c r="AG827" i="79"/>
  <c r="AF827" i="79"/>
  <c r="AE827" i="79"/>
  <c r="AD827" i="79"/>
  <c r="AC827" i="79"/>
  <c r="AB827" i="79"/>
  <c r="AA827" i="79"/>
  <c r="Z827" i="79"/>
  <c r="AM826" i="79"/>
  <c r="AL824" i="79"/>
  <c r="AK824" i="79"/>
  <c r="AJ824" i="79"/>
  <c r="AI824" i="79"/>
  <c r="AH824" i="79"/>
  <c r="AG824" i="79"/>
  <c r="AF824" i="79"/>
  <c r="AE824" i="79"/>
  <c r="AD824" i="79"/>
  <c r="AC824" i="79"/>
  <c r="AB824" i="79"/>
  <c r="AA824" i="79"/>
  <c r="Z824" i="79"/>
  <c r="Y824" i="79"/>
  <c r="AM823" i="79"/>
  <c r="Y820" i="79"/>
  <c r="AM667" i="79"/>
  <c r="AM664" i="79"/>
  <c r="AM661" i="79"/>
  <c r="AL644" i="79"/>
  <c r="AK644" i="79"/>
  <c r="AJ644" i="79"/>
  <c r="AI644" i="79"/>
  <c r="AH644" i="79"/>
  <c r="AG644" i="79"/>
  <c r="AM643" i="79"/>
  <c r="AL641" i="79"/>
  <c r="AK641" i="79"/>
  <c r="AJ641" i="79"/>
  <c r="AI641" i="79"/>
  <c r="AH641" i="79"/>
  <c r="AG641" i="79"/>
  <c r="AM640" i="79"/>
  <c r="AM526" i="79"/>
  <c r="AM522" i="79"/>
  <c r="AL461" i="79"/>
  <c r="AK461" i="79"/>
  <c r="AJ461" i="79"/>
  <c r="AI461" i="79"/>
  <c r="AH461" i="79"/>
  <c r="AG461" i="79"/>
  <c r="AM460" i="79"/>
  <c r="AL458" i="79"/>
  <c r="AK458" i="79"/>
  <c r="AJ458" i="79"/>
  <c r="AI458" i="79"/>
  <c r="AH458" i="79"/>
  <c r="AG458" i="79"/>
  <c r="AM457" i="79"/>
  <c r="AL271" i="79"/>
  <c r="AK271" i="79"/>
  <c r="AJ271" i="79"/>
  <c r="AI271" i="79"/>
  <c r="AH271" i="79"/>
  <c r="AG271" i="79"/>
  <c r="AM270" i="79"/>
  <c r="AL268" i="79"/>
  <c r="AK268" i="79"/>
  <c r="AJ268" i="79"/>
  <c r="AI268" i="79"/>
  <c r="AH268" i="79"/>
  <c r="AG268" i="79"/>
  <c r="AM267" i="79"/>
  <c r="AM87" i="79"/>
  <c r="AL88" i="79"/>
  <c r="AK88" i="79"/>
  <c r="AJ88" i="79"/>
  <c r="AI88" i="79"/>
  <c r="AH88" i="79"/>
  <c r="AG88" i="79"/>
  <c r="AM80" i="79"/>
  <c r="AL85" i="79"/>
  <c r="AK85" i="79"/>
  <c r="AJ85" i="79"/>
  <c r="AI85" i="79"/>
  <c r="AH85" i="79"/>
  <c r="AG85" i="79"/>
  <c r="AM84" i="79"/>
  <c r="AM1105" i="79"/>
  <c r="AM1108" i="79"/>
  <c r="AM1102" i="79"/>
  <c r="AM1099" i="79"/>
  <c r="AM1096" i="79"/>
  <c r="AM1093" i="79"/>
  <c r="AM1090" i="79"/>
  <c r="AM1087" i="79"/>
  <c r="AM1084" i="79"/>
  <c r="AM1081" i="79"/>
  <c r="AM1078" i="79"/>
  <c r="AM1075" i="79"/>
  <c r="AM1071" i="79"/>
  <c r="AM1068" i="79"/>
  <c r="AM1065" i="79"/>
  <c r="AM1061" i="79"/>
  <c r="AM1058" i="79"/>
  <c r="AM1055" i="79"/>
  <c r="AM1052" i="79"/>
  <c r="AM1049" i="79"/>
  <c r="AM1046" i="79"/>
  <c r="AM1043" i="79"/>
  <c r="AM1040" i="79"/>
  <c r="AM1036" i="79"/>
  <c r="AM1033" i="79"/>
  <c r="AM1030" i="79"/>
  <c r="AM1027" i="79"/>
  <c r="AM1022" i="79"/>
  <c r="AM1019" i="79"/>
  <c r="AM1016" i="79"/>
  <c r="AM1002" i="79"/>
  <c r="AM998" i="79"/>
  <c r="AM995" i="79"/>
  <c r="AM992" i="79"/>
  <c r="AM988" i="79"/>
  <c r="AM985" i="79"/>
  <c r="AM982" i="79"/>
  <c r="AM979" i="79"/>
  <c r="AM976" i="79"/>
  <c r="AM972" i="79"/>
  <c r="AM969" i="79"/>
  <c r="AM966" i="79"/>
  <c r="AM963" i="79"/>
  <c r="AM960" i="79"/>
  <c r="AM931" i="79"/>
  <c r="AM928" i="79"/>
  <c r="AM925" i="79"/>
  <c r="AM922" i="79"/>
  <c r="AM919" i="79"/>
  <c r="AM916" i="79"/>
  <c r="AM913" i="79"/>
  <c r="AM910" i="79"/>
  <c r="AM907" i="79"/>
  <c r="AM904" i="79"/>
  <c r="AM901" i="79"/>
  <c r="AM898" i="79"/>
  <c r="AM895" i="79"/>
  <c r="AM892" i="79"/>
  <c r="AM888" i="79"/>
  <c r="AM885" i="79"/>
  <c r="AM882" i="79"/>
  <c r="AM878" i="79"/>
  <c r="AM875" i="79"/>
  <c r="AM872" i="79"/>
  <c r="AM869" i="79"/>
  <c r="AM866" i="79"/>
  <c r="AM863" i="79"/>
  <c r="AM860" i="79"/>
  <c r="AM857" i="79"/>
  <c r="AM853" i="79"/>
  <c r="AM850" i="79"/>
  <c r="AM847" i="79"/>
  <c r="AM844" i="79"/>
  <c r="AM839" i="79"/>
  <c r="AM836" i="79"/>
  <c r="AM833" i="79"/>
  <c r="AM830" i="79"/>
  <c r="AM819" i="79"/>
  <c r="AM815" i="79"/>
  <c r="AM812" i="79"/>
  <c r="AM809" i="79"/>
  <c r="AM805" i="79"/>
  <c r="AM802" i="79"/>
  <c r="AM799" i="79"/>
  <c r="AM796" i="79"/>
  <c r="AM793" i="79"/>
  <c r="AM789" i="79"/>
  <c r="AM786" i="79"/>
  <c r="AM783" i="79"/>
  <c r="AM780" i="79"/>
  <c r="AM777" i="79"/>
  <c r="AM748" i="79"/>
  <c r="AM745" i="79"/>
  <c r="AM742" i="79"/>
  <c r="AM739" i="79"/>
  <c r="AM736" i="79"/>
  <c r="AM733" i="79"/>
  <c r="AM730" i="79"/>
  <c r="AM727" i="79"/>
  <c r="AM724" i="79"/>
  <c r="AM721" i="79"/>
  <c r="AM718" i="79"/>
  <c r="AM715" i="79"/>
  <c r="AM712" i="79"/>
  <c r="AM709" i="79"/>
  <c r="AM705" i="79"/>
  <c r="AM702" i="79"/>
  <c r="AM699" i="79"/>
  <c r="AM695" i="79"/>
  <c r="AM692" i="79"/>
  <c r="AM689" i="79"/>
  <c r="AM686" i="79"/>
  <c r="AM683" i="79"/>
  <c r="AM680" i="79"/>
  <c r="AM677" i="79"/>
  <c r="AM674" i="79"/>
  <c r="AM670" i="79"/>
  <c r="AM656" i="79"/>
  <c r="AM653" i="79"/>
  <c r="AM650" i="79"/>
  <c r="AM647" i="79"/>
  <c r="AM636" i="79"/>
  <c r="AM632" i="79"/>
  <c r="AM629" i="79"/>
  <c r="AM626" i="79"/>
  <c r="AM622" i="79"/>
  <c r="AM619" i="79"/>
  <c r="AM616" i="79"/>
  <c r="AM613" i="79"/>
  <c r="AM610" i="79"/>
  <c r="AM606" i="79"/>
  <c r="AM603" i="79"/>
  <c r="AM600" i="79"/>
  <c r="AM597" i="79"/>
  <c r="AM594" i="79"/>
  <c r="AM565" i="79"/>
  <c r="AM562" i="79"/>
  <c r="AM559" i="79"/>
  <c r="AM556" i="79"/>
  <c r="AM553" i="79"/>
  <c r="AM550" i="79"/>
  <c r="AM547" i="79"/>
  <c r="AM544" i="79"/>
  <c r="AM541" i="79"/>
  <c r="AM538" i="79"/>
  <c r="AM535" i="79"/>
  <c r="AM532" i="79"/>
  <c r="AM529" i="79"/>
  <c r="AM519" i="79"/>
  <c r="AM516" i="79"/>
  <c r="AM512" i="79"/>
  <c r="AM509" i="79"/>
  <c r="AM506" i="79"/>
  <c r="AM503" i="79"/>
  <c r="AM500" i="79"/>
  <c r="AM497" i="79"/>
  <c r="AM494" i="79"/>
  <c r="AM491" i="79"/>
  <c r="AM487" i="79"/>
  <c r="AM484" i="79"/>
  <c r="AM481" i="79"/>
  <c r="AM478" i="79"/>
  <c r="AM473" i="79"/>
  <c r="AM470" i="79"/>
  <c r="AM467" i="79"/>
  <c r="AM464" i="79"/>
  <c r="AM453" i="79"/>
  <c r="AM449" i="79"/>
  <c r="AM446" i="79"/>
  <c r="AM443" i="79"/>
  <c r="AM439" i="79"/>
  <c r="AM436" i="79"/>
  <c r="AM433" i="79"/>
  <c r="AM430" i="79"/>
  <c r="AM427" i="79"/>
  <c r="AM423" i="79"/>
  <c r="AM420" i="79"/>
  <c r="AM417" i="79"/>
  <c r="AM414" i="79"/>
  <c r="AM411" i="79"/>
  <c r="AM378" i="79"/>
  <c r="AM372" i="79"/>
  <c r="AM375" i="79"/>
  <c r="AM369" i="79"/>
  <c r="AM366" i="79"/>
  <c r="AM363" i="79"/>
  <c r="AM360" i="79"/>
  <c r="AM357" i="79"/>
  <c r="AM354" i="79"/>
  <c r="AM351" i="79"/>
  <c r="AM348" i="79"/>
  <c r="AM345" i="79"/>
  <c r="AM342" i="79"/>
  <c r="AM339" i="79"/>
  <c r="AM332" i="79"/>
  <c r="AM329"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4" i="79"/>
  <c r="AK1014" i="79"/>
  <c r="AJ1014" i="79"/>
  <c r="AI1014" i="79"/>
  <c r="AH1014" i="79"/>
  <c r="AG1014" i="79"/>
  <c r="AF1014" i="79"/>
  <c r="AE1014" i="79"/>
  <c r="AD1014" i="79"/>
  <c r="AC1014" i="79"/>
  <c r="AB1014" i="79"/>
  <c r="AA1014" i="79"/>
  <c r="Z1014" i="79"/>
  <c r="AL840" i="79"/>
  <c r="AK840" i="79"/>
  <c r="AJ840" i="79"/>
  <c r="AI840" i="79"/>
  <c r="AH840" i="79"/>
  <c r="AG840" i="79"/>
  <c r="AF840" i="79"/>
  <c r="AE840" i="79"/>
  <c r="AD840" i="79"/>
  <c r="AC840" i="79"/>
  <c r="AB840" i="79"/>
  <c r="AA840" i="79"/>
  <c r="Z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Y834" i="79"/>
  <c r="AL831" i="79"/>
  <c r="AK831" i="79"/>
  <c r="AJ831" i="79"/>
  <c r="AI831" i="79"/>
  <c r="AH831" i="79"/>
  <c r="AG831" i="79"/>
  <c r="AF831" i="79"/>
  <c r="AE831" i="79"/>
  <c r="AD831" i="79"/>
  <c r="AC831" i="79"/>
  <c r="AB831" i="79"/>
  <c r="AA831" i="79"/>
  <c r="Z831" i="79"/>
  <c r="Y831" i="79"/>
  <c r="N109" i="46" l="1"/>
  <c r="N103" i="46"/>
  <c r="N99" i="46"/>
  <c r="N82" i="46"/>
  <c r="N79" i="46"/>
  <c r="N76" i="46"/>
  <c r="AL657" i="79"/>
  <c r="AK657" i="79"/>
  <c r="AJ657" i="79"/>
  <c r="AI657" i="79"/>
  <c r="AH657" i="79"/>
  <c r="AG657" i="79"/>
  <c r="AL654" i="79"/>
  <c r="AK654" i="79"/>
  <c r="AJ654" i="79"/>
  <c r="AI654" i="79"/>
  <c r="AH654" i="79"/>
  <c r="AG654" i="79"/>
  <c r="AL651" i="79"/>
  <c r="AK651" i="79"/>
  <c r="AJ651" i="79"/>
  <c r="AI651" i="79"/>
  <c r="AH651" i="79"/>
  <c r="AG651" i="79"/>
  <c r="AL648" i="79"/>
  <c r="AK648" i="79"/>
  <c r="AJ648" i="79"/>
  <c r="AI648" i="79"/>
  <c r="AH648" i="79"/>
  <c r="AG648" i="79"/>
  <c r="AL474" i="79"/>
  <c r="AK474" i="79"/>
  <c r="AJ474" i="79"/>
  <c r="AI474" i="79"/>
  <c r="AH474" i="79"/>
  <c r="AG474" i="79"/>
  <c r="AL471" i="79"/>
  <c r="AK471" i="79"/>
  <c r="AJ471" i="79"/>
  <c r="AI471" i="79"/>
  <c r="AH471" i="79"/>
  <c r="AG471" i="79"/>
  <c r="AL468" i="79"/>
  <c r="AK468" i="79"/>
  <c r="AJ468" i="79"/>
  <c r="AI468" i="79"/>
  <c r="AH468" i="79"/>
  <c r="AG468" i="79"/>
  <c r="AL465" i="79"/>
  <c r="AK465" i="79"/>
  <c r="AJ465" i="79"/>
  <c r="AI465" i="79"/>
  <c r="AH465" i="79"/>
  <c r="AG465" i="79"/>
  <c r="AL284" i="79"/>
  <c r="AK284" i="79"/>
  <c r="AJ284" i="79"/>
  <c r="AI284" i="79"/>
  <c r="AH284" i="79"/>
  <c r="AG284" i="79"/>
  <c r="AL281" i="79"/>
  <c r="AK281" i="79"/>
  <c r="AJ281" i="79"/>
  <c r="AI281" i="79"/>
  <c r="AH281" i="79"/>
  <c r="AG281" i="79"/>
  <c r="AL278" i="79"/>
  <c r="AK278" i="79"/>
  <c r="AJ278" i="79"/>
  <c r="AI278" i="79"/>
  <c r="AH278" i="79"/>
  <c r="AG278" i="79"/>
  <c r="AL275" i="79"/>
  <c r="AK275" i="79"/>
  <c r="AJ275" i="79"/>
  <c r="AI275" i="79"/>
  <c r="AH275" i="79"/>
  <c r="AG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G369" i="46"/>
  <c r="AH369" i="46"/>
  <c r="AI369" i="46"/>
  <c r="AJ369" i="46"/>
  <c r="AK369" i="46"/>
  <c r="AL369" i="46"/>
  <c r="AG372" i="46"/>
  <c r="AH372" i="46"/>
  <c r="AI372" i="46"/>
  <c r="AJ372" i="46"/>
  <c r="AK372" i="46"/>
  <c r="AL372" i="46"/>
  <c r="AG376" i="46"/>
  <c r="AH376" i="46"/>
  <c r="AI376" i="46"/>
  <c r="AJ376" i="46"/>
  <c r="AK376" i="46"/>
  <c r="AL376" i="46"/>
  <c r="AG379" i="46"/>
  <c r="AH379" i="46"/>
  <c r="AI379" i="46"/>
  <c r="AJ379" i="46"/>
  <c r="AK379" i="46"/>
  <c r="AL379" i="46"/>
  <c r="AG382" i="46"/>
  <c r="AH382" i="46"/>
  <c r="AI382" i="46"/>
  <c r="AJ382" i="46"/>
  <c r="AK382" i="46"/>
  <c r="AM249" i="46"/>
  <c r="AM246" i="46"/>
  <c r="AM242" i="46"/>
  <c r="AG240" i="46"/>
  <c r="AH240" i="46"/>
  <c r="AI240" i="46"/>
  <c r="AJ240" i="46"/>
  <c r="AK240" i="46"/>
  <c r="AL240" i="46"/>
  <c r="AG243" i="46"/>
  <c r="AH243" i="46"/>
  <c r="AI243" i="46"/>
  <c r="AJ243" i="46"/>
  <c r="AK243" i="46"/>
  <c r="AL243" i="46"/>
  <c r="AG247" i="46"/>
  <c r="AH247" i="46"/>
  <c r="AI247" i="46"/>
  <c r="AJ247" i="46"/>
  <c r="AK247" i="46"/>
  <c r="AL247" i="46"/>
  <c r="AG250" i="46"/>
  <c r="AH250" i="46"/>
  <c r="AI250" i="46"/>
  <c r="AJ250" i="46"/>
  <c r="AK250" i="46"/>
  <c r="AL250"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L353" i="46"/>
  <c r="AK353" i="46"/>
  <c r="AJ353" i="46"/>
  <c r="AI353" i="46"/>
  <c r="AH353" i="46"/>
  <c r="AG353" i="46"/>
  <c r="AL326" i="46"/>
  <c r="AK326" i="46"/>
  <c r="AJ326" i="46"/>
  <c r="AI326" i="46"/>
  <c r="AH326" i="46"/>
  <c r="AG326" i="46"/>
  <c r="AL323" i="46"/>
  <c r="AK323" i="46"/>
  <c r="AJ323" i="46"/>
  <c r="AI323" i="46"/>
  <c r="AH323" i="46"/>
  <c r="AG323" i="46"/>
  <c r="AL301" i="46"/>
  <c r="AK301" i="46"/>
  <c r="AJ301" i="46"/>
  <c r="AI301" i="46"/>
  <c r="AH301" i="46"/>
  <c r="AG301" i="46"/>
  <c r="C31" i="44"/>
  <c r="C30" i="44"/>
  <c r="C16" i="44"/>
  <c r="C15" i="44"/>
  <c r="AL227" i="46"/>
  <c r="AK227" i="46"/>
  <c r="AJ227" i="46"/>
  <c r="AI227" i="46"/>
  <c r="AH227" i="46"/>
  <c r="AG227" i="46"/>
  <c r="AL224" i="46"/>
  <c r="AK224" i="46"/>
  <c r="AJ224" i="46"/>
  <c r="AI224" i="46"/>
  <c r="AH224" i="46"/>
  <c r="AG224" i="46"/>
  <c r="AL197" i="46"/>
  <c r="AK197" i="46"/>
  <c r="AJ197" i="46"/>
  <c r="AI197" i="46"/>
  <c r="AH197" i="46"/>
  <c r="AG197" i="46"/>
  <c r="AL194" i="46"/>
  <c r="AK194" i="46"/>
  <c r="AJ194" i="46"/>
  <c r="AI194" i="46"/>
  <c r="AH194" i="46"/>
  <c r="AG194" i="46"/>
  <c r="AL172" i="46"/>
  <c r="AK172" i="46"/>
  <c r="AJ172" i="46"/>
  <c r="AI172" i="46"/>
  <c r="AH172" i="46"/>
  <c r="AG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L1115" i="79" l="1"/>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9" i="79"/>
  <c r="AK1079" i="79"/>
  <c r="AJ1079" i="79"/>
  <c r="AI1079" i="79"/>
  <c r="AH1079" i="79"/>
  <c r="AG1079" i="79"/>
  <c r="AF1079" i="79"/>
  <c r="AE1079" i="79"/>
  <c r="AD1079" i="79"/>
  <c r="AC1079" i="79"/>
  <c r="AB1079" i="79"/>
  <c r="AA1079" i="79"/>
  <c r="Z1079" i="79"/>
  <c r="Y1079" i="79"/>
  <c r="AL1076" i="79"/>
  <c r="AK1076" i="79"/>
  <c r="AJ1076" i="79"/>
  <c r="AI1076" i="79"/>
  <c r="AH1076" i="79"/>
  <c r="AG1076" i="79"/>
  <c r="AF1076" i="79"/>
  <c r="AE1076" i="79"/>
  <c r="AD1076" i="79"/>
  <c r="AC1076" i="79"/>
  <c r="AB1076" i="79"/>
  <c r="AA1076" i="79"/>
  <c r="Z1076" i="79"/>
  <c r="Y1076"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E1066" i="79"/>
  <c r="AD1066" i="79"/>
  <c r="AC1066" i="79"/>
  <c r="AB1066" i="79"/>
  <c r="AA1066" i="79"/>
  <c r="Z1066" i="79"/>
  <c r="Y1066"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50" i="79"/>
  <c r="AK1050" i="79"/>
  <c r="AJ1050" i="79"/>
  <c r="AI1050" i="79"/>
  <c r="AH1050" i="79"/>
  <c r="AG1050" i="79"/>
  <c r="AF1050" i="79"/>
  <c r="AD1050" i="79"/>
  <c r="AC1050" i="79"/>
  <c r="AB1050" i="79"/>
  <c r="AA1050" i="79"/>
  <c r="Y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41" i="79"/>
  <c r="AK1041" i="79"/>
  <c r="AJ1041" i="79"/>
  <c r="AI1041" i="79"/>
  <c r="AH1041" i="79"/>
  <c r="AG1041" i="79"/>
  <c r="AF1041" i="79"/>
  <c r="AE1041" i="79"/>
  <c r="AD1041" i="79"/>
  <c r="AC1041" i="79"/>
  <c r="AB1041" i="79"/>
  <c r="AA1041" i="79"/>
  <c r="Z1041" i="79"/>
  <c r="Y1041" i="79"/>
  <c r="AL1037" i="79"/>
  <c r="AK1037" i="79"/>
  <c r="AJ1037" i="79"/>
  <c r="AI1037" i="79"/>
  <c r="AH1037" i="79"/>
  <c r="AG1037" i="79"/>
  <c r="AF1037" i="79"/>
  <c r="AE1037" i="79"/>
  <c r="AD1037" i="79"/>
  <c r="AC1037" i="79"/>
  <c r="AB1037" i="79"/>
  <c r="AA1037" i="79"/>
  <c r="Z1037" i="79"/>
  <c r="AL1034" i="79"/>
  <c r="AK1034" i="79"/>
  <c r="AJ1034" i="79"/>
  <c r="AI1034" i="79"/>
  <c r="AH1034" i="79"/>
  <c r="AG1034" i="79"/>
  <c r="AF1034" i="79"/>
  <c r="AE1034" i="79"/>
  <c r="AD1034" i="79"/>
  <c r="AC1034" i="79"/>
  <c r="AB1034" i="79"/>
  <c r="AA1034" i="79"/>
  <c r="Z1034" i="79"/>
  <c r="AL1031" i="79"/>
  <c r="AK1031" i="79"/>
  <c r="AJ1031" i="79"/>
  <c r="AI1031" i="79"/>
  <c r="AH1031" i="79"/>
  <c r="AG1031" i="79"/>
  <c r="AF1031" i="79"/>
  <c r="AE1031" i="79"/>
  <c r="AD1031" i="79"/>
  <c r="AC1031" i="79"/>
  <c r="AB1031" i="79"/>
  <c r="AA1031" i="79"/>
  <c r="Z1031" i="79"/>
  <c r="Y1031" i="79"/>
  <c r="AL1028" i="79"/>
  <c r="AK1028" i="79"/>
  <c r="AJ1028" i="79"/>
  <c r="AI1028" i="79"/>
  <c r="AH1028" i="79"/>
  <c r="AG1028" i="79"/>
  <c r="AF1028" i="79"/>
  <c r="AE1028" i="79"/>
  <c r="AD1028" i="79"/>
  <c r="AC1028" i="79"/>
  <c r="AB1028" i="79"/>
  <c r="AA1028" i="79"/>
  <c r="Z1028" i="79"/>
  <c r="Y1028" i="79"/>
  <c r="AL1003" i="79"/>
  <c r="AK1003" i="79"/>
  <c r="AJ1003" i="79"/>
  <c r="AI1003" i="79"/>
  <c r="AH1003" i="79"/>
  <c r="AG1003" i="79"/>
  <c r="AF1003" i="79"/>
  <c r="AE1003" i="79"/>
  <c r="AD1003" i="79"/>
  <c r="AC1003" i="79"/>
  <c r="AB1003" i="79"/>
  <c r="AA1003" i="79"/>
  <c r="Z1003" i="79"/>
  <c r="AL999" i="79"/>
  <c r="AK999" i="79"/>
  <c r="AJ999" i="79"/>
  <c r="AI999" i="79"/>
  <c r="AH999" i="79"/>
  <c r="AG999" i="79"/>
  <c r="AF999" i="79"/>
  <c r="AE999" i="79"/>
  <c r="AD999" i="79"/>
  <c r="AC999" i="79"/>
  <c r="AB999" i="79"/>
  <c r="AA999" i="79"/>
  <c r="Z999" i="79"/>
  <c r="Y999" i="79"/>
  <c r="AL996" i="79"/>
  <c r="AK996" i="79"/>
  <c r="AJ996" i="79"/>
  <c r="AI996" i="79"/>
  <c r="AH996" i="79"/>
  <c r="AG996" i="79"/>
  <c r="AF996" i="79"/>
  <c r="AE996" i="79"/>
  <c r="AD996" i="79"/>
  <c r="AC996" i="79"/>
  <c r="AB996" i="79"/>
  <c r="AA996" i="79"/>
  <c r="Z996"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AL977" i="79"/>
  <c r="AK977" i="79"/>
  <c r="AJ977" i="79"/>
  <c r="AI977" i="79"/>
  <c r="AH977" i="79"/>
  <c r="AG977" i="79"/>
  <c r="AF977" i="79"/>
  <c r="AE977" i="79"/>
  <c r="AD977" i="79"/>
  <c r="AC977" i="79"/>
  <c r="AB977" i="79"/>
  <c r="AA977" i="79"/>
  <c r="Z977"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Y970" i="79"/>
  <c r="AL967" i="79"/>
  <c r="AK967" i="79"/>
  <c r="AJ967" i="79"/>
  <c r="AI967" i="79"/>
  <c r="AH967" i="79"/>
  <c r="AG967" i="79"/>
  <c r="AF967" i="79"/>
  <c r="AE967" i="79"/>
  <c r="AD967" i="79"/>
  <c r="AC967" i="79"/>
  <c r="AB967" i="79"/>
  <c r="AA967" i="79"/>
  <c r="Z967" i="79"/>
  <c r="Y967" i="79"/>
  <c r="AL964" i="79"/>
  <c r="AK964" i="79"/>
  <c r="AJ964" i="79"/>
  <c r="AI964" i="79"/>
  <c r="AH964" i="79"/>
  <c r="AG964" i="79"/>
  <c r="AF964" i="79"/>
  <c r="AE964" i="79"/>
  <c r="AD964" i="79"/>
  <c r="AC964" i="79"/>
  <c r="AB964" i="79"/>
  <c r="AA964" i="79"/>
  <c r="Z964" i="79"/>
  <c r="Y964" i="79"/>
  <c r="AL961" i="79"/>
  <c r="AK961" i="79"/>
  <c r="AJ961" i="79"/>
  <c r="AI961" i="79"/>
  <c r="AH961" i="79"/>
  <c r="AG961" i="79"/>
  <c r="AF961" i="79"/>
  <c r="AE961" i="79"/>
  <c r="AD961" i="79"/>
  <c r="AC961" i="79"/>
  <c r="AB961" i="79"/>
  <c r="AA961" i="79"/>
  <c r="Z961" i="79"/>
  <c r="Y961"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Y899" i="79"/>
  <c r="AL896" i="79"/>
  <c r="AK896" i="79"/>
  <c r="AJ896" i="79"/>
  <c r="AI896" i="79"/>
  <c r="AH896" i="79"/>
  <c r="AG896" i="79"/>
  <c r="AF896" i="79"/>
  <c r="AE896" i="79"/>
  <c r="AD896" i="79"/>
  <c r="AC896" i="79"/>
  <c r="AB896" i="79"/>
  <c r="AA896" i="79"/>
  <c r="Z896" i="79"/>
  <c r="Y896" i="79"/>
  <c r="AL893" i="79"/>
  <c r="AK893" i="79"/>
  <c r="AJ893" i="79"/>
  <c r="AI893" i="79"/>
  <c r="AH893" i="79"/>
  <c r="AG893" i="79"/>
  <c r="AF893" i="79"/>
  <c r="AE893" i="79"/>
  <c r="AD893" i="79"/>
  <c r="AC893" i="79"/>
  <c r="AB893" i="79"/>
  <c r="AA893" i="79"/>
  <c r="Z893" i="79"/>
  <c r="Y893"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58" i="79"/>
  <c r="AK858" i="79"/>
  <c r="AJ858" i="79"/>
  <c r="AI858" i="79"/>
  <c r="AH858" i="79"/>
  <c r="AG858" i="79"/>
  <c r="AF858" i="79"/>
  <c r="AE858" i="79"/>
  <c r="AD858" i="79"/>
  <c r="AC858" i="79"/>
  <c r="AB858" i="79"/>
  <c r="AA858" i="79"/>
  <c r="Z858"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Y851" i="79"/>
  <c r="AL848" i="79"/>
  <c r="AK848" i="79"/>
  <c r="AJ848" i="79"/>
  <c r="AI848" i="79"/>
  <c r="AH848" i="79"/>
  <c r="AG848" i="79"/>
  <c r="AF848" i="79"/>
  <c r="AE848" i="79"/>
  <c r="AD848" i="79"/>
  <c r="AC848" i="79"/>
  <c r="AB848" i="79"/>
  <c r="AA848" i="79"/>
  <c r="Z848" i="79"/>
  <c r="Y848" i="79"/>
  <c r="AL845" i="79"/>
  <c r="AK845" i="79"/>
  <c r="AJ845" i="79"/>
  <c r="AI845" i="79"/>
  <c r="AH845" i="79"/>
  <c r="AG845" i="79"/>
  <c r="AF845" i="79"/>
  <c r="AE845" i="79"/>
  <c r="AD845" i="79"/>
  <c r="AC845" i="79"/>
  <c r="AB845" i="79"/>
  <c r="AA845" i="79"/>
  <c r="Z845" i="79"/>
  <c r="Y845" i="79"/>
  <c r="AL820" i="79"/>
  <c r="AK820" i="79"/>
  <c r="AJ820" i="79"/>
  <c r="AI820" i="79"/>
  <c r="AH820" i="79"/>
  <c r="AG820" i="79"/>
  <c r="AF820" i="79"/>
  <c r="AE820" i="79"/>
  <c r="AD820" i="79"/>
  <c r="AC820" i="79"/>
  <c r="AB820" i="79"/>
  <c r="AA820" i="79"/>
  <c r="Z820"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4" i="79"/>
  <c r="AK784" i="79"/>
  <c r="AJ784" i="79"/>
  <c r="AI784" i="79"/>
  <c r="AH784" i="79"/>
  <c r="AG784" i="79"/>
  <c r="AF784" i="79"/>
  <c r="AE784" i="79"/>
  <c r="AD784" i="79"/>
  <c r="AC784" i="79"/>
  <c r="AB784" i="79"/>
  <c r="AA784" i="79"/>
  <c r="Z784" i="79"/>
  <c r="Y784" i="79"/>
  <c r="AL781" i="79"/>
  <c r="AK781" i="79"/>
  <c r="AJ781" i="79"/>
  <c r="AI781" i="79"/>
  <c r="AH781" i="79"/>
  <c r="AG781" i="79"/>
  <c r="AF781" i="79"/>
  <c r="AE781" i="79"/>
  <c r="AD781" i="79"/>
  <c r="AC781" i="79"/>
  <c r="AB781" i="79"/>
  <c r="AA781" i="79"/>
  <c r="Z781" i="79"/>
  <c r="Y781" i="79"/>
  <c r="AL778" i="79"/>
  <c r="AK778" i="79"/>
  <c r="AJ778" i="79"/>
  <c r="AI778" i="79"/>
  <c r="AH778" i="79"/>
  <c r="AG778" i="79"/>
  <c r="AF778" i="79"/>
  <c r="AE778" i="79"/>
  <c r="AD778" i="79"/>
  <c r="AC778" i="79"/>
  <c r="AB778" i="79"/>
  <c r="AA778" i="79"/>
  <c r="Z778" i="79"/>
  <c r="Y778" i="79"/>
  <c r="AL749" i="79"/>
  <c r="AK749" i="79"/>
  <c r="AJ749" i="79"/>
  <c r="AI749" i="79"/>
  <c r="AH749" i="79"/>
  <c r="AG749" i="79"/>
  <c r="AL746" i="79"/>
  <c r="AK746" i="79"/>
  <c r="AJ746" i="79"/>
  <c r="AI746" i="79"/>
  <c r="AH746" i="79"/>
  <c r="AG746" i="79"/>
  <c r="AL743" i="79"/>
  <c r="AK743" i="79"/>
  <c r="AJ743" i="79"/>
  <c r="AI743" i="79"/>
  <c r="AH743" i="79"/>
  <c r="AG743" i="79"/>
  <c r="AL740" i="79"/>
  <c r="AK740" i="79"/>
  <c r="AJ740" i="79"/>
  <c r="AI740" i="79"/>
  <c r="AH740" i="79"/>
  <c r="AG740" i="79"/>
  <c r="AL737" i="79"/>
  <c r="AK737" i="79"/>
  <c r="AJ737" i="79"/>
  <c r="AI737" i="79"/>
  <c r="AH737" i="79"/>
  <c r="AG737" i="79"/>
  <c r="AL734" i="79"/>
  <c r="AK734" i="79"/>
  <c r="AJ734" i="79"/>
  <c r="AI734" i="79"/>
  <c r="AH734" i="79"/>
  <c r="AG734" i="79"/>
  <c r="AL731" i="79"/>
  <c r="AK731" i="79"/>
  <c r="AJ731" i="79"/>
  <c r="AI731" i="79"/>
  <c r="AH731" i="79"/>
  <c r="AG731" i="79"/>
  <c r="AL728" i="79"/>
  <c r="AK728" i="79"/>
  <c r="AJ728" i="79"/>
  <c r="AI728" i="79"/>
  <c r="AH728" i="79"/>
  <c r="AG728" i="79"/>
  <c r="AL725" i="79"/>
  <c r="AK725" i="79"/>
  <c r="AJ725" i="79"/>
  <c r="AI725" i="79"/>
  <c r="AH725" i="79"/>
  <c r="AG725" i="79"/>
  <c r="AL722" i="79"/>
  <c r="AK722" i="79"/>
  <c r="AJ722" i="79"/>
  <c r="AI722" i="79"/>
  <c r="AH722" i="79"/>
  <c r="AG722" i="79"/>
  <c r="AL719" i="79"/>
  <c r="AK719" i="79"/>
  <c r="AJ719" i="79"/>
  <c r="AI719" i="79"/>
  <c r="AH719" i="79"/>
  <c r="AG719" i="79"/>
  <c r="AL716" i="79"/>
  <c r="AK716" i="79"/>
  <c r="AJ716" i="79"/>
  <c r="AI716" i="79"/>
  <c r="AH716" i="79"/>
  <c r="AG716" i="79"/>
  <c r="AL713" i="79"/>
  <c r="AK713" i="79"/>
  <c r="AJ713" i="79"/>
  <c r="AI713" i="79"/>
  <c r="AH713" i="79"/>
  <c r="AG713" i="79"/>
  <c r="AL710" i="79"/>
  <c r="AK710" i="79"/>
  <c r="AJ710" i="79"/>
  <c r="AI710" i="79"/>
  <c r="AH710" i="79"/>
  <c r="AG710" i="79"/>
  <c r="AL706" i="79"/>
  <c r="AK706" i="79"/>
  <c r="AJ706" i="79"/>
  <c r="AI706" i="79"/>
  <c r="AH706" i="79"/>
  <c r="AG706" i="79"/>
  <c r="AL703" i="79"/>
  <c r="AK703" i="79"/>
  <c r="AJ703" i="79"/>
  <c r="AI703" i="79"/>
  <c r="AH703" i="79"/>
  <c r="AG703" i="79"/>
  <c r="AL700" i="79"/>
  <c r="AK700" i="79"/>
  <c r="AJ700" i="79"/>
  <c r="AI700" i="79"/>
  <c r="AH700" i="79"/>
  <c r="AG700" i="79"/>
  <c r="AL696" i="79"/>
  <c r="AK696" i="79"/>
  <c r="AJ696" i="79"/>
  <c r="AI696" i="79"/>
  <c r="AH696" i="79"/>
  <c r="AG696" i="79"/>
  <c r="AL693" i="79"/>
  <c r="AK693" i="79"/>
  <c r="AJ693" i="79"/>
  <c r="AI693" i="79"/>
  <c r="AH693" i="79"/>
  <c r="AG693" i="79"/>
  <c r="AL690" i="79"/>
  <c r="AK690" i="79"/>
  <c r="AJ690" i="79"/>
  <c r="AI690" i="79"/>
  <c r="AH690" i="79"/>
  <c r="AG690" i="79"/>
  <c r="AL687" i="79"/>
  <c r="AK687" i="79"/>
  <c r="AJ687" i="79"/>
  <c r="AI687" i="79"/>
  <c r="AH687" i="79"/>
  <c r="AG687" i="79"/>
  <c r="AL684" i="79"/>
  <c r="AK684" i="79"/>
  <c r="AJ684" i="79"/>
  <c r="AI684" i="79"/>
  <c r="AH684" i="79"/>
  <c r="AG684" i="79"/>
  <c r="AL681" i="79"/>
  <c r="AK681" i="79"/>
  <c r="AJ681" i="79"/>
  <c r="AI681" i="79"/>
  <c r="AH681" i="79"/>
  <c r="AG681" i="79"/>
  <c r="AL678" i="79"/>
  <c r="AK678" i="79"/>
  <c r="AJ678" i="79"/>
  <c r="AI678" i="79"/>
  <c r="AH678" i="79"/>
  <c r="AG678" i="79"/>
  <c r="AL675" i="79"/>
  <c r="AK675" i="79"/>
  <c r="AJ675" i="79"/>
  <c r="AI675" i="79"/>
  <c r="AH675" i="79"/>
  <c r="AG675" i="79"/>
  <c r="AL671" i="79"/>
  <c r="AK671" i="79"/>
  <c r="AJ671" i="79"/>
  <c r="AI671" i="79"/>
  <c r="AH671" i="79"/>
  <c r="AG671" i="79"/>
  <c r="AL668" i="79"/>
  <c r="AK668" i="79"/>
  <c r="AJ668" i="79"/>
  <c r="AI668" i="79"/>
  <c r="AH668" i="79"/>
  <c r="AG668" i="79"/>
  <c r="AL665" i="79"/>
  <c r="AK665" i="79"/>
  <c r="AJ665" i="79"/>
  <c r="AI665" i="79"/>
  <c r="AH665" i="79"/>
  <c r="AG665" i="79"/>
  <c r="AL662" i="79"/>
  <c r="AK662" i="79"/>
  <c r="AJ662" i="79"/>
  <c r="AI662" i="79"/>
  <c r="AH662" i="79"/>
  <c r="AG662" i="79"/>
  <c r="AL637" i="79"/>
  <c r="AK637" i="79"/>
  <c r="AJ637" i="79"/>
  <c r="AI637" i="79"/>
  <c r="AH637" i="79"/>
  <c r="AG637" i="79"/>
  <c r="AL633" i="79"/>
  <c r="AK633" i="79"/>
  <c r="AJ633" i="79"/>
  <c r="AI633" i="79"/>
  <c r="AH633" i="79"/>
  <c r="AG633" i="79"/>
  <c r="AL630" i="79"/>
  <c r="AK630" i="79"/>
  <c r="AJ630" i="79"/>
  <c r="AI630" i="79"/>
  <c r="AH630" i="79"/>
  <c r="AG630" i="79"/>
  <c r="AL627" i="79"/>
  <c r="AK627" i="79"/>
  <c r="AJ627" i="79"/>
  <c r="AI627" i="79"/>
  <c r="AH627" i="79"/>
  <c r="AG627" i="79"/>
  <c r="AL623" i="79"/>
  <c r="AK623" i="79"/>
  <c r="AJ623" i="79"/>
  <c r="AI623" i="79"/>
  <c r="AH623" i="79"/>
  <c r="AG623" i="79"/>
  <c r="AL620" i="79"/>
  <c r="AK620" i="79"/>
  <c r="AJ620" i="79"/>
  <c r="AI620" i="79"/>
  <c r="AH620" i="79"/>
  <c r="AG620" i="79"/>
  <c r="AL617" i="79"/>
  <c r="AK617" i="79"/>
  <c r="AJ617" i="79"/>
  <c r="AI617" i="79"/>
  <c r="AH617" i="79"/>
  <c r="AG617" i="79"/>
  <c r="AL614" i="79"/>
  <c r="AK614" i="79"/>
  <c r="AJ614" i="79"/>
  <c r="AI614" i="79"/>
  <c r="AH614" i="79"/>
  <c r="AG614" i="79"/>
  <c r="AL611" i="79"/>
  <c r="AK611" i="79"/>
  <c r="AJ611" i="79"/>
  <c r="AI611" i="79"/>
  <c r="AH611" i="79"/>
  <c r="AG611" i="79"/>
  <c r="AL607" i="79"/>
  <c r="AK607" i="79"/>
  <c r="AJ607" i="79"/>
  <c r="AI607" i="79"/>
  <c r="AH607" i="79"/>
  <c r="AG607" i="79"/>
  <c r="AL604" i="79"/>
  <c r="AK604" i="79"/>
  <c r="AJ604" i="79"/>
  <c r="AI604" i="79"/>
  <c r="AH604" i="79"/>
  <c r="AG604" i="79"/>
  <c r="AL601" i="79"/>
  <c r="AK601" i="79"/>
  <c r="AJ601" i="79"/>
  <c r="AI601" i="79"/>
  <c r="AH601" i="79"/>
  <c r="AG601" i="79"/>
  <c r="AL598" i="79"/>
  <c r="AK598" i="79"/>
  <c r="AJ598" i="79"/>
  <c r="AI598" i="79"/>
  <c r="AH598" i="79"/>
  <c r="AG598" i="79"/>
  <c r="AL595" i="79"/>
  <c r="AK595" i="79"/>
  <c r="AJ595" i="79"/>
  <c r="AI595" i="79"/>
  <c r="AH595" i="79"/>
  <c r="AG595" i="79"/>
  <c r="AL566" i="79"/>
  <c r="AK566" i="79"/>
  <c r="AJ566" i="79"/>
  <c r="AI566" i="79"/>
  <c r="AH566" i="79"/>
  <c r="AG566" i="79"/>
  <c r="AL563" i="79"/>
  <c r="AK563" i="79"/>
  <c r="AJ563" i="79"/>
  <c r="AI563" i="79"/>
  <c r="AH563" i="79"/>
  <c r="AG563" i="79"/>
  <c r="AL560" i="79"/>
  <c r="AK560" i="79"/>
  <c r="AJ560" i="79"/>
  <c r="AI560" i="79"/>
  <c r="AH560" i="79"/>
  <c r="AG560" i="79"/>
  <c r="AL557" i="79"/>
  <c r="AK557" i="79"/>
  <c r="AJ557" i="79"/>
  <c r="AI557" i="79"/>
  <c r="AH557" i="79"/>
  <c r="AG557" i="79"/>
  <c r="AL554" i="79"/>
  <c r="AK554" i="79"/>
  <c r="AJ554" i="79"/>
  <c r="AI554" i="79"/>
  <c r="AH554" i="79"/>
  <c r="AG554" i="79"/>
  <c r="AL551" i="79"/>
  <c r="AK551" i="79"/>
  <c r="AJ551" i="79"/>
  <c r="AI551" i="79"/>
  <c r="AH551" i="79"/>
  <c r="AG551" i="79"/>
  <c r="AL548" i="79"/>
  <c r="AK548" i="79"/>
  <c r="AJ548" i="79"/>
  <c r="AI548" i="79"/>
  <c r="AH548" i="79"/>
  <c r="AG548" i="79"/>
  <c r="AL545" i="79"/>
  <c r="AK545" i="79"/>
  <c r="AJ545" i="79"/>
  <c r="AI545" i="79"/>
  <c r="AH545" i="79"/>
  <c r="AG545" i="79"/>
  <c r="AL542" i="79"/>
  <c r="AK542" i="79"/>
  <c r="AJ542" i="79"/>
  <c r="AI542" i="79"/>
  <c r="AH542" i="79"/>
  <c r="AG542" i="79"/>
  <c r="AL539" i="79"/>
  <c r="AK539" i="79"/>
  <c r="AJ539" i="79"/>
  <c r="AI539" i="79"/>
  <c r="AH539" i="79"/>
  <c r="AG539" i="79"/>
  <c r="AL536" i="79"/>
  <c r="AK536" i="79"/>
  <c r="AJ536" i="79"/>
  <c r="AI536" i="79"/>
  <c r="AH536" i="79"/>
  <c r="AG536" i="79"/>
  <c r="AL533" i="79"/>
  <c r="AK533" i="79"/>
  <c r="AJ533" i="79"/>
  <c r="AI533" i="79"/>
  <c r="AH533" i="79"/>
  <c r="AG533" i="79"/>
  <c r="AL530" i="79"/>
  <c r="AK530" i="79"/>
  <c r="AJ530" i="79"/>
  <c r="AI530" i="79"/>
  <c r="AH530" i="79"/>
  <c r="AG530" i="79"/>
  <c r="AL527" i="79"/>
  <c r="AK527" i="79"/>
  <c r="AJ527" i="79"/>
  <c r="AI527" i="79"/>
  <c r="AH527" i="79"/>
  <c r="AG527" i="79"/>
  <c r="AL523" i="79"/>
  <c r="AK523" i="79"/>
  <c r="AJ523" i="79"/>
  <c r="AI523" i="79"/>
  <c r="AH523" i="79"/>
  <c r="AG523" i="79"/>
  <c r="AL520" i="79"/>
  <c r="AK520" i="79"/>
  <c r="AJ520" i="79"/>
  <c r="AI520" i="79"/>
  <c r="AH520" i="79"/>
  <c r="AG520" i="79"/>
  <c r="AL517" i="79"/>
  <c r="AK517" i="79"/>
  <c r="AJ517" i="79"/>
  <c r="AI517" i="79"/>
  <c r="AH517" i="79"/>
  <c r="AG517" i="79"/>
  <c r="AL513" i="79"/>
  <c r="AK513" i="79"/>
  <c r="AJ513" i="79"/>
  <c r="AI513" i="79"/>
  <c r="AH513" i="79"/>
  <c r="AG513" i="79"/>
  <c r="AL510" i="79"/>
  <c r="AK510" i="79"/>
  <c r="AJ510" i="79"/>
  <c r="AI510" i="79"/>
  <c r="AH510" i="79"/>
  <c r="AG510" i="79"/>
  <c r="AL507" i="79"/>
  <c r="AK507" i="79"/>
  <c r="AJ507" i="79"/>
  <c r="AI507" i="79"/>
  <c r="AH507" i="79"/>
  <c r="AG507" i="79"/>
  <c r="AL504" i="79"/>
  <c r="AK504" i="79"/>
  <c r="AJ504" i="79"/>
  <c r="AI504" i="79"/>
  <c r="AH504" i="79"/>
  <c r="AG504" i="79"/>
  <c r="AL501" i="79"/>
  <c r="AK501" i="79"/>
  <c r="AJ501" i="79"/>
  <c r="AI501" i="79"/>
  <c r="AH501" i="79"/>
  <c r="AG501" i="79"/>
  <c r="AL498" i="79"/>
  <c r="AK498" i="79"/>
  <c r="AJ498" i="79"/>
  <c r="AI498" i="79"/>
  <c r="AH498" i="79"/>
  <c r="AG498" i="79"/>
  <c r="AL495" i="79"/>
  <c r="AK495" i="79"/>
  <c r="AJ495" i="79"/>
  <c r="AI495" i="79"/>
  <c r="AH495" i="79"/>
  <c r="AG495" i="79"/>
  <c r="AL492" i="79"/>
  <c r="AK492" i="79"/>
  <c r="AJ492" i="79"/>
  <c r="AI492" i="79"/>
  <c r="AH492" i="79"/>
  <c r="AG492" i="79"/>
  <c r="AL488" i="79"/>
  <c r="AK488" i="79"/>
  <c r="AJ488" i="79"/>
  <c r="AI488" i="79"/>
  <c r="AH488" i="79"/>
  <c r="AG488" i="79"/>
  <c r="AL485" i="79"/>
  <c r="AK485" i="79"/>
  <c r="AJ485" i="79"/>
  <c r="AI485" i="79"/>
  <c r="AH485" i="79"/>
  <c r="AG485" i="79"/>
  <c r="AL482" i="79"/>
  <c r="AK482" i="79"/>
  <c r="AJ482" i="79"/>
  <c r="AI482" i="79"/>
  <c r="AH482" i="79"/>
  <c r="AG482" i="79"/>
  <c r="AL479" i="79"/>
  <c r="AK479" i="79"/>
  <c r="AJ479" i="79"/>
  <c r="AI479" i="79"/>
  <c r="AH479" i="79"/>
  <c r="AG479" i="79"/>
  <c r="AL454" i="79"/>
  <c r="AK454" i="79"/>
  <c r="AJ454" i="79"/>
  <c r="AI454" i="79"/>
  <c r="AH454" i="79"/>
  <c r="AG454" i="79"/>
  <c r="AL450" i="79"/>
  <c r="AK450" i="79"/>
  <c r="AJ450" i="79"/>
  <c r="AI450" i="79"/>
  <c r="AH450" i="79"/>
  <c r="AG450" i="79"/>
  <c r="AL447" i="79"/>
  <c r="AK447" i="79"/>
  <c r="AJ447" i="79"/>
  <c r="AI447" i="79"/>
  <c r="AH447" i="79"/>
  <c r="AG447" i="79"/>
  <c r="AL444" i="79"/>
  <c r="AK444" i="79"/>
  <c r="AJ444" i="79"/>
  <c r="AI444" i="79"/>
  <c r="AH444" i="79"/>
  <c r="AG444" i="79"/>
  <c r="AL440" i="79"/>
  <c r="AK440" i="79"/>
  <c r="AJ440" i="79"/>
  <c r="AI440" i="79"/>
  <c r="AH440" i="79"/>
  <c r="AG440" i="79"/>
  <c r="AL437" i="79"/>
  <c r="AK437" i="79"/>
  <c r="AJ437" i="79"/>
  <c r="AI437" i="79"/>
  <c r="AH437" i="79"/>
  <c r="AG437" i="79"/>
  <c r="AL434" i="79"/>
  <c r="AK434" i="79"/>
  <c r="AJ434" i="79"/>
  <c r="AI434" i="79"/>
  <c r="AH434" i="79"/>
  <c r="AG434" i="79"/>
  <c r="AL431" i="79"/>
  <c r="AK431" i="79"/>
  <c r="AJ431" i="79"/>
  <c r="AI431" i="79"/>
  <c r="AH431" i="79"/>
  <c r="AG431" i="79"/>
  <c r="AL428" i="79"/>
  <c r="AK428" i="79"/>
  <c r="AJ428" i="79"/>
  <c r="AI428" i="79"/>
  <c r="AH428" i="79"/>
  <c r="AG428" i="79"/>
  <c r="AL424" i="79"/>
  <c r="AK424" i="79"/>
  <c r="AJ424" i="79"/>
  <c r="AI424" i="79"/>
  <c r="AH424" i="79"/>
  <c r="AG424" i="79"/>
  <c r="AL421" i="79"/>
  <c r="AK421" i="79"/>
  <c r="AJ421" i="79"/>
  <c r="AI421" i="79"/>
  <c r="AH421" i="79"/>
  <c r="AG421" i="79"/>
  <c r="AL418" i="79"/>
  <c r="AK418" i="79"/>
  <c r="AJ418" i="79"/>
  <c r="AI418" i="79"/>
  <c r="AH418" i="79"/>
  <c r="AG418" i="79"/>
  <c r="AL415" i="79"/>
  <c r="AK415" i="79"/>
  <c r="AJ415" i="79"/>
  <c r="AI415" i="79"/>
  <c r="AH415" i="79"/>
  <c r="AG415" i="79"/>
  <c r="AL412" i="79"/>
  <c r="AK412" i="79"/>
  <c r="AJ412" i="79"/>
  <c r="AI412" i="79"/>
  <c r="AH412" i="79"/>
  <c r="AG412" i="79"/>
  <c r="AL379" i="79"/>
  <c r="AK379" i="79"/>
  <c r="AJ379" i="79"/>
  <c r="AI379" i="79"/>
  <c r="AH379" i="79"/>
  <c r="AG379" i="79"/>
  <c r="AL376" i="79"/>
  <c r="AK376" i="79"/>
  <c r="AJ376" i="79"/>
  <c r="AI376" i="79"/>
  <c r="AH376" i="79"/>
  <c r="AG376" i="79"/>
  <c r="AL373" i="79"/>
  <c r="AK373" i="79"/>
  <c r="AJ373" i="79"/>
  <c r="AI373" i="79"/>
  <c r="AH373" i="79"/>
  <c r="AG373" i="79"/>
  <c r="AL370" i="79"/>
  <c r="AK370" i="79"/>
  <c r="AJ370" i="79"/>
  <c r="AI370" i="79"/>
  <c r="AH370" i="79"/>
  <c r="AG370" i="79"/>
  <c r="AL367" i="79"/>
  <c r="AK367" i="79"/>
  <c r="AJ367" i="79"/>
  <c r="AI367" i="79"/>
  <c r="AH367" i="79"/>
  <c r="AG367" i="79"/>
  <c r="AL364" i="79"/>
  <c r="AK364" i="79"/>
  <c r="AJ364" i="79"/>
  <c r="AI364" i="79"/>
  <c r="AH364" i="79"/>
  <c r="AG364" i="79"/>
  <c r="AL361" i="79"/>
  <c r="AK361" i="79"/>
  <c r="AJ361" i="79"/>
  <c r="AI361" i="79"/>
  <c r="AH361" i="79"/>
  <c r="AG361" i="79"/>
  <c r="AL358" i="79"/>
  <c r="AK358" i="79"/>
  <c r="AJ358" i="79"/>
  <c r="AI358" i="79"/>
  <c r="AH358" i="79"/>
  <c r="AG358" i="79"/>
  <c r="AL355" i="79"/>
  <c r="AK355" i="79"/>
  <c r="AJ355" i="79"/>
  <c r="AI355" i="79"/>
  <c r="AH355" i="79"/>
  <c r="AG355" i="79"/>
  <c r="AL352" i="79"/>
  <c r="AK352" i="79"/>
  <c r="AJ352" i="79"/>
  <c r="AI352" i="79"/>
  <c r="AH352" i="79"/>
  <c r="AG352" i="79"/>
  <c r="AL349" i="79"/>
  <c r="AK349" i="79"/>
  <c r="AJ349" i="79"/>
  <c r="AI349" i="79"/>
  <c r="AH349" i="79"/>
  <c r="AG349" i="79"/>
  <c r="AL346" i="79"/>
  <c r="AK346" i="79"/>
  <c r="AJ346" i="79"/>
  <c r="AI346" i="79"/>
  <c r="AH346" i="79"/>
  <c r="AG346" i="79"/>
  <c r="AL343" i="79"/>
  <c r="AK343" i="79"/>
  <c r="AJ343" i="79"/>
  <c r="AI343" i="79"/>
  <c r="AH343" i="79"/>
  <c r="AG343" i="79"/>
  <c r="AL340" i="79"/>
  <c r="AK340" i="79"/>
  <c r="AJ340" i="79"/>
  <c r="AI340" i="79"/>
  <c r="AH340" i="79"/>
  <c r="AG340" i="79"/>
  <c r="AL333" i="79"/>
  <c r="AK333" i="79"/>
  <c r="AJ333" i="79"/>
  <c r="AI333" i="79"/>
  <c r="AH333" i="79"/>
  <c r="AG333" i="79"/>
  <c r="AL330" i="79"/>
  <c r="AK330" i="79"/>
  <c r="AJ330" i="79"/>
  <c r="AI330" i="79"/>
  <c r="AH330" i="79"/>
  <c r="AG330" i="79"/>
  <c r="AL327" i="79"/>
  <c r="AK327" i="79"/>
  <c r="AJ327" i="79"/>
  <c r="AI327" i="79"/>
  <c r="AH327" i="79"/>
  <c r="AG327" i="79"/>
  <c r="AL323" i="79"/>
  <c r="AK323" i="79"/>
  <c r="AJ323" i="79"/>
  <c r="AI323" i="79"/>
  <c r="AH323" i="79"/>
  <c r="AG323" i="79"/>
  <c r="AL320" i="79"/>
  <c r="AK320" i="79"/>
  <c r="AJ320" i="79"/>
  <c r="AI320" i="79"/>
  <c r="AH320" i="79"/>
  <c r="AG320" i="79"/>
  <c r="AL317" i="79"/>
  <c r="AK317" i="79"/>
  <c r="AJ317" i="79"/>
  <c r="AI317" i="79"/>
  <c r="AH317" i="79"/>
  <c r="AG317" i="79"/>
  <c r="AL314" i="79"/>
  <c r="AK314" i="79"/>
  <c r="AJ314" i="79"/>
  <c r="AI314" i="79"/>
  <c r="AH314" i="79"/>
  <c r="AG314" i="79"/>
  <c r="AL311" i="79"/>
  <c r="AK311" i="79"/>
  <c r="AJ311" i="79"/>
  <c r="AI311" i="79"/>
  <c r="AH311" i="79"/>
  <c r="AG311" i="79"/>
  <c r="AL308" i="79"/>
  <c r="AK308" i="79"/>
  <c r="AJ308" i="79"/>
  <c r="AI308" i="79"/>
  <c r="AH308" i="79"/>
  <c r="AG308" i="79"/>
  <c r="AL305" i="79"/>
  <c r="AK305" i="79"/>
  <c r="AJ305" i="79"/>
  <c r="AI305" i="79"/>
  <c r="AH305" i="79"/>
  <c r="AG305" i="79"/>
  <c r="AL302" i="79"/>
  <c r="AK302" i="79"/>
  <c r="AJ302" i="79"/>
  <c r="AI302" i="79"/>
  <c r="AH302" i="79"/>
  <c r="AG302" i="79"/>
  <c r="AL298" i="79"/>
  <c r="AK298" i="79"/>
  <c r="AJ298" i="79"/>
  <c r="AI298" i="79"/>
  <c r="AH298" i="79"/>
  <c r="AG298" i="79"/>
  <c r="AL295" i="79"/>
  <c r="AK295" i="79"/>
  <c r="AJ295" i="79"/>
  <c r="AI295" i="79"/>
  <c r="AH295" i="79"/>
  <c r="AG295" i="79"/>
  <c r="AL292" i="79"/>
  <c r="AK292" i="79"/>
  <c r="AJ292" i="79"/>
  <c r="AI292" i="79"/>
  <c r="AH292" i="79"/>
  <c r="AG292" i="79"/>
  <c r="AL289" i="79"/>
  <c r="AK289" i="79"/>
  <c r="AJ289" i="79"/>
  <c r="AI289" i="79"/>
  <c r="AH289" i="79"/>
  <c r="AG289" i="79"/>
  <c r="AL264" i="79"/>
  <c r="AK264" i="79"/>
  <c r="AJ264" i="79"/>
  <c r="AI264" i="79"/>
  <c r="AH264" i="79"/>
  <c r="AG264" i="79"/>
  <c r="AL260" i="79"/>
  <c r="AK260" i="79"/>
  <c r="AJ260" i="79"/>
  <c r="AI260" i="79"/>
  <c r="AH260" i="79"/>
  <c r="AG260" i="79"/>
  <c r="AL257" i="79"/>
  <c r="AK257" i="79"/>
  <c r="AJ257" i="79"/>
  <c r="AI257" i="79"/>
  <c r="AH257" i="79"/>
  <c r="AG257" i="79"/>
  <c r="AL254" i="79"/>
  <c r="AK254" i="79"/>
  <c r="AJ254" i="79"/>
  <c r="AI254" i="79"/>
  <c r="AH254" i="79"/>
  <c r="AG254" i="79"/>
  <c r="AL250" i="79"/>
  <c r="AK250" i="79"/>
  <c r="AJ250" i="79"/>
  <c r="AI250" i="79"/>
  <c r="AH250" i="79"/>
  <c r="AG250" i="79"/>
  <c r="AL247" i="79"/>
  <c r="AK247" i="79"/>
  <c r="AJ247" i="79"/>
  <c r="AI247" i="79"/>
  <c r="AH247" i="79"/>
  <c r="AG247" i="79"/>
  <c r="AL244" i="79"/>
  <c r="AK244" i="79"/>
  <c r="AJ244" i="79"/>
  <c r="AI244" i="79"/>
  <c r="AH244" i="79"/>
  <c r="AG244" i="79"/>
  <c r="AL241" i="79"/>
  <c r="AK241" i="79"/>
  <c r="AJ241" i="79"/>
  <c r="AI241" i="79"/>
  <c r="AH241" i="79"/>
  <c r="AG241" i="79"/>
  <c r="AL238" i="79"/>
  <c r="AK238" i="79"/>
  <c r="AJ238" i="79"/>
  <c r="AI238" i="79"/>
  <c r="AH238" i="79"/>
  <c r="AG238" i="79"/>
  <c r="AL234" i="79"/>
  <c r="AK234" i="79"/>
  <c r="AJ234" i="79"/>
  <c r="AI234" i="79"/>
  <c r="AH234" i="79"/>
  <c r="AG234" i="79"/>
  <c r="AL231" i="79"/>
  <c r="AK231" i="79"/>
  <c r="AJ231" i="79"/>
  <c r="AI231" i="79"/>
  <c r="AH231" i="79"/>
  <c r="AG231" i="79"/>
  <c r="AL228" i="79"/>
  <c r="AK228" i="79"/>
  <c r="AJ228" i="79"/>
  <c r="AI228" i="79"/>
  <c r="AH228" i="79"/>
  <c r="AG228" i="79"/>
  <c r="AL225" i="79"/>
  <c r="AK225" i="79"/>
  <c r="AJ225" i="79"/>
  <c r="AI225" i="79"/>
  <c r="AH225" i="79"/>
  <c r="AG225" i="79"/>
  <c r="AL222" i="79"/>
  <c r="AK222" i="79"/>
  <c r="AJ222" i="79"/>
  <c r="AI222" i="79"/>
  <c r="AH222" i="79"/>
  <c r="AG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L363" i="46"/>
  <c r="AK363" i="46"/>
  <c r="AJ363" i="46"/>
  <c r="AI363" i="46"/>
  <c r="AH363" i="46"/>
  <c r="AG363" i="46"/>
  <c r="AL360" i="46"/>
  <c r="AK360" i="46"/>
  <c r="AJ360" i="46"/>
  <c r="AI360" i="46"/>
  <c r="AH360" i="46"/>
  <c r="AG360" i="46"/>
  <c r="AL349" i="46"/>
  <c r="AK349" i="46"/>
  <c r="AJ349" i="46"/>
  <c r="AI349" i="46"/>
  <c r="AH349" i="46"/>
  <c r="AG349" i="46"/>
  <c r="AL345" i="46"/>
  <c r="AK345" i="46"/>
  <c r="AJ345" i="46"/>
  <c r="AI345" i="46"/>
  <c r="AH345" i="46"/>
  <c r="AG345" i="46"/>
  <c r="AL342" i="46"/>
  <c r="AK342" i="46"/>
  <c r="AJ342" i="46"/>
  <c r="AI342" i="46"/>
  <c r="AH342" i="46"/>
  <c r="AG342" i="46"/>
  <c r="AL339" i="46"/>
  <c r="AK339" i="46"/>
  <c r="AJ339" i="46"/>
  <c r="AI339" i="46"/>
  <c r="AH339" i="46"/>
  <c r="AG339" i="46"/>
  <c r="AL336" i="46"/>
  <c r="AK336" i="46"/>
  <c r="AJ336" i="46"/>
  <c r="AI336" i="46"/>
  <c r="AH336" i="46"/>
  <c r="AG336" i="46"/>
  <c r="AL333" i="46"/>
  <c r="AK333" i="46"/>
  <c r="AJ333" i="46"/>
  <c r="AI333" i="46"/>
  <c r="AH333" i="46"/>
  <c r="AG333" i="46"/>
  <c r="AL329" i="46"/>
  <c r="AK329" i="46"/>
  <c r="AJ329" i="46"/>
  <c r="AI329" i="46"/>
  <c r="AH329" i="46"/>
  <c r="AG329" i="46"/>
  <c r="AL320" i="46"/>
  <c r="AK320" i="46"/>
  <c r="AJ320" i="46"/>
  <c r="AI320" i="46"/>
  <c r="AH320" i="46"/>
  <c r="AG320" i="46"/>
  <c r="AL317" i="46"/>
  <c r="AK317" i="46"/>
  <c r="AJ317" i="46"/>
  <c r="AI317" i="46"/>
  <c r="AH317" i="46"/>
  <c r="AG317" i="46"/>
  <c r="AL314" i="46"/>
  <c r="AK314" i="46"/>
  <c r="AJ314" i="46"/>
  <c r="AI314" i="46"/>
  <c r="AH314" i="46"/>
  <c r="AG314" i="46"/>
  <c r="AL311" i="46"/>
  <c r="AK311" i="46"/>
  <c r="AJ311" i="46"/>
  <c r="AI311" i="46"/>
  <c r="AH311" i="46"/>
  <c r="AG311" i="46"/>
  <c r="AL308" i="46"/>
  <c r="AK308" i="46"/>
  <c r="AJ308" i="46"/>
  <c r="AI308" i="46"/>
  <c r="AH308" i="46"/>
  <c r="AG308" i="46"/>
  <c r="AL304" i="46"/>
  <c r="AK304" i="46"/>
  <c r="AJ304" i="46"/>
  <c r="AI304" i="46"/>
  <c r="AH304" i="46"/>
  <c r="AG304" i="46"/>
  <c r="AL298" i="46"/>
  <c r="AK298" i="46"/>
  <c r="AJ298" i="46"/>
  <c r="AI298" i="46"/>
  <c r="AH298" i="46"/>
  <c r="AG298" i="46"/>
  <c r="AL295" i="46"/>
  <c r="AK295" i="46"/>
  <c r="AJ295" i="46"/>
  <c r="AI295" i="46"/>
  <c r="AH295" i="46"/>
  <c r="AG295" i="46"/>
  <c r="AL292" i="46"/>
  <c r="AK292" i="46"/>
  <c r="AJ292" i="46"/>
  <c r="AI292" i="46"/>
  <c r="AH292" i="46"/>
  <c r="AG292" i="46"/>
  <c r="AL289" i="46"/>
  <c r="AK289" i="46"/>
  <c r="AJ289" i="46"/>
  <c r="AI289" i="46"/>
  <c r="AH289" i="46"/>
  <c r="AG289" i="46"/>
  <c r="AL286" i="46"/>
  <c r="AK286" i="46"/>
  <c r="AJ286" i="46"/>
  <c r="AI286" i="46"/>
  <c r="AH286" i="46"/>
  <c r="AG286" i="46"/>
  <c r="AL283" i="46"/>
  <c r="AK283" i="46"/>
  <c r="AJ283" i="46"/>
  <c r="AI283" i="46"/>
  <c r="AH283" i="46"/>
  <c r="AG283" i="46"/>
  <c r="AL280" i="46"/>
  <c r="AK280" i="46"/>
  <c r="AJ280" i="46"/>
  <c r="AI280" i="46"/>
  <c r="AH280" i="46"/>
  <c r="AG280" i="46"/>
  <c r="AL237" i="46"/>
  <c r="AK237" i="46"/>
  <c r="AJ237" i="46"/>
  <c r="AI237" i="46"/>
  <c r="AH237" i="46"/>
  <c r="AG237" i="46"/>
  <c r="AL234" i="46"/>
  <c r="AK234" i="46"/>
  <c r="AJ234" i="46"/>
  <c r="AI234" i="46"/>
  <c r="AH234" i="46"/>
  <c r="AG234" i="46"/>
  <c r="AL231" i="46"/>
  <c r="AK231" i="46"/>
  <c r="AJ231" i="46"/>
  <c r="AI231" i="46"/>
  <c r="AH231" i="46"/>
  <c r="AG231" i="46"/>
  <c r="AL220" i="46"/>
  <c r="AK220" i="46"/>
  <c r="AJ220" i="46"/>
  <c r="AI220" i="46"/>
  <c r="AH220" i="46"/>
  <c r="AG220" i="46"/>
  <c r="AL216" i="46"/>
  <c r="AK216" i="46"/>
  <c r="AJ216" i="46"/>
  <c r="AI216" i="46"/>
  <c r="AH216" i="46"/>
  <c r="AG216" i="46"/>
  <c r="AL213" i="46"/>
  <c r="AK213" i="46"/>
  <c r="AJ213" i="46"/>
  <c r="AI213" i="46"/>
  <c r="AH213" i="46"/>
  <c r="AG213" i="46"/>
  <c r="AL210" i="46"/>
  <c r="AK210" i="46"/>
  <c r="AJ210" i="46"/>
  <c r="AI210" i="46"/>
  <c r="AH210" i="46"/>
  <c r="AG210" i="46"/>
  <c r="AL207" i="46"/>
  <c r="AK207" i="46"/>
  <c r="AJ207" i="46"/>
  <c r="AI207" i="46"/>
  <c r="AH207" i="46"/>
  <c r="AG207" i="46"/>
  <c r="AL204" i="46"/>
  <c r="AK204" i="46"/>
  <c r="AJ204" i="46"/>
  <c r="AI204" i="46"/>
  <c r="AH204" i="46"/>
  <c r="AG204" i="46"/>
  <c r="AL200" i="46"/>
  <c r="AK200" i="46"/>
  <c r="AJ200" i="46"/>
  <c r="AI200" i="46"/>
  <c r="AH200" i="46"/>
  <c r="AG200" i="46"/>
  <c r="AL191" i="46"/>
  <c r="AK191" i="46"/>
  <c r="AJ191" i="46"/>
  <c r="AI191" i="46"/>
  <c r="AH191" i="46"/>
  <c r="AG191" i="46"/>
  <c r="AL188" i="46"/>
  <c r="AK188" i="46"/>
  <c r="AJ188" i="46"/>
  <c r="AI188" i="46"/>
  <c r="AH188" i="46"/>
  <c r="AG188" i="46"/>
  <c r="AL185" i="46"/>
  <c r="AK185" i="46"/>
  <c r="AJ185" i="46"/>
  <c r="AI185" i="46"/>
  <c r="AH185" i="46"/>
  <c r="AG185" i="46"/>
  <c r="AL182" i="46"/>
  <c r="AK182" i="46"/>
  <c r="AJ182" i="46"/>
  <c r="AI182" i="46"/>
  <c r="AH182" i="46"/>
  <c r="AG182" i="46"/>
  <c r="AL179" i="46"/>
  <c r="AK179" i="46"/>
  <c r="AJ179" i="46"/>
  <c r="AI179" i="46"/>
  <c r="AH179" i="46"/>
  <c r="AG179" i="46"/>
  <c r="AL175" i="46"/>
  <c r="AK175" i="46"/>
  <c r="AJ175" i="46"/>
  <c r="AI175" i="46"/>
  <c r="AH175" i="46"/>
  <c r="AG175" i="46"/>
  <c r="AL169" i="46"/>
  <c r="AK169" i="46"/>
  <c r="AJ169" i="46"/>
  <c r="AI169" i="46"/>
  <c r="AH169" i="46"/>
  <c r="AG169" i="46"/>
  <c r="AL166" i="46"/>
  <c r="AK166" i="46"/>
  <c r="AJ166" i="46"/>
  <c r="AI166" i="46"/>
  <c r="AH166" i="46"/>
  <c r="AG166" i="46"/>
  <c r="AL163" i="46"/>
  <c r="AK163" i="46"/>
  <c r="AJ163" i="46"/>
  <c r="AI163" i="46"/>
  <c r="AH163" i="46"/>
  <c r="AG163" i="46"/>
  <c r="AL160" i="46"/>
  <c r="AK160" i="46"/>
  <c r="AJ160" i="46"/>
  <c r="AI160" i="46"/>
  <c r="AH160" i="46"/>
  <c r="AG160" i="46"/>
  <c r="AL157" i="46"/>
  <c r="AK157" i="46"/>
  <c r="AJ157" i="46"/>
  <c r="AI157" i="46"/>
  <c r="AH157" i="46"/>
  <c r="AG157" i="46"/>
  <c r="AL154" i="46"/>
  <c r="AK154" i="46"/>
  <c r="AJ154" i="46"/>
  <c r="AI154" i="46"/>
  <c r="AH154" i="46"/>
  <c r="AG154" i="46"/>
  <c r="AL151" i="46"/>
  <c r="AK151" i="46"/>
  <c r="AJ151" i="46"/>
  <c r="AI151" i="46"/>
  <c r="AH151" i="46"/>
  <c r="AG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L41" i="46"/>
  <c r="AK41" i="46"/>
  <c r="AJ41" i="46"/>
  <c r="AI41" i="46"/>
  <c r="AH41" i="46"/>
  <c r="AG41" i="46"/>
  <c r="AL38" i="46"/>
  <c r="AK38" i="46"/>
  <c r="AJ38" i="46"/>
  <c r="AI38" i="46"/>
  <c r="AH38" i="46"/>
  <c r="AG38" i="46"/>
  <c r="AL35" i="46"/>
  <c r="AK35" i="46"/>
  <c r="AJ35" i="46"/>
  <c r="AI35" i="46"/>
  <c r="AH35" i="46"/>
  <c r="AG35" i="46"/>
  <c r="AL32" i="46"/>
  <c r="AK32" i="46"/>
  <c r="AJ32" i="46"/>
  <c r="AI32" i="46"/>
  <c r="AH32" i="46"/>
  <c r="AG32" i="46"/>
  <c r="AL29" i="46"/>
  <c r="AK29" i="46"/>
  <c r="AJ29" i="46"/>
  <c r="AI29" i="46"/>
  <c r="AH29" i="46"/>
  <c r="AG29" i="46"/>
  <c r="AL26" i="46"/>
  <c r="AK26" i="46"/>
  <c r="AJ26" i="46"/>
  <c r="AI26" i="46"/>
  <c r="AH26" i="46"/>
  <c r="AG26" i="46"/>
  <c r="AM326" i="79" l="1"/>
  <c r="Z583" i="79"/>
  <c r="Y767" i="79"/>
  <c r="Y951" i="79"/>
  <c r="Y268" i="46"/>
  <c r="Y265" i="46"/>
  <c r="Y526" i="46"/>
  <c r="Y395" i="46"/>
  <c r="Y135" i="46"/>
  <c r="E3" i="80"/>
  <c r="E2" i="80"/>
  <c r="P52" i="43" l="1"/>
  <c r="O52" i="43"/>
  <c r="N52" i="43"/>
  <c r="M52" i="43"/>
  <c r="L52" i="43"/>
  <c r="K52" i="43"/>
  <c r="J52" i="43"/>
  <c r="I52" i="43"/>
  <c r="H52" i="43"/>
  <c r="G52" i="43"/>
  <c r="F52" i="43"/>
  <c r="E52" i="43"/>
  <c r="D52" i="43"/>
  <c r="AG23" i="46" l="1"/>
  <c r="AH23" i="46"/>
  <c r="AI23" i="46"/>
  <c r="AJ23" i="46"/>
  <c r="AK23" i="46"/>
  <c r="AL23" i="46"/>
  <c r="E22" i="45"/>
  <c r="E36" i="45"/>
  <c r="N51" i="46"/>
  <c r="Z138" i="46" l="1"/>
  <c r="Z140" i="46"/>
  <c r="Z142" i="46"/>
  <c r="Z139" i="46"/>
  <c r="Z141" i="46"/>
  <c r="Z143" i="46"/>
  <c r="Y768" i="79"/>
  <c r="Y585" i="79"/>
  <c r="Y583" i="79"/>
  <c r="Y584" i="79"/>
  <c r="Y399" i="79"/>
  <c r="Y400" i="79"/>
  <c r="Z399" i="79"/>
  <c r="Z400"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7" i="79" l="1"/>
  <c r="AM774" i="79"/>
  <c r="AM591" i="79"/>
  <c r="AM408"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9" i="79"/>
  <c r="AF409" i="79"/>
  <c r="AJ592" i="79"/>
  <c r="AF592" i="79"/>
  <c r="AJ775" i="79"/>
  <c r="AF775" i="79"/>
  <c r="AJ958" i="79"/>
  <c r="AF958" i="79"/>
  <c r="K14" i="44"/>
  <c r="K18" i="44" s="1"/>
  <c r="O14" i="44"/>
  <c r="O18" i="44" s="1"/>
  <c r="O29" i="44"/>
  <c r="O33" i="44" s="1"/>
  <c r="O43" i="44"/>
  <c r="C95" i="45" s="1"/>
  <c r="AF21" i="46"/>
  <c r="AI149" i="46"/>
  <c r="AI278" i="46"/>
  <c r="AI407" i="46"/>
  <c r="AI36" i="79"/>
  <c r="AI219" i="79"/>
  <c r="AI409" i="79"/>
  <c r="AI592" i="79"/>
  <c r="AI775" i="79"/>
  <c r="AI958" i="79"/>
  <c r="M43" i="44"/>
  <c r="AL21" i="46"/>
  <c r="AL149" i="46"/>
  <c r="AH149" i="46"/>
  <c r="AL278" i="46"/>
  <c r="AH278" i="46"/>
  <c r="AL407" i="46"/>
  <c r="AH407" i="46"/>
  <c r="AL36" i="79"/>
  <c r="AH36" i="79"/>
  <c r="AL219" i="79"/>
  <c r="AH219" i="79"/>
  <c r="AL409" i="79"/>
  <c r="AH409" i="79"/>
  <c r="AL592" i="79"/>
  <c r="AH592" i="79"/>
  <c r="AL775" i="79"/>
  <c r="AH775" i="79"/>
  <c r="AL958" i="79"/>
  <c r="AH958" i="79"/>
  <c r="N29" i="44"/>
  <c r="N33" i="44" s="1"/>
  <c r="K43" i="44"/>
  <c r="K53" i="44" s="1"/>
  <c r="AH21" i="46"/>
  <c r="AK21" i="46"/>
  <c r="AK149" i="46"/>
  <c r="AG149" i="46"/>
  <c r="AK278" i="46"/>
  <c r="AG278" i="46"/>
  <c r="AK407" i="46"/>
  <c r="AG407" i="46"/>
  <c r="AK36" i="79"/>
  <c r="AG36" i="79"/>
  <c r="AK219" i="79"/>
  <c r="AG219" i="79"/>
  <c r="AK409" i="79"/>
  <c r="AG409" i="79"/>
  <c r="AK592" i="79"/>
  <c r="AG592" i="79"/>
  <c r="AK775" i="79"/>
  <c r="AG775" i="79"/>
  <c r="AK958" i="79"/>
  <c r="AK1117" i="79" s="1"/>
  <c r="AG958" i="79"/>
  <c r="K122" i="45"/>
  <c r="AK408" i="79"/>
  <c r="AJ20" i="46"/>
  <c r="AG591" i="79"/>
  <c r="AG148" i="46"/>
  <c r="AK406" i="46"/>
  <c r="AF774" i="79"/>
  <c r="AG35" i="79"/>
  <c r="L13" i="44"/>
  <c r="P13" i="44"/>
  <c r="S14" i="47"/>
  <c r="AF148" i="46"/>
  <c r="AK277" i="46"/>
  <c r="AG406" i="46"/>
  <c r="AF35" i="79"/>
  <c r="AI408" i="79"/>
  <c r="AK774" i="79"/>
  <c r="AJ957" i="79"/>
  <c r="N28" i="44"/>
  <c r="Q14" i="47"/>
  <c r="AI20" i="46"/>
  <c r="AK148" i="46"/>
  <c r="AI277" i="46"/>
  <c r="AK35" i="79"/>
  <c r="AJ218" i="79"/>
  <c r="AG408" i="79"/>
  <c r="AJ774" i="79"/>
  <c r="AF957" i="79"/>
  <c r="O122" i="45"/>
  <c r="U14" i="47"/>
  <c r="AG20" i="46"/>
  <c r="AK20" i="46"/>
  <c r="AJ148" i="46"/>
  <c r="AG277" i="46"/>
  <c r="AJ35" i="79"/>
  <c r="AF218" i="79"/>
  <c r="AK591" i="79"/>
  <c r="AG774" i="79"/>
  <c r="V14" i="47"/>
  <c r="AL406" i="46"/>
  <c r="AH406" i="46"/>
  <c r="AL591" i="79"/>
  <c r="AH591" i="79"/>
  <c r="N13" i="44"/>
  <c r="M122" i="45"/>
  <c r="M28" i="44"/>
  <c r="Q42" i="44"/>
  <c r="R14" i="47"/>
  <c r="AH20" i="46"/>
  <c r="AL277" i="46"/>
  <c r="AH277" i="46"/>
  <c r="AI218" i="79"/>
  <c r="AL408" i="79"/>
  <c r="AH408" i="79"/>
  <c r="AI957" i="79"/>
  <c r="Q28" i="44"/>
  <c r="M42" i="44"/>
  <c r="AI148" i="46"/>
  <c r="AJ406" i="46"/>
  <c r="AF406" i="46"/>
  <c r="AI35" i="79"/>
  <c r="AL218" i="79"/>
  <c r="AH218" i="79"/>
  <c r="AJ591" i="79"/>
  <c r="AF591" i="79"/>
  <c r="AI774" i="79"/>
  <c r="AL957" i="79"/>
  <c r="AH957" i="79"/>
  <c r="T14" i="47"/>
  <c r="P14" i="47"/>
  <c r="AF20" i="46"/>
  <c r="AL20" i="46"/>
  <c r="AL148" i="46"/>
  <c r="AH148" i="46"/>
  <c r="AJ277" i="46"/>
  <c r="AF277" i="46"/>
  <c r="AI406" i="46"/>
  <c r="AL35" i="79"/>
  <c r="AH35" i="79"/>
  <c r="AK218" i="79"/>
  <c r="AG218" i="79"/>
  <c r="AJ408" i="79"/>
  <c r="AF408" i="79"/>
  <c r="AI591" i="79"/>
  <c r="AL774" i="79"/>
  <c r="AH774" i="79"/>
  <c r="AK957" i="79"/>
  <c r="AG957"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1" i="79"/>
  <c r="AK934" i="79"/>
  <c r="AK585" i="79"/>
  <c r="AK584" i="79"/>
  <c r="AK568" i="79"/>
  <c r="AK583" i="79"/>
  <c r="AK212" i="79"/>
  <c r="AK211" i="79"/>
  <c r="AK195" i="79"/>
  <c r="AK210" i="79"/>
  <c r="AK209" i="79"/>
  <c r="AK208" i="79"/>
  <c r="AK768" i="79"/>
  <c r="AK751" i="79"/>
  <c r="AK767" i="79"/>
  <c r="AK400" i="79"/>
  <c r="AK402" i="79"/>
  <c r="AK401" i="79"/>
  <c r="AK385" i="79"/>
  <c r="AK399"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7" i="79"/>
  <c r="D934" i="79"/>
  <c r="D751" i="79"/>
  <c r="D568" i="79"/>
  <c r="D385" i="79"/>
  <c r="AL385" i="79" l="1"/>
  <c r="AL400" i="79"/>
  <c r="AL399" i="79"/>
  <c r="AL401" i="79"/>
  <c r="AL402" i="79"/>
  <c r="AL584" i="79"/>
  <c r="AL583" i="79"/>
  <c r="AL585" i="79"/>
  <c r="AL568" i="79"/>
  <c r="AL751" i="79"/>
  <c r="AL767" i="79"/>
  <c r="AL768" i="79"/>
  <c r="AL951" i="79"/>
  <c r="AL934" i="79"/>
  <c r="AL1117" i="79"/>
  <c r="AH951" i="79"/>
  <c r="AI951" i="79"/>
  <c r="AF951" i="79"/>
  <c r="AJ951" i="79"/>
  <c r="AG951" i="79"/>
  <c r="AF767" i="79"/>
  <c r="AJ767" i="79"/>
  <c r="AG768" i="79"/>
  <c r="AG767" i="79"/>
  <c r="AI768" i="79"/>
  <c r="AI767" i="79"/>
  <c r="AF768" i="79"/>
  <c r="AJ768" i="79"/>
  <c r="AH768" i="79"/>
  <c r="AH767" i="79"/>
  <c r="AH934" i="79"/>
  <c r="AJ934" i="79"/>
  <c r="AG934" i="79"/>
  <c r="AF934" i="79"/>
  <c r="AI934" i="79"/>
  <c r="AJ1117" i="79"/>
  <c r="AF1117" i="79"/>
  <c r="AG1117" i="79"/>
  <c r="AI1117" i="79"/>
  <c r="AH1117" i="79"/>
  <c r="AJ751" i="79"/>
  <c r="AF751" i="79"/>
  <c r="AG751" i="79"/>
  <c r="AI751" i="79"/>
  <c r="AH751" i="79"/>
  <c r="AH583" i="79"/>
  <c r="AI584" i="79"/>
  <c r="AF585" i="79"/>
  <c r="AJ585" i="79"/>
  <c r="AJ568" i="79"/>
  <c r="AF568" i="79"/>
  <c r="AJ584" i="79"/>
  <c r="AG585" i="79"/>
  <c r="AJ583" i="79"/>
  <c r="AG584" i="79"/>
  <c r="AH568" i="79"/>
  <c r="AG583" i="79"/>
  <c r="AH584" i="79"/>
  <c r="AI585" i="79"/>
  <c r="AG568" i="79"/>
  <c r="AI583" i="79"/>
  <c r="AF584" i="79"/>
  <c r="AI568" i="79"/>
  <c r="AF583" i="79"/>
  <c r="AH585" i="79"/>
  <c r="AI402" i="79"/>
  <c r="AH401" i="79"/>
  <c r="AG400" i="79"/>
  <c r="AI399" i="79"/>
  <c r="AJ401" i="79"/>
  <c r="AI400" i="79"/>
  <c r="AG399" i="79"/>
  <c r="AH402" i="79"/>
  <c r="AG401" i="79"/>
  <c r="AJ400" i="79"/>
  <c r="AH399" i="79"/>
  <c r="AF402" i="79"/>
  <c r="AJ402" i="79"/>
  <c r="AI401" i="79"/>
  <c r="AH400" i="79"/>
  <c r="AF399" i="79"/>
  <c r="AJ399" i="79"/>
  <c r="AG402" i="79"/>
  <c r="AF401" i="79"/>
  <c r="AF400" i="79"/>
  <c r="AI385" i="79"/>
  <c r="AH385" i="79"/>
  <c r="AJ385" i="79"/>
  <c r="AF385" i="79"/>
  <c r="AG385" i="79"/>
  <c r="Z951" i="79"/>
  <c r="Z768" i="79"/>
  <c r="Z767" i="79"/>
  <c r="Z584" i="79"/>
  <c r="Z585"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8" i="79"/>
  <c r="Z774" i="79"/>
  <c r="Z218" i="79"/>
  <c r="Z957" i="79"/>
  <c r="Z591" i="79"/>
  <c r="Z35" i="79"/>
  <c r="D123" i="45"/>
  <c r="E14" i="44"/>
  <c r="E18" i="44" s="1"/>
  <c r="Z592" i="79"/>
  <c r="Z751" i="79" s="1"/>
  <c r="Z219" i="79"/>
  <c r="Z385" i="79" s="1"/>
  <c r="Z409" i="79"/>
  <c r="Z568" i="79" s="1"/>
  <c r="Z775" i="79"/>
  <c r="Z934" i="79" s="1"/>
  <c r="Z958" i="79"/>
  <c r="Z1117" i="79" s="1"/>
  <c r="Z36" i="79"/>
  <c r="Z195" i="79" s="1"/>
  <c r="AE406" i="46"/>
  <c r="J13" i="44"/>
  <c r="AE957" i="79"/>
  <c r="AE408" i="79"/>
  <c r="AE774" i="79"/>
  <c r="AE591" i="79"/>
  <c r="AE218" i="79"/>
  <c r="AE35" i="79"/>
  <c r="J43" i="44"/>
  <c r="J53" i="44" s="1"/>
  <c r="J14" i="44"/>
  <c r="J18" i="44" s="1"/>
  <c r="AE409" i="79"/>
  <c r="AE592" i="79"/>
  <c r="AE958" i="79"/>
  <c r="AE1117" i="79" s="1"/>
  <c r="AE775" i="79"/>
  <c r="AE219" i="79"/>
  <c r="AE36" i="79"/>
  <c r="Y277" i="46"/>
  <c r="D13" i="44"/>
  <c r="Y774" i="79"/>
  <c r="Y591" i="79"/>
  <c r="Y218" i="79"/>
  <c r="Y957" i="79"/>
  <c r="Y408" i="79"/>
  <c r="Y35" i="79"/>
  <c r="AC148" i="46"/>
  <c r="H13" i="44"/>
  <c r="AC774" i="79"/>
  <c r="AC957" i="79"/>
  <c r="AC408" i="79"/>
  <c r="AC591" i="79"/>
  <c r="AC218" i="79"/>
  <c r="AC35" i="79"/>
  <c r="Y407" i="46"/>
  <c r="Y513" i="46" s="1"/>
  <c r="D14" i="44"/>
  <c r="D18" i="44" s="1"/>
  <c r="Y958" i="79"/>
  <c r="Y1117" i="79" s="1"/>
  <c r="Y409" i="79"/>
  <c r="Y568" i="79" s="1"/>
  <c r="Y775" i="79"/>
  <c r="Y934" i="79" s="1"/>
  <c r="Y592" i="79"/>
  <c r="Y751" i="79" s="1"/>
  <c r="Y219" i="79"/>
  <c r="Y385" i="79" s="1"/>
  <c r="Y36" i="79"/>
  <c r="Y195" i="79" s="1"/>
  <c r="AC278" i="46"/>
  <c r="AC395" i="46" s="1"/>
  <c r="H14" i="44"/>
  <c r="H18" i="44" s="1"/>
  <c r="AC775" i="79"/>
  <c r="AC951" i="79" s="1"/>
  <c r="AC592" i="79"/>
  <c r="AC219" i="79"/>
  <c r="AC958" i="79"/>
  <c r="AC1117" i="79" s="1"/>
  <c r="AC409" i="79"/>
  <c r="AC36" i="79"/>
  <c r="AD148" i="46"/>
  <c r="I13" i="44"/>
  <c r="AD408" i="79"/>
  <c r="AD591" i="79"/>
  <c r="AD957" i="79"/>
  <c r="AD774" i="79"/>
  <c r="AD218" i="79"/>
  <c r="AD35" i="79"/>
  <c r="H123" i="45"/>
  <c r="I14" i="44"/>
  <c r="I18" i="44" s="1"/>
  <c r="AD775" i="79"/>
  <c r="AD951" i="79" s="1"/>
  <c r="AD958" i="79"/>
  <c r="AD1117" i="79" s="1"/>
  <c r="AD409" i="79"/>
  <c r="AD583" i="79" s="1"/>
  <c r="AD592" i="79"/>
  <c r="AD219" i="79"/>
  <c r="AD36" i="79"/>
  <c r="AA406" i="46"/>
  <c r="F13" i="44"/>
  <c r="AA957" i="79"/>
  <c r="AA774" i="79"/>
  <c r="AA591" i="79"/>
  <c r="AA218" i="79"/>
  <c r="AA408" i="79"/>
  <c r="AA35" i="79"/>
  <c r="F43" i="44"/>
  <c r="F53" i="44" s="1"/>
  <c r="F14" i="44"/>
  <c r="F18" i="44" s="1"/>
  <c r="AA409" i="79"/>
  <c r="AA583" i="79" s="1"/>
  <c r="AA775" i="79"/>
  <c r="AA219" i="79"/>
  <c r="AA958" i="79"/>
  <c r="AA1117" i="79" s="1"/>
  <c r="AA592" i="79"/>
  <c r="AA36" i="79"/>
  <c r="AA208" i="79" s="1"/>
  <c r="AB406" i="46"/>
  <c r="G13" i="44"/>
  <c r="AB774" i="79"/>
  <c r="AB591" i="79"/>
  <c r="AB218" i="79"/>
  <c r="AB957" i="79"/>
  <c r="AB408" i="79"/>
  <c r="AB35" i="79"/>
  <c r="AB407" i="46"/>
  <c r="G14" i="44"/>
  <c r="G18" i="44" s="1"/>
  <c r="AB958" i="79"/>
  <c r="AB1117" i="79" s="1"/>
  <c r="AB775" i="79"/>
  <c r="AB592" i="79"/>
  <c r="AB219" i="79"/>
  <c r="AB409" i="79"/>
  <c r="AB583"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D399" i="79" l="1"/>
  <c r="AD402" i="79"/>
  <c r="AD401" i="79"/>
  <c r="AE401" i="79"/>
  <c r="AE402" i="79"/>
  <c r="AB401" i="79"/>
  <c r="AB402" i="79"/>
  <c r="AA402" i="79"/>
  <c r="AA401" i="79"/>
  <c r="AC401" i="79"/>
  <c r="AC402" i="79"/>
  <c r="AC585" i="79"/>
  <c r="AC584" i="79"/>
  <c r="AC583"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9" i="79"/>
  <c r="AB385" i="79"/>
  <c r="AB400" i="79"/>
  <c r="AB767" i="79"/>
  <c r="AB768" i="79"/>
  <c r="AB751" i="79"/>
  <c r="AD584" i="79"/>
  <c r="AD568" i="79"/>
  <c r="AD585" i="79"/>
  <c r="AC399" i="79"/>
  <c r="AC385" i="79"/>
  <c r="AC400" i="79"/>
  <c r="AB584" i="79"/>
  <c r="AB585" i="79"/>
  <c r="AB568" i="79"/>
  <c r="AA767" i="79"/>
  <c r="AA751" i="79"/>
  <c r="AA768" i="79"/>
  <c r="AA585" i="79"/>
  <c r="AA568" i="79"/>
  <c r="AD400" i="79"/>
  <c r="AD385" i="79"/>
  <c r="AD934" i="79"/>
  <c r="AC568" i="79"/>
  <c r="AC934" i="79"/>
  <c r="AE399" i="79"/>
  <c r="AE385" i="79"/>
  <c r="AE400" i="79"/>
  <c r="AE568" i="79"/>
  <c r="AE585" i="79"/>
  <c r="AE584" i="79"/>
  <c r="AE583" i="79"/>
  <c r="AD768" i="79"/>
  <c r="AD751" i="79"/>
  <c r="AD767" i="79"/>
  <c r="AE951" i="79"/>
  <c r="AE934" i="79"/>
  <c r="AA385" i="79"/>
  <c r="AA399" i="79"/>
  <c r="AA400" i="79"/>
  <c r="AB211" i="79"/>
  <c r="AB195" i="79"/>
  <c r="AB212" i="79"/>
  <c r="AB208" i="79"/>
  <c r="AB210" i="79"/>
  <c r="AB209" i="79"/>
  <c r="AB934" i="79"/>
  <c r="AB951" i="79"/>
  <c r="AA210" i="79"/>
  <c r="AA195" i="79"/>
  <c r="AA209" i="79"/>
  <c r="AA211" i="79"/>
  <c r="AA212" i="79"/>
  <c r="AA934" i="79"/>
  <c r="AA951" i="79"/>
  <c r="AD195" i="79"/>
  <c r="AC209" i="79"/>
  <c r="AC212" i="79"/>
  <c r="AC208" i="79"/>
  <c r="AC210" i="79"/>
  <c r="AC195" i="79"/>
  <c r="AC211" i="79"/>
  <c r="AC768" i="79"/>
  <c r="AC751" i="79"/>
  <c r="AC767" i="79"/>
  <c r="AE211" i="79"/>
  <c r="AE195" i="79"/>
  <c r="AE208" i="79"/>
  <c r="AE209" i="79"/>
  <c r="AE210" i="79"/>
  <c r="AE212" i="79"/>
  <c r="AE767" i="79"/>
  <c r="AE768" i="79"/>
  <c r="AE751"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L17" i="45"/>
  <c r="N60" i="46"/>
  <c r="N57" i="46"/>
  <c r="N23" i="45" l="1"/>
  <c r="N65" i="45"/>
  <c r="N58" i="45"/>
  <c r="N51" i="45"/>
  <c r="N44" i="45"/>
  <c r="N37" i="45"/>
  <c r="N30" i="45"/>
  <c r="M23" i="45"/>
  <c r="M58" i="45"/>
  <c r="M30" i="45"/>
  <c r="M51" i="45"/>
  <c r="M37" i="45"/>
  <c r="M65" i="45"/>
  <c r="M44" i="45"/>
  <c r="Y138" i="46"/>
  <c r="Y140"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4" i="79" s="1"/>
  <c r="L129" i="45"/>
  <c r="J127" i="45"/>
  <c r="AF516" i="46" s="1"/>
  <c r="H130" i="45"/>
  <c r="C133" i="45"/>
  <c r="Y1120" i="79" s="1"/>
  <c r="N130" i="45"/>
  <c r="K125" i="45"/>
  <c r="AG258" i="46" s="1"/>
  <c r="AG259" i="46" s="1"/>
  <c r="K128" i="45"/>
  <c r="N127" i="45"/>
  <c r="K126" i="45"/>
  <c r="AG387" i="46" s="1"/>
  <c r="G129" i="45"/>
  <c r="E129" i="45"/>
  <c r="AA388" i="79" s="1"/>
  <c r="AA389"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52" i="79"/>
  <c r="AG752" i="79"/>
  <c r="AG386" i="79"/>
  <c r="AK935" i="79"/>
  <c r="AF752" i="79"/>
  <c r="AH569" i="79"/>
  <c r="AL196" i="79"/>
  <c r="AG514" i="46"/>
  <c r="AI935" i="79"/>
  <c r="AJ935" i="79"/>
  <c r="AF386" i="79"/>
  <c r="AL569" i="79"/>
  <c r="AF935" i="79"/>
  <c r="AJ386" i="79"/>
  <c r="AH1118" i="79"/>
  <c r="AI1118" i="79"/>
  <c r="AK514" i="46"/>
  <c r="AI196" i="79"/>
  <c r="AK386" i="79"/>
  <c r="AF514" i="46"/>
  <c r="AF569" i="79"/>
  <c r="AL386" i="79"/>
  <c r="AL752" i="79"/>
  <c r="AJ569" i="79"/>
  <c r="AJ514" i="46"/>
  <c r="AK196" i="79"/>
  <c r="AG196" i="79"/>
  <c r="AG1118" i="79"/>
  <c r="AG569" i="79"/>
  <c r="AH514" i="46"/>
  <c r="AK1118" i="79"/>
  <c r="AH196" i="79"/>
  <c r="AH935" i="79"/>
  <c r="AJ1118" i="79"/>
  <c r="AF196" i="79"/>
  <c r="AF1118" i="79"/>
  <c r="AL935" i="79"/>
  <c r="AI386" i="79"/>
  <c r="AL514" i="46"/>
  <c r="AK752" i="79"/>
  <c r="AH386" i="79"/>
  <c r="AJ196" i="79"/>
  <c r="AL1118" i="79"/>
  <c r="AH752" i="79"/>
  <c r="AI514" i="46"/>
  <c r="AK569" i="79"/>
  <c r="AI569" i="79"/>
  <c r="AI752" i="79"/>
  <c r="AG935" i="79"/>
  <c r="Y514" i="46"/>
  <c r="AB514" i="46"/>
  <c r="AE1118" i="79"/>
  <c r="AD386" i="79"/>
  <c r="AC569" i="79"/>
  <c r="Y1118" i="79"/>
  <c r="Y569" i="79"/>
  <c r="AC514" i="46"/>
  <c r="AB935" i="79"/>
  <c r="AA1118" i="79"/>
  <c r="AD196" i="79"/>
  <c r="Y196" i="79"/>
  <c r="AE752" i="79"/>
  <c r="AA514" i="46"/>
  <c r="AE514" i="46"/>
  <c r="AC386" i="79"/>
  <c r="AB752" i="79"/>
  <c r="AC1118" i="79"/>
  <c r="AE386" i="79"/>
  <c r="Z935" i="79"/>
  <c r="AD514" i="46"/>
  <c r="AA569" i="79"/>
  <c r="AD1118" i="79"/>
  <c r="AE935" i="79"/>
  <c r="AB386" i="79"/>
  <c r="AB1118" i="79"/>
  <c r="AA752" i="79"/>
  <c r="AD569" i="79"/>
  <c r="Y752" i="79"/>
  <c r="AE569" i="79"/>
  <c r="Z752" i="79"/>
  <c r="Z514" i="46"/>
  <c r="AC935" i="79"/>
  <c r="AB569" i="79"/>
  <c r="Y386" i="79"/>
  <c r="Z386" i="79"/>
  <c r="AA196" i="79"/>
  <c r="AD935" i="79"/>
  <c r="AC196" i="79"/>
  <c r="Y935" i="79"/>
  <c r="AE196" i="79"/>
  <c r="AD752" i="79"/>
  <c r="AA386" i="79"/>
  <c r="AA935" i="79"/>
  <c r="AB196" i="79"/>
  <c r="AC752" i="79"/>
  <c r="Z569" i="79"/>
  <c r="Z196" i="79"/>
  <c r="Z1118" i="79"/>
  <c r="Y516" i="46"/>
  <c r="AD516" i="46"/>
  <c r="AD520" i="46" s="1"/>
  <c r="AD130" i="46"/>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I387" i="46" l="1"/>
  <c r="AI389" i="46" s="1"/>
  <c r="AL516" i="46"/>
  <c r="AL520" i="46" s="1"/>
  <c r="AK516" i="46"/>
  <c r="AK520" i="46" s="1"/>
  <c r="AJ387" i="46"/>
  <c r="AJ389" i="46" s="1"/>
  <c r="AL387" i="46"/>
  <c r="AL389" i="46" s="1"/>
  <c r="AL130" i="46"/>
  <c r="AL131" i="46" s="1"/>
  <c r="Q54" i="43" s="1"/>
  <c r="AH130" i="46"/>
  <c r="AH131" i="46" s="1"/>
  <c r="M54" i="43" s="1"/>
  <c r="AJ130" i="46"/>
  <c r="AJ131" i="46" s="1"/>
  <c r="O54" i="43" s="1"/>
  <c r="AK130" i="46"/>
  <c r="AK131" i="46" s="1"/>
  <c r="P54" i="43" s="1"/>
  <c r="AI130" i="46"/>
  <c r="AI131" i="46" s="1"/>
  <c r="N54" i="43" s="1"/>
  <c r="AJ258" i="46"/>
  <c r="AJ260" i="46" s="1"/>
  <c r="AH258" i="46"/>
  <c r="AH259" i="46" s="1"/>
  <c r="AI258" i="46"/>
  <c r="AI260" i="46" s="1"/>
  <c r="AH516" i="46"/>
  <c r="AH520" i="46" s="1"/>
  <c r="AK258" i="46"/>
  <c r="AK262" i="46" s="1"/>
  <c r="P58" i="43" s="1"/>
  <c r="AL258" i="46"/>
  <c r="AL262" i="46" s="1"/>
  <c r="Q58" i="43" s="1"/>
  <c r="AI516" i="46"/>
  <c r="AI518" i="46" s="1"/>
  <c r="AK571" i="79"/>
  <c r="AK580" i="79" s="1"/>
  <c r="P73" i="43" s="1"/>
  <c r="AJ516" i="46"/>
  <c r="AJ520" i="46" s="1"/>
  <c r="Y522" i="46"/>
  <c r="D64" i="43" s="1"/>
  <c r="AD522" i="46"/>
  <c r="I64" i="43" s="1"/>
  <c r="Y1124" i="79"/>
  <c r="Y1130" i="79"/>
  <c r="AF518" i="46"/>
  <c r="AF520" i="46"/>
  <c r="Y518" i="46"/>
  <c r="Y517" i="46"/>
  <c r="Y519" i="46"/>
  <c r="Y520" i="46"/>
  <c r="AA522" i="46"/>
  <c r="F64" i="43" s="1"/>
  <c r="AJ571" i="79"/>
  <c r="AA198" i="79"/>
  <c r="AB198" i="79"/>
  <c r="AJ388" i="79"/>
  <c r="AJ391" i="79" s="1"/>
  <c r="AH571" i="79"/>
  <c r="AH575" i="79" s="1"/>
  <c r="AL388" i="79"/>
  <c r="AL394" i="79" s="1"/>
  <c r="AC198" i="79"/>
  <c r="AC201" i="79" s="1"/>
  <c r="AK388" i="79"/>
  <c r="AK392" i="79" s="1"/>
  <c r="AF388" i="79"/>
  <c r="AF391" i="79" s="1"/>
  <c r="AI571" i="79"/>
  <c r="AI580" i="79" s="1"/>
  <c r="N73" i="43" s="1"/>
  <c r="AL571" i="79"/>
  <c r="AL575" i="79" s="1"/>
  <c r="AE571" i="79"/>
  <c r="AE574" i="79" s="1"/>
  <c r="AG571" i="79"/>
  <c r="AG574" i="79" s="1"/>
  <c r="AG388" i="79"/>
  <c r="AG396" i="79" s="1"/>
  <c r="L70" i="43" s="1"/>
  <c r="AD388" i="79"/>
  <c r="AD392" i="79" s="1"/>
  <c r="AB571" i="79"/>
  <c r="Z198" i="79"/>
  <c r="AB388" i="79"/>
  <c r="AB391" i="79" s="1"/>
  <c r="Z388" i="79"/>
  <c r="Z391" i="79" s="1"/>
  <c r="AC388" i="79"/>
  <c r="AC392" i="79" s="1"/>
  <c r="AD937" i="79"/>
  <c r="AH937" i="79"/>
  <c r="AH948" i="79" s="1"/>
  <c r="M79" i="43" s="1"/>
  <c r="AJ937" i="79"/>
  <c r="AJ948" i="79" s="1"/>
  <c r="O79" i="43" s="1"/>
  <c r="AI937" i="79"/>
  <c r="AI948" i="79" s="1"/>
  <c r="N79" i="43" s="1"/>
  <c r="Z937" i="79"/>
  <c r="Z948" i="79" s="1"/>
  <c r="E79" i="43" s="1"/>
  <c r="AK937" i="79"/>
  <c r="AK948" i="79" s="1"/>
  <c r="P79" i="43" s="1"/>
  <c r="AL937" i="79"/>
  <c r="AE937" i="79"/>
  <c r="AE948" i="79" s="1"/>
  <c r="J79" i="43" s="1"/>
  <c r="AF937" i="79"/>
  <c r="AC937" i="79"/>
  <c r="AC948" i="79" s="1"/>
  <c r="H79" i="43" s="1"/>
  <c r="AA937" i="79"/>
  <c r="AA948" i="79" s="1"/>
  <c r="F79" i="43" s="1"/>
  <c r="AB937" i="79"/>
  <c r="AB948" i="79" s="1"/>
  <c r="G79" i="43" s="1"/>
  <c r="AG937" i="79"/>
  <c r="AG948" i="79" s="1"/>
  <c r="L79" i="43" s="1"/>
  <c r="Y1127" i="79"/>
  <c r="Z571" i="79"/>
  <c r="Y937" i="79"/>
  <c r="AA571" i="79"/>
  <c r="Y571" i="79"/>
  <c r="Y580" i="79" s="1"/>
  <c r="AJ1120" i="79"/>
  <c r="AJ1132" i="79" s="1"/>
  <c r="O82" i="43" s="1"/>
  <c r="AI1120" i="79"/>
  <c r="AL1120" i="79"/>
  <c r="AL1132" i="79" s="1"/>
  <c r="Q82" i="43" s="1"/>
  <c r="AG1120" i="79"/>
  <c r="AK1120" i="79"/>
  <c r="AK1132" i="79" s="1"/>
  <c r="P82" i="43" s="1"/>
  <c r="AH1120" i="79"/>
  <c r="AH1132" i="79" s="1"/>
  <c r="M82" i="43" s="1"/>
  <c r="AF1120" i="79"/>
  <c r="AC1120" i="79"/>
  <c r="AC1132" i="79" s="1"/>
  <c r="H82" i="43" s="1"/>
  <c r="AE1120" i="79"/>
  <c r="AE1132" i="79" s="1"/>
  <c r="J82" i="43" s="1"/>
  <c r="AB1120" i="79"/>
  <c r="AB1132" i="79" s="1"/>
  <c r="G82" i="43" s="1"/>
  <c r="AD1120" i="79"/>
  <c r="AD1132" i="79" s="1"/>
  <c r="I82" i="43" s="1"/>
  <c r="Z1120" i="79"/>
  <c r="Z1130" i="79" s="1"/>
  <c r="AA1120" i="79"/>
  <c r="AC571" i="79"/>
  <c r="AC577" i="79" s="1"/>
  <c r="AE199" i="79"/>
  <c r="AD198" i="79"/>
  <c r="AD201" i="79" s="1"/>
  <c r="AE388" i="79"/>
  <c r="AE391" i="79" s="1"/>
  <c r="AD571" i="79"/>
  <c r="AE203" i="79"/>
  <c r="AL754" i="79"/>
  <c r="AL764" i="79" s="1"/>
  <c r="Q76" i="43" s="1"/>
  <c r="AE754" i="79"/>
  <c r="AE764" i="79" s="1"/>
  <c r="J76" i="43" s="1"/>
  <c r="AI754" i="79"/>
  <c r="AG754" i="79"/>
  <c r="AF754" i="79"/>
  <c r="AF764" i="79" s="1"/>
  <c r="K76" i="43" s="1"/>
  <c r="Z754" i="79"/>
  <c r="Z764" i="79" s="1"/>
  <c r="E76" i="43" s="1"/>
  <c r="AD754" i="79"/>
  <c r="AC754" i="79"/>
  <c r="AC764" i="79" s="1"/>
  <c r="H76" i="43" s="1"/>
  <c r="AJ754" i="79"/>
  <c r="AJ764" i="79" s="1"/>
  <c r="O76" i="43" s="1"/>
  <c r="AH754" i="79"/>
  <c r="AH764" i="79" s="1"/>
  <c r="M76" i="43" s="1"/>
  <c r="AA754" i="79"/>
  <c r="AA764" i="79" s="1"/>
  <c r="F76" i="43" s="1"/>
  <c r="AB754" i="79"/>
  <c r="AB764" i="79" s="1"/>
  <c r="G76" i="43" s="1"/>
  <c r="AK754" i="79"/>
  <c r="AE200" i="79"/>
  <c r="AG198" i="79"/>
  <c r="AG202" i="79" s="1"/>
  <c r="AE201" i="79"/>
  <c r="AF571" i="79"/>
  <c r="AF575" i="79" s="1"/>
  <c r="Y388" i="79"/>
  <c r="Y396" i="79" s="1"/>
  <c r="AF198" i="79"/>
  <c r="AF201" i="79" s="1"/>
  <c r="AH388" i="79"/>
  <c r="AH396" i="79" s="1"/>
  <c r="M70" i="43" s="1"/>
  <c r="AG262" i="46"/>
  <c r="L58" i="43" s="1"/>
  <c r="AG260" i="46"/>
  <c r="AG261" i="46" s="1"/>
  <c r="L57" i="43" s="1"/>
  <c r="Y1125" i="79"/>
  <c r="AG389" i="46"/>
  <c r="AG390" i="46"/>
  <c r="AG388" i="46"/>
  <c r="Y1122" i="79"/>
  <c r="AI198" i="79"/>
  <c r="AI199" i="79" s="1"/>
  <c r="AJ198" i="79"/>
  <c r="AJ203" i="79" s="1"/>
  <c r="AK198" i="79"/>
  <c r="AK201" i="79" s="1"/>
  <c r="AL198" i="79"/>
  <c r="AL203" i="79" s="1"/>
  <c r="AH198" i="79"/>
  <c r="AH205" i="79" s="1"/>
  <c r="M67" i="43" s="1"/>
  <c r="AA390" i="79"/>
  <c r="AA393" i="79"/>
  <c r="AA394" i="79"/>
  <c r="AA392" i="79"/>
  <c r="AA391" i="79"/>
  <c r="AF132" i="46"/>
  <c r="K55" i="43" s="1"/>
  <c r="Y760" i="79"/>
  <c r="Y755" i="79"/>
  <c r="Y759" i="79"/>
  <c r="Y757" i="79"/>
  <c r="Y756" i="79"/>
  <c r="Y758" i="79"/>
  <c r="AF260" i="46"/>
  <c r="AF259" i="46"/>
  <c r="Y1128" i="79"/>
  <c r="Y1126" i="79"/>
  <c r="Y1121" i="79"/>
  <c r="Y1123" i="79"/>
  <c r="Y1129" i="79"/>
  <c r="AF389" i="46"/>
  <c r="AF390" i="46"/>
  <c r="AF388" i="46"/>
  <c r="AG519" i="46"/>
  <c r="AG517" i="46"/>
  <c r="AG518" i="46"/>
  <c r="AF262" i="46"/>
  <c r="K58" i="43" s="1"/>
  <c r="Y1132" i="79"/>
  <c r="AF517" i="46"/>
  <c r="AK387" i="46"/>
  <c r="AK389" i="46" s="1"/>
  <c r="AH387" i="46"/>
  <c r="AH392" i="46" s="1"/>
  <c r="M61" i="43" s="1"/>
  <c r="AG132" i="46"/>
  <c r="L55" i="43" s="1"/>
  <c r="AA396" i="79"/>
  <c r="F70" i="43" s="1"/>
  <c r="AF522" i="46"/>
  <c r="K64" i="43" s="1"/>
  <c r="AF519" i="46"/>
  <c r="AI388" i="79"/>
  <c r="AI390" i="79" s="1"/>
  <c r="AG522" i="46"/>
  <c r="L64" i="43" s="1"/>
  <c r="Y764" i="79"/>
  <c r="AI390" i="46"/>
  <c r="Y202" i="79"/>
  <c r="Y200" i="79"/>
  <c r="Y201" i="79"/>
  <c r="Y205" i="79"/>
  <c r="AI388" i="46"/>
  <c r="AA388" i="46"/>
  <c r="AA389" i="46"/>
  <c r="AC519" i="46"/>
  <c r="AC518" i="46"/>
  <c r="AK518" i="46"/>
  <c r="AK519" i="46"/>
  <c r="AE519" i="46"/>
  <c r="AE518" i="46"/>
  <c r="Z518" i="46"/>
  <c r="Z519" i="46"/>
  <c r="AB518" i="46"/>
  <c r="AB519" i="46"/>
  <c r="AA518" i="46"/>
  <c r="AA519" i="46"/>
  <c r="Y388" i="46"/>
  <c r="Y389" i="46"/>
  <c r="AD388" i="46"/>
  <c r="AD389" i="46"/>
  <c r="AD519" i="46"/>
  <c r="AD518" i="46"/>
  <c r="AK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I55" i="43"/>
  <c r="F55" i="43"/>
  <c r="G55" i="43"/>
  <c r="H55" i="43"/>
  <c r="J55" i="43"/>
  <c r="AE205" i="79"/>
  <c r="J67" i="43" s="1"/>
  <c r="AE392" i="46"/>
  <c r="J61" i="43" s="1"/>
  <c r="AE390" i="46"/>
  <c r="AE388" i="46"/>
  <c r="Y392" i="46"/>
  <c r="Y390" i="46"/>
  <c r="Y199" i="79"/>
  <c r="Y203" i="79"/>
  <c r="Z262" i="46"/>
  <c r="E58" i="43" s="1"/>
  <c r="Z260" i="46"/>
  <c r="Z259" i="46"/>
  <c r="Z392" i="46"/>
  <c r="E61" i="43" s="1"/>
  <c r="Z390" i="46"/>
  <c r="Z388" i="46"/>
  <c r="H54" i="43"/>
  <c r="F54" i="43"/>
  <c r="G54" i="43"/>
  <c r="E55" i="43"/>
  <c r="I54" i="43"/>
  <c r="AL518" i="46" l="1"/>
  <c r="AJ392" i="46"/>
  <c r="O61" i="43" s="1"/>
  <c r="AJ390" i="46"/>
  <c r="AJ388" i="46"/>
  <c r="AJ391" i="46" s="1"/>
  <c r="O60" i="43" s="1"/>
  <c r="AL517" i="46"/>
  <c r="AK522" i="46"/>
  <c r="P64" i="43" s="1"/>
  <c r="AL388" i="46"/>
  <c r="AL392" i="46"/>
  <c r="Q61" i="43" s="1"/>
  <c r="AL390" i="46"/>
  <c r="AL522" i="46"/>
  <c r="Q64" i="43" s="1"/>
  <c r="AL519" i="46"/>
  <c r="AH132" i="46"/>
  <c r="M55" i="43" s="1"/>
  <c r="R18" i="47" s="1"/>
  <c r="AK260" i="46"/>
  <c r="AL259" i="46"/>
  <c r="AI519" i="46"/>
  <c r="AL260" i="46"/>
  <c r="AJ132" i="46"/>
  <c r="O55" i="43" s="1"/>
  <c r="T18" i="47" s="1"/>
  <c r="AL132" i="46"/>
  <c r="Q55" i="43" s="1"/>
  <c r="V20" i="47" s="1"/>
  <c r="AI132" i="46"/>
  <c r="N55" i="43" s="1"/>
  <c r="S23" i="47" s="1"/>
  <c r="AH522" i="46"/>
  <c r="M64" i="43" s="1"/>
  <c r="AK572" i="79"/>
  <c r="AH518" i="46"/>
  <c r="AI520" i="46"/>
  <c r="AM520" i="46" s="1"/>
  <c r="AH519" i="46"/>
  <c r="AK132" i="46"/>
  <c r="P55" i="43" s="1"/>
  <c r="U20" i="47" s="1"/>
  <c r="AI517" i="46"/>
  <c r="AK577" i="79"/>
  <c r="AI262" i="46"/>
  <c r="N58" i="43" s="1"/>
  <c r="AI259" i="46"/>
  <c r="AI261" i="46" s="1"/>
  <c r="N57" i="43" s="1"/>
  <c r="AH262" i="46"/>
  <c r="M58" i="43" s="1"/>
  <c r="AJ522" i="46"/>
  <c r="O64" i="43" s="1"/>
  <c r="AH260" i="46"/>
  <c r="AH261" i="46" s="1"/>
  <c r="M57" i="43" s="1"/>
  <c r="AJ259" i="46"/>
  <c r="AJ261" i="46" s="1"/>
  <c r="O57" i="43" s="1"/>
  <c r="AJ518" i="46"/>
  <c r="AJ262" i="46"/>
  <c r="O58" i="43" s="1"/>
  <c r="AJ519" i="46"/>
  <c r="AJ517" i="46"/>
  <c r="AK576" i="79"/>
  <c r="AK259" i="46"/>
  <c r="AI522" i="46"/>
  <c r="N64" i="43" s="1"/>
  <c r="AK574" i="79"/>
  <c r="AK573" i="79"/>
  <c r="AH517" i="46"/>
  <c r="AK575" i="79"/>
  <c r="Y763" i="79"/>
  <c r="D75" i="43" s="1"/>
  <c r="P20" i="47"/>
  <c r="Q15" i="47"/>
  <c r="AB577" i="79"/>
  <c r="AB576" i="79"/>
  <c r="AB201" i="79"/>
  <c r="AB202" i="79"/>
  <c r="AA199" i="79"/>
  <c r="AA202" i="79"/>
  <c r="AA203" i="79"/>
  <c r="AD576" i="79"/>
  <c r="AD580" i="79"/>
  <c r="I73" i="43" s="1"/>
  <c r="Z202" i="79"/>
  <c r="Z203" i="79"/>
  <c r="AJ577" i="79"/>
  <c r="AJ580" i="79"/>
  <c r="O73" i="43" s="1"/>
  <c r="Y574" i="79"/>
  <c r="Y577" i="79"/>
  <c r="Z575" i="79"/>
  <c r="Z577" i="79"/>
  <c r="Y521" i="46"/>
  <c r="Z1132" i="79"/>
  <c r="E82" i="43" s="1"/>
  <c r="D70" i="43"/>
  <c r="AM131" i="46"/>
  <c r="C93" i="43" s="1"/>
  <c r="D76" i="43"/>
  <c r="D67" i="43"/>
  <c r="AD575" i="79"/>
  <c r="AH576" i="79"/>
  <c r="AL576" i="79"/>
  <c r="AD572" i="79"/>
  <c r="AI576" i="79"/>
  <c r="AE396" i="79"/>
  <c r="J70" i="43" s="1"/>
  <c r="AB200" i="79"/>
  <c r="AD390" i="79"/>
  <c r="AC202" i="79"/>
  <c r="AG577" i="79"/>
  <c r="AA573" i="79"/>
  <c r="AG576" i="79"/>
  <c r="AH572" i="79"/>
  <c r="AA575" i="79"/>
  <c r="AL573" i="79"/>
  <c r="AC205" i="79"/>
  <c r="H67" i="43" s="1"/>
  <c r="Z393" i="79"/>
  <c r="AC200" i="79"/>
  <c r="AD389" i="79"/>
  <c r="AB203" i="79"/>
  <c r="AD391" i="79"/>
  <c r="AL580" i="79"/>
  <c r="Q73" i="43" s="1"/>
  <c r="AL572" i="79"/>
  <c r="AB205" i="79"/>
  <c r="G67" i="43" s="1"/>
  <c r="AD396" i="79"/>
  <c r="I70" i="43" s="1"/>
  <c r="Z390" i="79"/>
  <c r="AL574" i="79"/>
  <c r="Z394" i="79"/>
  <c r="AB199" i="79"/>
  <c r="AB392" i="79"/>
  <c r="AK203" i="79"/>
  <c r="AA200" i="79"/>
  <c r="AA205" i="79"/>
  <c r="F67" i="43" s="1"/>
  <c r="AE392" i="79"/>
  <c r="AB394" i="79"/>
  <c r="AB393" i="79"/>
  <c r="AB396" i="79"/>
  <c r="G70" i="43" s="1"/>
  <c r="AI574" i="79"/>
  <c r="AI577" i="79"/>
  <c r="AK202" i="79"/>
  <c r="AI573" i="79"/>
  <c r="AG580" i="79"/>
  <c r="L73" i="43" s="1"/>
  <c r="AB390" i="79"/>
  <c r="AA572" i="79"/>
  <c r="AA201" i="79"/>
  <c r="AI572" i="79"/>
  <c r="AH573" i="79"/>
  <c r="AB389" i="79"/>
  <c r="AA574" i="79"/>
  <c r="AG573" i="79"/>
  <c r="AH580" i="79"/>
  <c r="M73" i="43" s="1"/>
  <c r="AA580" i="79"/>
  <c r="F73" i="43" s="1"/>
  <c r="AA577" i="79"/>
  <c r="AG572" i="79"/>
  <c r="AA576" i="79"/>
  <c r="AG575" i="79"/>
  <c r="AD393" i="79"/>
  <c r="AG200" i="79"/>
  <c r="AK390" i="46"/>
  <c r="AB574" i="79"/>
  <c r="AJ389" i="79"/>
  <c r="AL201" i="79"/>
  <c r="AK396" i="79"/>
  <c r="P70" i="43" s="1"/>
  <c r="AG390" i="79"/>
  <c r="AL202" i="79"/>
  <c r="AK390" i="79"/>
  <c r="AL393" i="79"/>
  <c r="AG391" i="79"/>
  <c r="AE573" i="79"/>
  <c r="AK389" i="79"/>
  <c r="AL391" i="79"/>
  <c r="AH393" i="79"/>
  <c r="AI389" i="79"/>
  <c r="AH394" i="79"/>
  <c r="AG205" i="79"/>
  <c r="L67" i="43" s="1"/>
  <c r="AD200" i="79"/>
  <c r="AH389" i="79"/>
  <c r="Y391" i="79"/>
  <c r="AG394" i="79"/>
  <c r="Y393" i="79"/>
  <c r="AK394" i="79"/>
  <c r="AL396" i="79"/>
  <c r="Q70" i="43" s="1"/>
  <c r="AJ394" i="79"/>
  <c r="AF580" i="79"/>
  <c r="K73" i="43" s="1"/>
  <c r="AG393" i="79"/>
  <c r="AL392" i="79"/>
  <c r="AJ390" i="79"/>
  <c r="AB580" i="79"/>
  <c r="G73" i="43" s="1"/>
  <c r="AG199" i="79"/>
  <c r="AC575" i="79"/>
  <c r="AF393" i="79"/>
  <c r="Y948" i="79"/>
  <c r="Q19" i="47"/>
  <c r="AC573" i="79"/>
  <c r="Q24" i="47"/>
  <c r="AD205" i="79"/>
  <c r="I67" i="43" s="1"/>
  <c r="AD203" i="79"/>
  <c r="AG203" i="79"/>
  <c r="AG201" i="79"/>
  <c r="Q26" i="47"/>
  <c r="AK205" i="79"/>
  <c r="P67" i="43" s="1"/>
  <c r="AF200" i="79"/>
  <c r="AF390" i="79"/>
  <c r="AK391" i="79"/>
  <c r="AL390" i="79"/>
  <c r="AG392" i="79"/>
  <c r="AC574" i="79"/>
  <c r="AJ573" i="79"/>
  <c r="AF394" i="79"/>
  <c r="AH392" i="79"/>
  <c r="AF576" i="79"/>
  <c r="AJ574" i="79"/>
  <c r="AJ575" i="79"/>
  <c r="AK393" i="79"/>
  <c r="AJ393" i="79"/>
  <c r="Z199" i="79"/>
  <c r="AG389" i="79"/>
  <c r="AH391" i="79"/>
  <c r="AB575" i="79"/>
  <c r="AH390" i="79"/>
  <c r="AF577" i="79"/>
  <c r="Z201" i="79"/>
  <c r="AF573" i="79"/>
  <c r="AL389" i="79"/>
  <c r="AJ396" i="79"/>
  <c r="O70" i="43" s="1"/>
  <c r="Z200" i="79"/>
  <c r="AB573" i="79"/>
  <c r="AJ572" i="79"/>
  <c r="AF572" i="79"/>
  <c r="AJ392" i="79"/>
  <c r="Y573" i="79"/>
  <c r="AB572" i="79"/>
  <c r="AJ576" i="79"/>
  <c r="AF574" i="79"/>
  <c r="AD577" i="79"/>
  <c r="AC390" i="79"/>
  <c r="AE572" i="79"/>
  <c r="AF202" i="79"/>
  <c r="Q31" i="47"/>
  <c r="AE580" i="79"/>
  <c r="J73" i="43" s="1"/>
  <c r="Q17" i="47"/>
  <c r="AK200" i="79"/>
  <c r="Z396" i="79"/>
  <c r="E70" i="43" s="1"/>
  <c r="Z392" i="79"/>
  <c r="AC572" i="79"/>
  <c r="AC199" i="79"/>
  <c r="AC394" i="79"/>
  <c r="AF389" i="79"/>
  <c r="AE577" i="79"/>
  <c r="AD573" i="79"/>
  <c r="AC396" i="79"/>
  <c r="H70" i="43" s="1"/>
  <c r="AI575" i="79"/>
  <c r="AC393" i="79"/>
  <c r="Z205" i="79"/>
  <c r="E67" i="43" s="1"/>
  <c r="Q21" i="47"/>
  <c r="AL577" i="79"/>
  <c r="AC580" i="79"/>
  <c r="H73" i="43" s="1"/>
  <c r="Y572" i="79"/>
  <c r="Z389" i="79"/>
  <c r="AC203" i="79"/>
  <c r="AC389" i="79"/>
  <c r="AF392" i="79"/>
  <c r="AD574" i="79"/>
  <c r="AK199" i="79"/>
  <c r="AF396" i="79"/>
  <c r="K70" i="43" s="1"/>
  <c r="AG521" i="46"/>
  <c r="L63" i="43" s="1"/>
  <c r="AF261" i="46"/>
  <c r="K57" i="43" s="1"/>
  <c r="AC576" i="79"/>
  <c r="AD394" i="79"/>
  <c r="AC391" i="79"/>
  <c r="AE575" i="79"/>
  <c r="AE576" i="79"/>
  <c r="D73" i="43"/>
  <c r="AH577" i="79"/>
  <c r="AH574" i="79"/>
  <c r="AA1127" i="79"/>
  <c r="AA1126" i="79"/>
  <c r="AA1124" i="79"/>
  <c r="AA1122" i="79"/>
  <c r="AA1129" i="79"/>
  <c r="AA1121" i="79"/>
  <c r="AA1128" i="79"/>
  <c r="AA1130" i="79"/>
  <c r="AA1125" i="79"/>
  <c r="AA1123" i="79"/>
  <c r="AI394" i="79"/>
  <c r="Z572" i="79"/>
  <c r="Z574" i="79"/>
  <c r="Z580" i="79"/>
  <c r="E73" i="43" s="1"/>
  <c r="Z758" i="79"/>
  <c r="Z757" i="79"/>
  <c r="Z755" i="79"/>
  <c r="Z760" i="79"/>
  <c r="Z756" i="79"/>
  <c r="Z759" i="79"/>
  <c r="Z1127" i="79"/>
  <c r="Z1122" i="79"/>
  <c r="Z1123" i="79"/>
  <c r="Z1126" i="79"/>
  <c r="Z1121" i="79"/>
  <c r="Z1125" i="79"/>
  <c r="Z1124" i="79"/>
  <c r="Z1128" i="79"/>
  <c r="Z1129" i="79"/>
  <c r="AG1130" i="79"/>
  <c r="AG1121" i="79"/>
  <c r="AG1123" i="79"/>
  <c r="AG1129" i="79"/>
  <c r="AG1126" i="79"/>
  <c r="AG1127" i="79"/>
  <c r="AG1128" i="79"/>
  <c r="AG1122" i="79"/>
  <c r="AG1125" i="79"/>
  <c r="AG1124" i="79"/>
  <c r="AK392" i="46"/>
  <c r="P61" i="43" s="1"/>
  <c r="AK388" i="46"/>
  <c r="AL205" i="79"/>
  <c r="Q67" i="43" s="1"/>
  <c r="AE393" i="79"/>
  <c r="AK760" i="79"/>
  <c r="AK755" i="79"/>
  <c r="AK759" i="79"/>
  <c r="AK758" i="79"/>
  <c r="AK756" i="79"/>
  <c r="AK757" i="79"/>
  <c r="AF755" i="79"/>
  <c r="AF759" i="79"/>
  <c r="AF756" i="79"/>
  <c r="AF760" i="79"/>
  <c r="AF757" i="79"/>
  <c r="AF758" i="79"/>
  <c r="AD1127" i="79"/>
  <c r="AD1125" i="79"/>
  <c r="AD1129" i="79"/>
  <c r="AD1121" i="79"/>
  <c r="AD1128" i="79"/>
  <c r="AD1124" i="79"/>
  <c r="AD1126" i="79"/>
  <c r="AD1130" i="79"/>
  <c r="AD1123" i="79"/>
  <c r="AD1122" i="79"/>
  <c r="AL1121" i="79"/>
  <c r="AL1129" i="79"/>
  <c r="AL1124" i="79"/>
  <c r="AL1130" i="79"/>
  <c r="AL1128" i="79"/>
  <c r="AL1122" i="79"/>
  <c r="AL1127" i="79"/>
  <c r="AL1123" i="79"/>
  <c r="AL1125" i="79"/>
  <c r="AL1126" i="79"/>
  <c r="Z576" i="79"/>
  <c r="AB758" i="79"/>
  <c r="AB760" i="79"/>
  <c r="AB757" i="79"/>
  <c r="AB755" i="79"/>
  <c r="AB756" i="79"/>
  <c r="AB759" i="79"/>
  <c r="AG760" i="79"/>
  <c r="AG759" i="79"/>
  <c r="AG755" i="79"/>
  <c r="AG757" i="79"/>
  <c r="AG756" i="79"/>
  <c r="AG758" i="79"/>
  <c r="AE390" i="79"/>
  <c r="AE394" i="79"/>
  <c r="AB1128" i="79"/>
  <c r="AB1122" i="79"/>
  <c r="AB1123" i="79"/>
  <c r="AB1129" i="79"/>
  <c r="AB1124" i="79"/>
  <c r="AB1130" i="79"/>
  <c r="AB1127" i="79"/>
  <c r="AB1125" i="79"/>
  <c r="AB1126" i="79"/>
  <c r="AB1121" i="79"/>
  <c r="AI1130" i="79"/>
  <c r="AI1126" i="79"/>
  <c r="AI1125" i="79"/>
  <c r="AI1124" i="79"/>
  <c r="AI1123" i="79"/>
  <c r="AI1127" i="79"/>
  <c r="AI1128" i="79"/>
  <c r="AI1121" i="79"/>
  <c r="AI1122" i="79"/>
  <c r="AI1129" i="79"/>
  <c r="AL938" i="79"/>
  <c r="AL939" i="79"/>
  <c r="AL946" i="79"/>
  <c r="AL940" i="79"/>
  <c r="AL943" i="79"/>
  <c r="AL944" i="79"/>
  <c r="AL945" i="79"/>
  <c r="AL941" i="79"/>
  <c r="AL942" i="79"/>
  <c r="AI391" i="79"/>
  <c r="AF205" i="79"/>
  <c r="K67" i="43" s="1"/>
  <c r="AA756" i="79"/>
  <c r="AA758" i="79"/>
  <c r="AA757" i="79"/>
  <c r="AA755" i="79"/>
  <c r="AA760" i="79"/>
  <c r="AA759" i="79"/>
  <c r="AI759" i="79"/>
  <c r="AI755" i="79"/>
  <c r="AI760" i="79"/>
  <c r="AI757" i="79"/>
  <c r="AI758" i="79"/>
  <c r="AI756" i="79"/>
  <c r="AD202" i="79"/>
  <c r="AD199" i="79"/>
  <c r="AF948" i="79"/>
  <c r="K79" i="43" s="1"/>
  <c r="AE1122" i="79"/>
  <c r="AE1124" i="79"/>
  <c r="AE1129" i="79"/>
  <c r="AE1128" i="79"/>
  <c r="AE1127" i="79"/>
  <c r="AE1123" i="79"/>
  <c r="AE1121" i="79"/>
  <c r="AE1126" i="79"/>
  <c r="AE1130" i="79"/>
  <c r="AE1125" i="79"/>
  <c r="AJ1128" i="79"/>
  <c r="AJ1129" i="79"/>
  <c r="AJ1123" i="79"/>
  <c r="AJ1125" i="79"/>
  <c r="AJ1122" i="79"/>
  <c r="AJ1127" i="79"/>
  <c r="AJ1121" i="79"/>
  <c r="AJ1130" i="79"/>
  <c r="AJ1124" i="79"/>
  <c r="AJ1126" i="79"/>
  <c r="AK945" i="79"/>
  <c r="AK938" i="79"/>
  <c r="AK940" i="79"/>
  <c r="AK944" i="79"/>
  <c r="AK946" i="79"/>
  <c r="AK943" i="79"/>
  <c r="AK941" i="79"/>
  <c r="AK942" i="79"/>
  <c r="AK939" i="79"/>
  <c r="AD757" i="79"/>
  <c r="AD759" i="79"/>
  <c r="AD758" i="79"/>
  <c r="AD760" i="79"/>
  <c r="AD755" i="79"/>
  <c r="AD756" i="79"/>
  <c r="AK1126" i="79"/>
  <c r="AK1130" i="79"/>
  <c r="AK1125" i="79"/>
  <c r="AK1121" i="79"/>
  <c r="AK1127" i="79"/>
  <c r="AK1123" i="79"/>
  <c r="AK1129" i="79"/>
  <c r="AK1124" i="79"/>
  <c r="AK1128" i="79"/>
  <c r="AK1122" i="79"/>
  <c r="AI393" i="79"/>
  <c r="AH756" i="79"/>
  <c r="AH755" i="79"/>
  <c r="AH758" i="79"/>
  <c r="AH757" i="79"/>
  <c r="AH760" i="79"/>
  <c r="AH759" i="79"/>
  <c r="AL948" i="79"/>
  <c r="Q79" i="43" s="1"/>
  <c r="Y575" i="79"/>
  <c r="Y576" i="79"/>
  <c r="AI396" i="79"/>
  <c r="N70" i="43" s="1"/>
  <c r="AF203" i="79"/>
  <c r="Z573" i="79"/>
  <c r="Y392" i="79"/>
  <c r="Y394" i="79"/>
  <c r="AJ760" i="79"/>
  <c r="AJ756" i="79"/>
  <c r="AJ755" i="79"/>
  <c r="AJ758" i="79"/>
  <c r="AJ759" i="79"/>
  <c r="AJ757" i="79"/>
  <c r="AL755" i="79"/>
  <c r="AL756" i="79"/>
  <c r="AL758" i="79"/>
  <c r="AL759" i="79"/>
  <c r="AL760" i="79"/>
  <c r="AL757" i="79"/>
  <c r="AG1132" i="79"/>
  <c r="L82" i="43" s="1"/>
  <c r="AK764" i="79"/>
  <c r="P76" i="43" s="1"/>
  <c r="AF1123" i="79"/>
  <c r="AF1128" i="79"/>
  <c r="AF1127" i="79"/>
  <c r="AF1125" i="79"/>
  <c r="AF1130" i="79"/>
  <c r="AF1122" i="79"/>
  <c r="AF1126" i="79"/>
  <c r="AF1121" i="79"/>
  <c r="AF1124" i="79"/>
  <c r="AF1129" i="79"/>
  <c r="AI941" i="79"/>
  <c r="AI944" i="79"/>
  <c r="AI942" i="79"/>
  <c r="AI945" i="79"/>
  <c r="AI939" i="79"/>
  <c r="AI943" i="79"/>
  <c r="AI946" i="79"/>
  <c r="AI938" i="79"/>
  <c r="AI940" i="79"/>
  <c r="AG764" i="79"/>
  <c r="L76" i="43" s="1"/>
  <c r="AE759" i="79"/>
  <c r="AE755" i="79"/>
  <c r="AE760" i="79"/>
  <c r="AE758" i="79"/>
  <c r="AE756" i="79"/>
  <c r="AE757" i="79"/>
  <c r="AC1121" i="79"/>
  <c r="AC1125" i="79"/>
  <c r="AC1122" i="79"/>
  <c r="AC1129" i="79"/>
  <c r="AC1130" i="79"/>
  <c r="AC1127" i="79"/>
  <c r="AC1124" i="79"/>
  <c r="AC1123" i="79"/>
  <c r="AC1126" i="79"/>
  <c r="AC1128" i="79"/>
  <c r="AG940" i="79"/>
  <c r="AG943" i="79"/>
  <c r="AG941" i="79"/>
  <c r="AG945" i="79"/>
  <c r="AG942" i="79"/>
  <c r="AG938" i="79"/>
  <c r="AG946" i="79"/>
  <c r="AG939" i="79"/>
  <c r="AG944" i="79"/>
  <c r="AD948" i="79"/>
  <c r="I79" i="43" s="1"/>
  <c r="AI392" i="79"/>
  <c r="AF199" i="79"/>
  <c r="AE389" i="79"/>
  <c r="Y390" i="79"/>
  <c r="Y389" i="79"/>
  <c r="AA1132" i="79"/>
  <c r="F82" i="43" s="1"/>
  <c r="AD764" i="79"/>
  <c r="I76" i="43" s="1"/>
  <c r="AC760" i="79"/>
  <c r="AC758" i="79"/>
  <c r="AC757" i="79"/>
  <c r="AC759" i="79"/>
  <c r="AC755" i="79"/>
  <c r="AC756" i="79"/>
  <c r="AI1132" i="79"/>
  <c r="N82" i="43" s="1"/>
  <c r="AF1132" i="79"/>
  <c r="K82" i="43" s="1"/>
  <c r="AH1130" i="79"/>
  <c r="AH1128" i="79"/>
  <c r="AH1129" i="79"/>
  <c r="AH1121" i="79"/>
  <c r="AH1127" i="79"/>
  <c r="AH1125" i="79"/>
  <c r="AH1123" i="79"/>
  <c r="AH1124" i="79"/>
  <c r="AH1122" i="79"/>
  <c r="AH1126" i="79"/>
  <c r="AJ941" i="79"/>
  <c r="AJ942" i="79"/>
  <c r="AJ939" i="79"/>
  <c r="AJ944" i="79"/>
  <c r="AJ940" i="79"/>
  <c r="AJ938" i="79"/>
  <c r="AJ945" i="79"/>
  <c r="AJ943" i="79"/>
  <c r="AJ946" i="79"/>
  <c r="AI764" i="79"/>
  <c r="N76" i="43" s="1"/>
  <c r="AH942" i="79"/>
  <c r="AH940" i="79"/>
  <c r="AH939" i="79"/>
  <c r="AH943" i="79"/>
  <c r="AH944" i="79"/>
  <c r="AH938" i="79"/>
  <c r="AH945" i="79"/>
  <c r="AH946" i="79"/>
  <c r="AH941" i="79"/>
  <c r="P15" i="47"/>
  <c r="AI205" i="79"/>
  <c r="N67" i="43" s="1"/>
  <c r="AF391" i="46"/>
  <c r="K60" i="43" s="1"/>
  <c r="AF521" i="46"/>
  <c r="K63" i="43" s="1"/>
  <c r="AA395" i="79"/>
  <c r="F69" i="43" s="1"/>
  <c r="AG391" i="46"/>
  <c r="L60" i="43" s="1"/>
  <c r="D82" i="43"/>
  <c r="Y1131"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Y204" i="79"/>
  <c r="Y261" i="46"/>
  <c r="D57" i="43" s="1"/>
  <c r="D58" i="43"/>
  <c r="Q34" i="47"/>
  <c r="Q40" i="47"/>
  <c r="Q41" i="47"/>
  <c r="Q36" i="47"/>
  <c r="Q30" i="47"/>
  <c r="Q35" i="47"/>
  <c r="Q37" i="47"/>
  <c r="Q38" i="47"/>
  <c r="Q39" i="47"/>
  <c r="Q33" i="47"/>
  <c r="Q32" i="47"/>
  <c r="AK521" i="46"/>
  <c r="P63" i="43" s="1"/>
  <c r="AA391" i="46"/>
  <c r="F60"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T24" i="47" l="1"/>
  <c r="AL521" i="46"/>
  <c r="Q63" i="43" s="1"/>
  <c r="AL391" i="46"/>
  <c r="Q60" i="43" s="1"/>
  <c r="V19" i="47"/>
  <c r="T15" i="47"/>
  <c r="R23" i="47"/>
  <c r="R25" i="47"/>
  <c r="R16" i="47"/>
  <c r="R26" i="47"/>
  <c r="R22" i="47"/>
  <c r="R24" i="47"/>
  <c r="R21" i="47"/>
  <c r="R15" i="47"/>
  <c r="R19" i="47"/>
  <c r="R20" i="47"/>
  <c r="S21" i="47"/>
  <c r="R17" i="47"/>
  <c r="S25" i="47"/>
  <c r="AL261" i="46"/>
  <c r="Q57" i="43" s="1"/>
  <c r="V37" i="47" s="1"/>
  <c r="AI521" i="46"/>
  <c r="N63" i="43" s="1"/>
  <c r="S65" i="47" s="1"/>
  <c r="AK261" i="46"/>
  <c r="P57" i="43" s="1"/>
  <c r="U31" i="47" s="1"/>
  <c r="S15" i="47"/>
  <c r="D94" i="43"/>
  <c r="S18" i="47"/>
  <c r="S20" i="47"/>
  <c r="T35" i="47"/>
  <c r="S19" i="47"/>
  <c r="S17" i="47"/>
  <c r="S22" i="47"/>
  <c r="S26" i="47"/>
  <c r="S16" i="47"/>
  <c r="S24" i="47"/>
  <c r="AM519" i="46"/>
  <c r="V17" i="47"/>
  <c r="V16" i="47"/>
  <c r="T17" i="47"/>
  <c r="U18" i="47"/>
  <c r="V26" i="47"/>
  <c r="T21" i="47"/>
  <c r="V15" i="47"/>
  <c r="T25" i="47"/>
  <c r="V25" i="47"/>
  <c r="T23" i="47"/>
  <c r="T22" i="47"/>
  <c r="V23" i="47"/>
  <c r="T20" i="47"/>
  <c r="T16" i="47"/>
  <c r="V21" i="47"/>
  <c r="V24" i="47"/>
  <c r="V18" i="47"/>
  <c r="V22" i="47"/>
  <c r="T26" i="47"/>
  <c r="T19" i="47"/>
  <c r="AJ521" i="46"/>
  <c r="O63" i="43" s="1"/>
  <c r="T61" i="47" s="1"/>
  <c r="S30" i="47"/>
  <c r="S33" i="47"/>
  <c r="S34" i="47"/>
  <c r="S36" i="47"/>
  <c r="S31" i="47"/>
  <c r="S32" i="47"/>
  <c r="S35" i="47"/>
  <c r="S40" i="47"/>
  <c r="S38" i="47"/>
  <c r="S39" i="47"/>
  <c r="S37" i="47"/>
  <c r="S41" i="47"/>
  <c r="R64" i="43"/>
  <c r="U25" i="47"/>
  <c r="U24" i="47"/>
  <c r="AM260" i="46"/>
  <c r="U15" i="47"/>
  <c r="U16" i="47"/>
  <c r="AM132" i="46"/>
  <c r="C104" i="43" s="1"/>
  <c r="U21" i="47"/>
  <c r="U23" i="47"/>
  <c r="U19" i="47"/>
  <c r="U22" i="47"/>
  <c r="U17" i="47"/>
  <c r="U26" i="47"/>
  <c r="AM518" i="46"/>
  <c r="AM517" i="46"/>
  <c r="AM522" i="46"/>
  <c r="F104" i="43" s="1"/>
  <c r="AM259" i="46"/>
  <c r="F94" i="43"/>
  <c r="D93" i="43"/>
  <c r="AK579" i="79"/>
  <c r="P72" i="43" s="1"/>
  <c r="T38" i="47"/>
  <c r="T32" i="47"/>
  <c r="T34" i="47"/>
  <c r="R58" i="43"/>
  <c r="T31" i="47"/>
  <c r="T33" i="47"/>
  <c r="T30" i="47"/>
  <c r="T36" i="47"/>
  <c r="T40" i="47"/>
  <c r="T41" i="47"/>
  <c r="T37" i="47"/>
  <c r="AM262" i="46"/>
  <c r="D104" i="43" s="1"/>
  <c r="T39" i="47"/>
  <c r="F93" i="43"/>
  <c r="AH521" i="46"/>
  <c r="M63" i="43" s="1"/>
  <c r="M45" i="47"/>
  <c r="K45" i="47"/>
  <c r="R54" i="43"/>
  <c r="S56" i="47"/>
  <c r="R30" i="47"/>
  <c r="P39" i="47"/>
  <c r="AM390" i="79"/>
  <c r="Z763" i="79"/>
  <c r="E75" i="43" s="1"/>
  <c r="Y579" i="79"/>
  <c r="D72" i="43" s="1"/>
  <c r="AM389" i="79"/>
  <c r="AM391" i="79"/>
  <c r="AM205" i="79"/>
  <c r="G104" i="43" s="1"/>
  <c r="AD579" i="79"/>
  <c r="I72" i="43" s="1"/>
  <c r="AJ579" i="79"/>
  <c r="O72" i="43" s="1"/>
  <c r="R55" i="43"/>
  <c r="AM388" i="46"/>
  <c r="AM574" i="79"/>
  <c r="AM390" i="46"/>
  <c r="AM200" i="79"/>
  <c r="AM199" i="79"/>
  <c r="AM1122" i="79"/>
  <c r="AM1123" i="79"/>
  <c r="AM757" i="79"/>
  <c r="AM1125" i="79"/>
  <c r="AM761" i="79"/>
  <c r="AM756" i="79"/>
  <c r="AM1121" i="79"/>
  <c r="AM755" i="79"/>
  <c r="AM939" i="79"/>
  <c r="AM1129" i="79"/>
  <c r="AM1127" i="79"/>
  <c r="AM201" i="79"/>
  <c r="AM389" i="46"/>
  <c r="AM1124" i="79"/>
  <c r="AM1126" i="79"/>
  <c r="AM941" i="79"/>
  <c r="AM578" i="79"/>
  <c r="AM760" i="79"/>
  <c r="AM1130" i="79"/>
  <c r="AM758" i="79"/>
  <c r="AM1128" i="79"/>
  <c r="AM759" i="79"/>
  <c r="AM202" i="79"/>
  <c r="AM203" i="79"/>
  <c r="AM573" i="79"/>
  <c r="D79" i="43"/>
  <c r="R79" i="43" s="1"/>
  <c r="AM948" i="79"/>
  <c r="K104" i="43" s="1"/>
  <c r="AM942" i="79"/>
  <c r="AM394" i="79"/>
  <c r="AM575" i="79"/>
  <c r="R73" i="43"/>
  <c r="AM580" i="79"/>
  <c r="AM392" i="46"/>
  <c r="E104" i="43" s="1"/>
  <c r="AM572" i="79"/>
  <c r="AM944" i="79"/>
  <c r="AM396" i="79"/>
  <c r="H104" i="43" s="1"/>
  <c r="AM576" i="79"/>
  <c r="AK391" i="46"/>
  <c r="P60" i="43" s="1"/>
  <c r="AM393" i="79"/>
  <c r="AM392" i="79"/>
  <c r="AM577" i="79"/>
  <c r="AM938" i="79"/>
  <c r="AM940" i="79"/>
  <c r="AM1132" i="79"/>
  <c r="L104" i="43" s="1"/>
  <c r="AM943" i="79"/>
  <c r="AM762" i="79"/>
  <c r="AM946" i="79"/>
  <c r="AM945" i="79"/>
  <c r="AM764" i="79"/>
  <c r="C103" i="43"/>
  <c r="AB204" i="79"/>
  <c r="G66" i="43" s="1"/>
  <c r="AL579" i="79"/>
  <c r="Q72" i="43" s="1"/>
  <c r="E95" i="43"/>
  <c r="Z395" i="79"/>
  <c r="E69" i="43" s="1"/>
  <c r="AA204" i="79"/>
  <c r="F66" i="43" s="1"/>
  <c r="K90" i="47" s="1"/>
  <c r="AG579" i="79"/>
  <c r="L72" i="43" s="1"/>
  <c r="AB395" i="79"/>
  <c r="G69" i="43" s="1"/>
  <c r="AA579" i="79"/>
  <c r="F72" i="43" s="1"/>
  <c r="P30" i="47"/>
  <c r="P37" i="47"/>
  <c r="P33" i="47"/>
  <c r="P56" i="47"/>
  <c r="P32" i="47"/>
  <c r="AG395" i="79"/>
  <c r="L69" i="43" s="1"/>
  <c r="AH395" i="79"/>
  <c r="M69" i="43" s="1"/>
  <c r="AB579" i="79"/>
  <c r="G72" i="43" s="1"/>
  <c r="AI579" i="79"/>
  <c r="N72" i="43" s="1"/>
  <c r="AJ395" i="79"/>
  <c r="O69" i="43" s="1"/>
  <c r="AL395" i="79"/>
  <c r="Q69" i="43" s="1"/>
  <c r="H97" i="43"/>
  <c r="P48" i="47"/>
  <c r="AD204" i="79"/>
  <c r="I66" i="43" s="1"/>
  <c r="K95" i="43"/>
  <c r="AF395" i="79"/>
  <c r="K69" i="43" s="1"/>
  <c r="P54" i="47"/>
  <c r="AF579" i="79"/>
  <c r="K72" i="43" s="1"/>
  <c r="AF204" i="79"/>
  <c r="K66" i="43" s="1"/>
  <c r="AK395" i="79"/>
  <c r="P69" i="43" s="1"/>
  <c r="AG204" i="79"/>
  <c r="L66" i="43" s="1"/>
  <c r="P34" i="47"/>
  <c r="P40" i="47"/>
  <c r="AK204" i="79"/>
  <c r="P66" i="43" s="1"/>
  <c r="Z204" i="79"/>
  <c r="E66" i="43" s="1"/>
  <c r="Y947" i="79"/>
  <c r="D78" i="43" s="1"/>
  <c r="H94" i="43"/>
  <c r="H96" i="43"/>
  <c r="AI204" i="79"/>
  <c r="N66" i="43" s="1"/>
  <c r="AE579" i="79"/>
  <c r="J72" i="43" s="1"/>
  <c r="P51" i="47"/>
  <c r="K94" i="43"/>
  <c r="AH579" i="79"/>
  <c r="M72" i="43" s="1"/>
  <c r="AC395" i="79"/>
  <c r="H69" i="43" s="1"/>
  <c r="I99" i="43"/>
  <c r="H93" i="43"/>
  <c r="H98" i="43"/>
  <c r="P55" i="47"/>
  <c r="AI1131" i="79"/>
  <c r="N81" i="43" s="1"/>
  <c r="AB1131" i="79"/>
  <c r="G81" i="43" s="1"/>
  <c r="J99" i="43"/>
  <c r="I95" i="43"/>
  <c r="P50" i="47"/>
  <c r="K101" i="43"/>
  <c r="R76" i="43"/>
  <c r="J98" i="43"/>
  <c r="R70" i="43"/>
  <c r="AC204" i="79"/>
  <c r="H66" i="43" s="1"/>
  <c r="AC579" i="79"/>
  <c r="H72" i="43" s="1"/>
  <c r="K97" i="43"/>
  <c r="L100" i="43"/>
  <c r="J97" i="43"/>
  <c r="P47" i="47"/>
  <c r="P35" i="47"/>
  <c r="P38" i="47"/>
  <c r="AD395" i="79"/>
  <c r="I69" i="43" s="1"/>
  <c r="AD1131" i="79"/>
  <c r="I81" i="43" s="1"/>
  <c r="AF947" i="79"/>
  <c r="K78" i="43" s="1"/>
  <c r="I93" i="43"/>
  <c r="P53" i="47"/>
  <c r="P36" i="47"/>
  <c r="P31" i="47"/>
  <c r="H95" i="43"/>
  <c r="AG947" i="79"/>
  <c r="L78" i="43" s="1"/>
  <c r="AI395" i="79"/>
  <c r="N69" i="43" s="1"/>
  <c r="I98" i="43"/>
  <c r="L94" i="43"/>
  <c r="R61" i="43"/>
  <c r="P46" i="47"/>
  <c r="P52" i="47"/>
  <c r="P41" i="47"/>
  <c r="J96" i="43"/>
  <c r="L95" i="43"/>
  <c r="K93" i="43"/>
  <c r="P45" i="47"/>
  <c r="P49" i="47"/>
  <c r="L102" i="43"/>
  <c r="M102" i="43" s="1"/>
  <c r="I94" i="43"/>
  <c r="AE395" i="79"/>
  <c r="J69" i="43" s="1"/>
  <c r="O94" i="47" s="1"/>
  <c r="Z579" i="79"/>
  <c r="E72" i="43" s="1"/>
  <c r="AH947" i="79"/>
  <c r="M78" i="43" s="1"/>
  <c r="K99" i="43"/>
  <c r="AD763" i="79"/>
  <c r="I75" i="43" s="1"/>
  <c r="J93" i="43"/>
  <c r="AE947" i="79"/>
  <c r="J78" i="43" s="1"/>
  <c r="AL1131" i="79"/>
  <c r="Q81" i="43" s="1"/>
  <c r="AK763" i="79"/>
  <c r="P75" i="43" s="1"/>
  <c r="L93" i="43"/>
  <c r="Z1131" i="79"/>
  <c r="E81" i="43" s="1"/>
  <c r="G97" i="43"/>
  <c r="AH1131" i="79"/>
  <c r="M81" i="43" s="1"/>
  <c r="AF1131" i="79"/>
  <c r="K81" i="43" s="1"/>
  <c r="AC947" i="79"/>
  <c r="H78" i="43" s="1"/>
  <c r="AG1131" i="79"/>
  <c r="L81" i="43" s="1"/>
  <c r="L98" i="43"/>
  <c r="J94" i="43"/>
  <c r="L97" i="43"/>
  <c r="AL763" i="79"/>
  <c r="Q75" i="43" s="1"/>
  <c r="AF763" i="79"/>
  <c r="K75" i="43" s="1"/>
  <c r="AD947" i="79"/>
  <c r="I78" i="43" s="1"/>
  <c r="J95" i="43"/>
  <c r="I96" i="43"/>
  <c r="AC763" i="79"/>
  <c r="H75" i="43" s="1"/>
  <c r="K100" i="43"/>
  <c r="AK1131" i="79"/>
  <c r="P81" i="43" s="1"/>
  <c r="AJ1131" i="79"/>
  <c r="O81" i="43" s="1"/>
  <c r="AI763" i="79"/>
  <c r="N75" i="43" s="1"/>
  <c r="AA763" i="79"/>
  <c r="F75" i="43" s="1"/>
  <c r="I97" i="43"/>
  <c r="K96" i="43"/>
  <c r="Y395" i="79"/>
  <c r="D69" i="43" s="1"/>
  <c r="L99" i="43"/>
  <c r="R82" i="43"/>
  <c r="AJ947" i="79"/>
  <c r="O78" i="43" s="1"/>
  <c r="K98" i="43"/>
  <c r="AE1131" i="79"/>
  <c r="J81" i="43" s="1"/>
  <c r="AE763" i="79"/>
  <c r="J75" i="43" s="1"/>
  <c r="Z947" i="79"/>
  <c r="E78" i="43" s="1"/>
  <c r="AL947" i="79"/>
  <c r="Q78" i="43" s="1"/>
  <c r="L101" i="43"/>
  <c r="AA947" i="79"/>
  <c r="F78" i="43" s="1"/>
  <c r="AC1131" i="79"/>
  <c r="H81" i="43" s="1"/>
  <c r="AI947" i="79"/>
  <c r="N78" i="43" s="1"/>
  <c r="AB947" i="79"/>
  <c r="G78" i="43" s="1"/>
  <c r="AJ763" i="79"/>
  <c r="O75" i="43" s="1"/>
  <c r="AH763" i="79"/>
  <c r="M75" i="43" s="1"/>
  <c r="AK947" i="79"/>
  <c r="P78" i="43" s="1"/>
  <c r="AG763" i="79"/>
  <c r="L75" i="43" s="1"/>
  <c r="AB763" i="79"/>
  <c r="G75" i="43" s="1"/>
  <c r="L96" i="43"/>
  <c r="J100" i="43"/>
  <c r="AA1131"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T54" i="47"/>
  <c r="T52" i="47"/>
  <c r="T56" i="47"/>
  <c r="T48" i="47"/>
  <c r="T53" i="47"/>
  <c r="T45" i="47"/>
  <c r="T55" i="47"/>
  <c r="T46" i="47"/>
  <c r="T51" i="47"/>
  <c r="T49" i="47"/>
  <c r="T50" i="47"/>
  <c r="F96" i="43"/>
  <c r="F95" i="43"/>
  <c r="D63" i="43"/>
  <c r="U39"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O155" i="47" l="1"/>
  <c r="O141" i="47"/>
  <c r="O135" i="47"/>
  <c r="O154" i="47"/>
  <c r="O140" i="47"/>
  <c r="O153" i="47"/>
  <c r="O161" i="47"/>
  <c r="O139" i="47"/>
  <c r="O160" i="47"/>
  <c r="O146" i="47"/>
  <c r="O152" i="47"/>
  <c r="O138" i="47"/>
  <c r="O151" i="47"/>
  <c r="O159" i="47"/>
  <c r="O137" i="47"/>
  <c r="O145" i="47"/>
  <c r="O156" i="47"/>
  <c r="O142" i="47"/>
  <c r="O150" i="47"/>
  <c r="O158" i="47"/>
  <c r="O136" i="47"/>
  <c r="O144" i="47"/>
  <c r="O157" i="47"/>
  <c r="O143" i="47"/>
  <c r="N154" i="47"/>
  <c r="N140" i="47"/>
  <c r="N135" i="47"/>
  <c r="N161" i="47"/>
  <c r="N139" i="47"/>
  <c r="N153" i="47"/>
  <c r="N152" i="47"/>
  <c r="N160" i="47"/>
  <c r="N138" i="47"/>
  <c r="N146" i="47"/>
  <c r="N137" i="47"/>
  <c r="N151" i="47"/>
  <c r="N159" i="47"/>
  <c r="N145" i="47"/>
  <c r="N150" i="47"/>
  <c r="N158" i="47"/>
  <c r="N136" i="47"/>
  <c r="N144" i="47"/>
  <c r="N157" i="47"/>
  <c r="N143" i="47"/>
  <c r="N155" i="47"/>
  <c r="N141" i="47"/>
  <c r="N156" i="47"/>
  <c r="N142" i="47"/>
  <c r="P156" i="47"/>
  <c r="P142" i="47"/>
  <c r="P155" i="47"/>
  <c r="P141" i="47"/>
  <c r="P154" i="47"/>
  <c r="P140" i="47"/>
  <c r="P135" i="47"/>
  <c r="P139" i="47"/>
  <c r="P153" i="47"/>
  <c r="P161" i="47"/>
  <c r="P152" i="47"/>
  <c r="P160" i="47"/>
  <c r="P138" i="47"/>
  <c r="P146" i="47"/>
  <c r="P151" i="47"/>
  <c r="P159" i="47"/>
  <c r="P137" i="47"/>
  <c r="P145" i="47"/>
  <c r="P150" i="47"/>
  <c r="P158" i="47"/>
  <c r="P136" i="47"/>
  <c r="P144" i="47"/>
  <c r="P157" i="47"/>
  <c r="P143" i="47"/>
  <c r="I155" i="47"/>
  <c r="I140" i="47"/>
  <c r="I156" i="47"/>
  <c r="I141" i="47"/>
  <c r="I157" i="47"/>
  <c r="I142" i="47"/>
  <c r="I158" i="47"/>
  <c r="I143" i="47"/>
  <c r="I151" i="47"/>
  <c r="I159" i="47"/>
  <c r="I136" i="47"/>
  <c r="I144" i="47"/>
  <c r="I150" i="47"/>
  <c r="I139" i="47"/>
  <c r="I152" i="47"/>
  <c r="I160" i="47"/>
  <c r="I137" i="47"/>
  <c r="I145" i="47"/>
  <c r="I154" i="47"/>
  <c r="I153" i="47"/>
  <c r="I161" i="47"/>
  <c r="I138" i="47"/>
  <c r="I146" i="47"/>
  <c r="I135" i="47"/>
  <c r="M153" i="47"/>
  <c r="M161" i="47"/>
  <c r="M139" i="47"/>
  <c r="M138" i="47"/>
  <c r="M152" i="47"/>
  <c r="M160" i="47"/>
  <c r="M146" i="47"/>
  <c r="M151" i="47"/>
  <c r="M159" i="47"/>
  <c r="M137" i="47"/>
  <c r="M145" i="47"/>
  <c r="M158" i="47"/>
  <c r="M144" i="47"/>
  <c r="M150" i="47"/>
  <c r="M136" i="47"/>
  <c r="M157" i="47"/>
  <c r="M143" i="47"/>
  <c r="M156" i="47"/>
  <c r="M142" i="47"/>
  <c r="M135" i="47"/>
  <c r="M155" i="47"/>
  <c r="M141" i="47"/>
  <c r="M154" i="47"/>
  <c r="M140" i="47"/>
  <c r="K151" i="47"/>
  <c r="K159" i="47"/>
  <c r="K137" i="47"/>
  <c r="K145" i="47"/>
  <c r="K158" i="47"/>
  <c r="K136" i="47"/>
  <c r="K150" i="47"/>
  <c r="K144" i="47"/>
  <c r="K157" i="47"/>
  <c r="K143" i="47"/>
  <c r="K142" i="47"/>
  <c r="K156" i="47"/>
  <c r="K146" i="47"/>
  <c r="K155" i="47"/>
  <c r="K141" i="47"/>
  <c r="K160" i="47"/>
  <c r="K154" i="47"/>
  <c r="K140" i="47"/>
  <c r="K135" i="47"/>
  <c r="K138" i="47"/>
  <c r="K153" i="47"/>
  <c r="K161" i="47"/>
  <c r="K139" i="47"/>
  <c r="K152" i="47"/>
  <c r="L152" i="47"/>
  <c r="L160" i="47"/>
  <c r="L138" i="47"/>
  <c r="L146" i="47"/>
  <c r="L145" i="47"/>
  <c r="L151" i="47"/>
  <c r="L159" i="47"/>
  <c r="L137" i="47"/>
  <c r="L150" i="47"/>
  <c r="L158" i="47"/>
  <c r="L136" i="47"/>
  <c r="L144" i="47"/>
  <c r="L157" i="47"/>
  <c r="L143" i="47"/>
  <c r="L156" i="47"/>
  <c r="L142" i="47"/>
  <c r="L153" i="47"/>
  <c r="L139" i="47"/>
  <c r="L155" i="47"/>
  <c r="L141" i="47"/>
  <c r="L154" i="47"/>
  <c r="L140" i="47"/>
  <c r="L135" i="47"/>
  <c r="L161" i="47"/>
  <c r="J150" i="47"/>
  <c r="J158" i="47"/>
  <c r="J136" i="47"/>
  <c r="J144" i="47"/>
  <c r="J143" i="47"/>
  <c r="J157" i="47"/>
  <c r="J156" i="47"/>
  <c r="J142" i="47"/>
  <c r="J145" i="47"/>
  <c r="J155" i="47"/>
  <c r="J141" i="47"/>
  <c r="J135" i="47"/>
  <c r="J154" i="47"/>
  <c r="J140" i="47"/>
  <c r="J153" i="47"/>
  <c r="J161" i="47"/>
  <c r="J139" i="47"/>
  <c r="J151" i="47"/>
  <c r="J159" i="47"/>
  <c r="J152" i="47"/>
  <c r="J160" i="47"/>
  <c r="J138" i="47"/>
  <c r="J146" i="47"/>
  <c r="J137" i="47"/>
  <c r="P101" i="47"/>
  <c r="L96" i="47"/>
  <c r="M98" i="47"/>
  <c r="O98" i="47"/>
  <c r="O90" i="47"/>
  <c r="N96" i="47"/>
  <c r="P99" i="47"/>
  <c r="P93" i="47"/>
  <c r="N95" i="47"/>
  <c r="M97" i="47"/>
  <c r="M93" i="47"/>
  <c r="O95" i="47"/>
  <c r="O97" i="47"/>
  <c r="P91" i="47"/>
  <c r="P92" i="47"/>
  <c r="N90" i="47"/>
  <c r="M96" i="47"/>
  <c r="L100" i="47"/>
  <c r="O101" i="47"/>
  <c r="O100" i="47"/>
  <c r="P94" i="47"/>
  <c r="P95" i="47"/>
  <c r="L90" i="47"/>
  <c r="N99" i="47"/>
  <c r="N93" i="47"/>
  <c r="O93" i="47"/>
  <c r="O92" i="47"/>
  <c r="P98" i="47"/>
  <c r="N94" i="47"/>
  <c r="M99" i="47"/>
  <c r="L91" i="47"/>
  <c r="J100" i="47"/>
  <c r="L94" i="47"/>
  <c r="L93" i="47"/>
  <c r="O96" i="47"/>
  <c r="N97" i="47"/>
  <c r="P97" i="47"/>
  <c r="N100" i="47"/>
  <c r="M100" i="47"/>
  <c r="L92" i="47"/>
  <c r="L97" i="47"/>
  <c r="O99" i="47"/>
  <c r="N98" i="47"/>
  <c r="P90" i="47"/>
  <c r="L98" i="47"/>
  <c r="N91" i="47"/>
  <c r="M90" i="47"/>
  <c r="M101" i="47"/>
  <c r="O91" i="47"/>
  <c r="M95" i="47"/>
  <c r="P100" i="47"/>
  <c r="M91" i="47"/>
  <c r="N92" i="47"/>
  <c r="L101" i="47"/>
  <c r="N101" i="47"/>
  <c r="P96" i="47"/>
  <c r="M92" i="47"/>
  <c r="L95" i="47"/>
  <c r="L99" i="47"/>
  <c r="M94" i="47"/>
  <c r="K91" i="47"/>
  <c r="K99" i="47"/>
  <c r="K97" i="47"/>
  <c r="K98" i="47"/>
  <c r="K100" i="47"/>
  <c r="J97" i="47"/>
  <c r="I95" i="47"/>
  <c r="K92" i="47"/>
  <c r="K96" i="47"/>
  <c r="K101" i="47"/>
  <c r="K93" i="47"/>
  <c r="K94" i="47"/>
  <c r="K95" i="47"/>
  <c r="J92" i="47"/>
  <c r="J99" i="47"/>
  <c r="J91" i="47"/>
  <c r="J94" i="47"/>
  <c r="J96" i="47"/>
  <c r="J101" i="47"/>
  <c r="J98" i="47"/>
  <c r="J93" i="47"/>
  <c r="J95" i="47"/>
  <c r="J90" i="47"/>
  <c r="I99" i="47"/>
  <c r="I92" i="47"/>
  <c r="I98" i="47"/>
  <c r="I97" i="47"/>
  <c r="I90" i="47"/>
  <c r="I96" i="47"/>
  <c r="I94" i="47"/>
  <c r="I101" i="47"/>
  <c r="I91" i="47"/>
  <c r="I100" i="47"/>
  <c r="I93" i="47"/>
  <c r="U33" i="47"/>
  <c r="U38" i="47"/>
  <c r="U37" i="47"/>
  <c r="U34" i="47"/>
  <c r="U41" i="47"/>
  <c r="U32" i="47"/>
  <c r="U36" i="47"/>
  <c r="U30" i="47"/>
  <c r="U40" i="47"/>
  <c r="U35" i="47"/>
  <c r="R27" i="47"/>
  <c r="R29" i="47" s="1"/>
  <c r="V50" i="47"/>
  <c r="V41" i="47"/>
  <c r="V55" i="47"/>
  <c r="V70" i="47"/>
  <c r="V38" i="47"/>
  <c r="V49" i="47"/>
  <c r="S69" i="47"/>
  <c r="V68" i="47"/>
  <c r="V36" i="47"/>
  <c r="V52" i="47"/>
  <c r="V33" i="47"/>
  <c r="S68" i="47"/>
  <c r="R57" i="43"/>
  <c r="V64" i="47"/>
  <c r="V67" i="47"/>
  <c r="V54" i="47"/>
  <c r="V31" i="47"/>
  <c r="S64" i="47"/>
  <c r="S63" i="47"/>
  <c r="V65" i="47"/>
  <c r="V47" i="47"/>
  <c r="V63" i="47"/>
  <c r="V60" i="47"/>
  <c r="V71" i="47"/>
  <c r="V30" i="47"/>
  <c r="S70" i="47"/>
  <c r="S60" i="47"/>
  <c r="V39" i="47"/>
  <c r="S71" i="47"/>
  <c r="V56" i="47"/>
  <c r="V46" i="47"/>
  <c r="S61" i="47"/>
  <c r="S66" i="47"/>
  <c r="V62" i="47"/>
  <c r="V32" i="47"/>
  <c r="V45" i="47"/>
  <c r="V53" i="47"/>
  <c r="V34" i="47"/>
  <c r="S62" i="47"/>
  <c r="S67" i="47"/>
  <c r="AM133" i="46"/>
  <c r="V61" i="47"/>
  <c r="V40" i="47"/>
  <c r="V48" i="47"/>
  <c r="V69" i="47"/>
  <c r="V66" i="47"/>
  <c r="V35" i="47"/>
  <c r="V51" i="47"/>
  <c r="D103" i="43"/>
  <c r="T64" i="47"/>
  <c r="S27" i="47"/>
  <c r="S29" i="47" s="1"/>
  <c r="S42" i="47" s="1"/>
  <c r="S44" i="47" s="1"/>
  <c r="S57" i="47" s="1"/>
  <c r="S59" i="47" s="1"/>
  <c r="T27" i="47"/>
  <c r="T29" i="47" s="1"/>
  <c r="T42" i="47" s="1"/>
  <c r="T44" i="47" s="1"/>
  <c r="T57" i="47" s="1"/>
  <c r="T59" i="47" s="1"/>
  <c r="V27" i="47"/>
  <c r="V29" i="47" s="1"/>
  <c r="T71" i="47"/>
  <c r="T67" i="47"/>
  <c r="T70" i="47"/>
  <c r="T63" i="47"/>
  <c r="T65" i="47"/>
  <c r="T69" i="47"/>
  <c r="T62" i="47"/>
  <c r="T60" i="47"/>
  <c r="T66" i="47"/>
  <c r="T68" i="47"/>
  <c r="AM521" i="46"/>
  <c r="AM523" i="46" s="1"/>
  <c r="R63" i="43"/>
  <c r="AM261" i="46"/>
  <c r="AM263" i="46" s="1"/>
  <c r="U27" i="47"/>
  <c r="U29" i="47" s="1"/>
  <c r="R172" i="47"/>
  <c r="U213" i="47"/>
  <c r="N184" i="47"/>
  <c r="V182" i="47"/>
  <c r="I214" i="47"/>
  <c r="V204" i="47"/>
  <c r="U175" i="47"/>
  <c r="U220" i="47"/>
  <c r="V191" i="47"/>
  <c r="O216" i="47"/>
  <c r="R188" i="47"/>
  <c r="N204" i="47"/>
  <c r="P200" i="47"/>
  <c r="O218" i="47"/>
  <c r="S196" i="47"/>
  <c r="Q173" i="47"/>
  <c r="T206" i="47"/>
  <c r="T230" i="47"/>
  <c r="K175" i="47"/>
  <c r="K170" i="47"/>
  <c r="K229" i="47"/>
  <c r="K214" i="47"/>
  <c r="K211" i="47"/>
  <c r="K234" i="47"/>
  <c r="K230" i="47"/>
  <c r="K174" i="47"/>
  <c r="K210" i="47"/>
  <c r="K235" i="47"/>
  <c r="K231" i="47"/>
  <c r="K227" i="47"/>
  <c r="K220" i="47"/>
  <c r="K216" i="47"/>
  <c r="K217" i="47"/>
  <c r="K213" i="47"/>
  <c r="K215" i="47"/>
  <c r="K225" i="47"/>
  <c r="K195" i="47"/>
  <c r="K188" i="47"/>
  <c r="K184" i="47"/>
  <c r="K180" i="47"/>
  <c r="K226" i="47"/>
  <c r="K219" i="47"/>
  <c r="K233" i="47"/>
  <c r="K181" i="47"/>
  <c r="K186" i="47"/>
  <c r="K196" i="47"/>
  <c r="K185" i="47"/>
  <c r="K182" i="47"/>
  <c r="K212" i="47"/>
  <c r="K218" i="47"/>
  <c r="K189" i="47"/>
  <c r="K197" i="47"/>
  <c r="K190" i="47"/>
  <c r="K205" i="47"/>
  <c r="K201" i="47"/>
  <c r="K187" i="47"/>
  <c r="K203" i="47"/>
  <c r="K199" i="47"/>
  <c r="K200" i="47"/>
  <c r="K202" i="47"/>
  <c r="K198" i="47"/>
  <c r="K172" i="47"/>
  <c r="K168" i="47"/>
  <c r="K167" i="47"/>
  <c r="E31" i="43"/>
  <c r="K204" i="47"/>
  <c r="K206" i="47"/>
  <c r="K173" i="47"/>
  <c r="K176" i="47"/>
  <c r="K169" i="47"/>
  <c r="K171" i="47"/>
  <c r="K166" i="47"/>
  <c r="K183" i="47"/>
  <c r="K191" i="47"/>
  <c r="K165" i="47"/>
  <c r="K236" i="47"/>
  <c r="K232" i="47"/>
  <c r="K228" i="47"/>
  <c r="K221" i="47"/>
  <c r="H20" i="43"/>
  <c r="V200" i="47"/>
  <c r="N203" i="47"/>
  <c r="U211" i="47"/>
  <c r="U190" i="47"/>
  <c r="T197" i="47"/>
  <c r="J176" i="47"/>
  <c r="J205" i="47"/>
  <c r="J204" i="47"/>
  <c r="J184" i="47"/>
  <c r="J221" i="47"/>
  <c r="J232" i="47"/>
  <c r="J214" i="47"/>
  <c r="V199" i="47"/>
  <c r="T187" i="47"/>
  <c r="N172" i="47"/>
  <c r="P221" i="47"/>
  <c r="P218" i="47"/>
  <c r="V234" i="47"/>
  <c r="V196" i="47"/>
  <c r="U199" i="47"/>
  <c r="U216" i="47"/>
  <c r="U225" i="47"/>
  <c r="V195" i="47"/>
  <c r="N189" i="47"/>
  <c r="P233" i="47"/>
  <c r="P204" i="47"/>
  <c r="N229" i="47"/>
  <c r="U189" i="47"/>
  <c r="N234" i="47"/>
  <c r="R214" i="47"/>
  <c r="R203" i="47"/>
  <c r="O171" i="47"/>
  <c r="O188" i="47"/>
  <c r="O213" i="47"/>
  <c r="V174" i="47"/>
  <c r="Q234" i="47"/>
  <c r="Q200" i="47"/>
  <c r="S230" i="47"/>
  <c r="S233" i="47"/>
  <c r="I198" i="47"/>
  <c r="P188" i="47"/>
  <c r="P220" i="47"/>
  <c r="P176" i="47"/>
  <c r="P214" i="47"/>
  <c r="P228" i="47"/>
  <c r="P206" i="47"/>
  <c r="P215" i="47"/>
  <c r="P217" i="47"/>
  <c r="P182" i="47"/>
  <c r="P184" i="47"/>
  <c r="P231" i="47"/>
  <c r="P191" i="47"/>
  <c r="P180" i="47"/>
  <c r="P174" i="47"/>
  <c r="P195" i="47"/>
  <c r="P201" i="47"/>
  <c r="P183" i="47"/>
  <c r="P227" i="47"/>
  <c r="P198" i="47"/>
  <c r="P203" i="47"/>
  <c r="P189" i="47"/>
  <c r="P202" i="47"/>
  <c r="P226" i="47"/>
  <c r="P171" i="47"/>
  <c r="P229" i="47"/>
  <c r="P190" i="47"/>
  <c r="P186" i="47"/>
  <c r="T174" i="47"/>
  <c r="N166" i="47"/>
  <c r="T232" i="47"/>
  <c r="T229" i="47"/>
  <c r="P205" i="47"/>
  <c r="J174" i="47"/>
  <c r="J183" i="47"/>
  <c r="E30" i="43"/>
  <c r="J188" i="47"/>
  <c r="J212" i="47"/>
  <c r="J234" i="47"/>
  <c r="J218" i="47"/>
  <c r="V221" i="47"/>
  <c r="R233" i="47"/>
  <c r="R175" i="47"/>
  <c r="R197" i="47"/>
  <c r="R225" i="47"/>
  <c r="V218" i="47"/>
  <c r="N220" i="47"/>
  <c r="P196" i="47"/>
  <c r="T215" i="47"/>
  <c r="U215" i="47"/>
  <c r="U184" i="47"/>
  <c r="V188" i="47"/>
  <c r="R182" i="47"/>
  <c r="U214" i="47"/>
  <c r="P211" i="47"/>
  <c r="V229" i="47"/>
  <c r="N200" i="47"/>
  <c r="R235" i="47"/>
  <c r="V176" i="47"/>
  <c r="N183" i="47"/>
  <c r="R166" i="47"/>
  <c r="R165" i="47"/>
  <c r="O165" i="47"/>
  <c r="O202" i="47"/>
  <c r="O217" i="47"/>
  <c r="T204" i="47"/>
  <c r="Q225" i="47"/>
  <c r="Q199" i="47"/>
  <c r="S187" i="47"/>
  <c r="S218" i="47"/>
  <c r="I181" i="47"/>
  <c r="V184" i="47"/>
  <c r="T171" i="47"/>
  <c r="V180" i="47"/>
  <c r="P212" i="47"/>
  <c r="P219" i="47"/>
  <c r="J173" i="47"/>
  <c r="J168" i="47"/>
  <c r="J187" i="47"/>
  <c r="J189" i="47"/>
  <c r="J195" i="47"/>
  <c r="J216" i="47"/>
  <c r="J226" i="47"/>
  <c r="J225" i="47"/>
  <c r="V181" i="47"/>
  <c r="N227" i="47"/>
  <c r="U174" i="47"/>
  <c r="U201" i="47"/>
  <c r="U218" i="47"/>
  <c r="V227" i="47"/>
  <c r="N230" i="47"/>
  <c r="R230" i="47"/>
  <c r="P236" i="47"/>
  <c r="U234" i="47"/>
  <c r="U185" i="47"/>
  <c r="T217" i="47"/>
  <c r="T186" i="47"/>
  <c r="P169" i="47"/>
  <c r="P216" i="47"/>
  <c r="V175" i="47"/>
  <c r="N180" i="47"/>
  <c r="P232" i="47"/>
  <c r="V217" i="47"/>
  <c r="N191" i="47"/>
  <c r="R190" i="47"/>
  <c r="O170" i="47"/>
  <c r="O191" i="47"/>
  <c r="O232" i="47"/>
  <c r="N197" i="47"/>
  <c r="Q216" i="47"/>
  <c r="Q181" i="47"/>
  <c r="S198" i="47"/>
  <c r="S226" i="47"/>
  <c r="I226" i="47"/>
  <c r="U47" i="47"/>
  <c r="U221" i="47"/>
  <c r="U206" i="47"/>
  <c r="U195" i="47"/>
  <c r="U235" i="47"/>
  <c r="U170" i="47"/>
  <c r="U230" i="47"/>
  <c r="U204" i="47"/>
  <c r="U181" i="47"/>
  <c r="U205" i="47"/>
  <c r="U231" i="47"/>
  <c r="U203" i="47"/>
  <c r="U167" i="47"/>
  <c r="U186" i="47"/>
  <c r="U168" i="47"/>
  <c r="U176" i="47"/>
  <c r="U200" i="47"/>
  <c r="U219" i="47"/>
  <c r="U182" i="47"/>
  <c r="E41" i="43"/>
  <c r="U172" i="47"/>
  <c r="U210" i="47"/>
  <c r="U196" i="47"/>
  <c r="U236" i="47"/>
  <c r="U173" i="47"/>
  <c r="U202" i="47"/>
  <c r="V231" i="47"/>
  <c r="N231" i="47"/>
  <c r="R236" i="47"/>
  <c r="R191" i="47"/>
  <c r="R234" i="47"/>
  <c r="J165" i="47"/>
  <c r="J169" i="47"/>
  <c r="J182" i="47"/>
  <c r="J196" i="47"/>
  <c r="J185" i="47"/>
  <c r="J220" i="47"/>
  <c r="J211" i="47"/>
  <c r="J229" i="47"/>
  <c r="V197" i="47"/>
  <c r="N236" i="47"/>
  <c r="T176" i="47"/>
  <c r="T182" i="47"/>
  <c r="P173" i="47"/>
  <c r="V220" i="47"/>
  <c r="N211" i="47"/>
  <c r="U212" i="47"/>
  <c r="T175" i="47"/>
  <c r="U232" i="47"/>
  <c r="U227" i="47"/>
  <c r="N226" i="47"/>
  <c r="R213" i="47"/>
  <c r="R171" i="47"/>
  <c r="P170" i="47"/>
  <c r="V210" i="47"/>
  <c r="N168" i="47"/>
  <c r="U166" i="47"/>
  <c r="N167" i="47"/>
  <c r="R204" i="47"/>
  <c r="R183" i="47"/>
  <c r="O166" i="47"/>
  <c r="O201" i="47"/>
  <c r="O212" i="47"/>
  <c r="N175" i="47"/>
  <c r="Q172" i="47"/>
  <c r="Q185" i="47"/>
  <c r="S176" i="47"/>
  <c r="I231" i="47"/>
  <c r="I217" i="47"/>
  <c r="I234" i="47"/>
  <c r="I187" i="47"/>
  <c r="I185" i="47"/>
  <c r="I189" i="47"/>
  <c r="I165" i="47"/>
  <c r="I176" i="47"/>
  <c r="I227" i="47"/>
  <c r="I236" i="47"/>
  <c r="I230" i="47"/>
  <c r="I183" i="47"/>
  <c r="I168" i="47"/>
  <c r="E29" i="43"/>
  <c r="I197" i="47"/>
  <c r="I169" i="47"/>
  <c r="I216" i="47"/>
  <c r="I210" i="47"/>
  <c r="I219" i="47"/>
  <c r="I206" i="47"/>
  <c r="I180" i="47"/>
  <c r="I200" i="47"/>
  <c r="I205" i="47"/>
  <c r="I173" i="47"/>
  <c r="I212" i="47"/>
  <c r="I233" i="47"/>
  <c r="I215" i="47"/>
  <c r="I202" i="47"/>
  <c r="I195" i="47"/>
  <c r="I167" i="47"/>
  <c r="I201" i="47"/>
  <c r="I175" i="47"/>
  <c r="I232" i="47"/>
  <c r="I229" i="47"/>
  <c r="I211" i="47"/>
  <c r="I188" i="47"/>
  <c r="I203" i="47"/>
  <c r="I186" i="47"/>
  <c r="I172" i="47"/>
  <c r="I228" i="47"/>
  <c r="I225" i="47"/>
  <c r="I213" i="47"/>
  <c r="I184" i="47"/>
  <c r="I199" i="47"/>
  <c r="I182" i="47"/>
  <c r="I235" i="47"/>
  <c r="I221" i="47"/>
  <c r="I218" i="47"/>
  <c r="I191" i="47"/>
  <c r="I196" i="47"/>
  <c r="I166" i="47"/>
  <c r="I174" i="47"/>
  <c r="V183" i="47"/>
  <c r="V169" i="47"/>
  <c r="E42" i="43"/>
  <c r="V226" i="47"/>
  <c r="V213" i="47"/>
  <c r="V232" i="47"/>
  <c r="V170" i="47"/>
  <c r="V214" i="47"/>
  <c r="V225" i="47"/>
  <c r="V235" i="47"/>
  <c r="V202" i="47"/>
  <c r="V212" i="47"/>
  <c r="V187" i="47"/>
  <c r="V168" i="47"/>
  <c r="V206" i="47"/>
  <c r="V166" i="47"/>
  <c r="V173" i="47"/>
  <c r="V172" i="47"/>
  <c r="M234" i="47"/>
  <c r="M212" i="47"/>
  <c r="M235" i="47"/>
  <c r="M231" i="47"/>
  <c r="M227" i="47"/>
  <c r="M214" i="47"/>
  <c r="M230" i="47"/>
  <c r="M216" i="47"/>
  <c r="M188" i="47"/>
  <c r="M226" i="47"/>
  <c r="M232" i="47"/>
  <c r="M228" i="47"/>
  <c r="M221" i="47"/>
  <c r="M217" i="47"/>
  <c r="M213" i="47"/>
  <c r="M220" i="47"/>
  <c r="M236" i="47"/>
  <c r="M215" i="47"/>
  <c r="M196" i="47"/>
  <c r="M189" i="47"/>
  <c r="M185" i="47"/>
  <c r="M181" i="47"/>
  <c r="M211" i="47"/>
  <c r="M219" i="47"/>
  <c r="M200" i="47"/>
  <c r="M190" i="47"/>
  <c r="M187" i="47"/>
  <c r="M183" i="47"/>
  <c r="M197" i="47"/>
  <c r="M186" i="47"/>
  <c r="M201" i="47"/>
  <c r="M172" i="47"/>
  <c r="M204" i="47"/>
  <c r="M206" i="47"/>
  <c r="M202" i="47"/>
  <c r="M198" i="47"/>
  <c r="M184" i="47"/>
  <c r="M180" i="47"/>
  <c r="M205" i="47"/>
  <c r="M210" i="47"/>
  <c r="M191" i="47"/>
  <c r="M203" i="47"/>
  <c r="M199" i="47"/>
  <c r="M165" i="47"/>
  <c r="M166" i="47"/>
  <c r="M168" i="47"/>
  <c r="M195" i="47"/>
  <c r="E33" i="43"/>
  <c r="M176" i="47"/>
  <c r="M173" i="47"/>
  <c r="M167" i="47"/>
  <c r="M169" i="47"/>
  <c r="M171" i="47"/>
  <c r="M170" i="47"/>
  <c r="M174" i="47"/>
  <c r="M233" i="47"/>
  <c r="M229" i="47"/>
  <c r="M225" i="47"/>
  <c r="M218" i="47"/>
  <c r="M175" i="47"/>
  <c r="M182" i="47"/>
  <c r="L81" i="47"/>
  <c r="L200" i="47"/>
  <c r="L182" i="47"/>
  <c r="L172" i="47"/>
  <c r="L197" i="47"/>
  <c r="L190" i="47"/>
  <c r="L202" i="47"/>
  <c r="L175" i="47"/>
  <c r="L211" i="47"/>
  <c r="L187" i="47"/>
  <c r="L183" i="47"/>
  <c r="L184" i="47"/>
  <c r="L180" i="47"/>
  <c r="L206" i="47"/>
  <c r="L171" i="47"/>
  <c r="L225" i="47"/>
  <c r="L166" i="47"/>
  <c r="L191" i="47"/>
  <c r="L188" i="47"/>
  <c r="L169" i="47"/>
  <c r="L174" i="47"/>
  <c r="L168" i="47"/>
  <c r="L170" i="47"/>
  <c r="L198" i="47"/>
  <c r="L176" i="47"/>
  <c r="L167" i="47"/>
  <c r="L173" i="47"/>
  <c r="L165" i="47"/>
  <c r="L219" i="47"/>
  <c r="L215" i="47"/>
  <c r="L210" i="47"/>
  <c r="L233" i="47"/>
  <c r="L234" i="47"/>
  <c r="L230" i="47"/>
  <c r="L226" i="47"/>
  <c r="L218" i="47"/>
  <c r="L236" i="47"/>
  <c r="L232" i="47"/>
  <c r="L220" i="47"/>
  <c r="L231" i="47"/>
  <c r="L227" i="47"/>
  <c r="L212" i="47"/>
  <c r="L235" i="47"/>
  <c r="L214" i="47"/>
  <c r="L216" i="47"/>
  <c r="L204" i="47"/>
  <c r="L195" i="47"/>
  <c r="L228" i="47"/>
  <c r="L221" i="47"/>
  <c r="L217" i="47"/>
  <c r="L213" i="47"/>
  <c r="L229" i="47"/>
  <c r="L185" i="47"/>
  <c r="L181" i="47"/>
  <c r="L203" i="47"/>
  <c r="L199" i="47"/>
  <c r="L186" i="47"/>
  <c r="L196" i="47"/>
  <c r="L189" i="47"/>
  <c r="L205" i="47"/>
  <c r="L201" i="47"/>
  <c r="E32" i="43"/>
  <c r="V216" i="47"/>
  <c r="N217" i="47"/>
  <c r="U233" i="47"/>
  <c r="U188" i="47"/>
  <c r="J170" i="47"/>
  <c r="J166" i="47"/>
  <c r="J186" i="47"/>
  <c r="J181" i="47"/>
  <c r="J198" i="47"/>
  <c r="J227" i="47"/>
  <c r="J215" i="47"/>
  <c r="J233" i="47"/>
  <c r="V219" i="47"/>
  <c r="N219" i="47"/>
  <c r="P197" i="47"/>
  <c r="P187" i="47"/>
  <c r="R170" i="47"/>
  <c r="V205" i="47"/>
  <c r="N205" i="47"/>
  <c r="T233" i="47"/>
  <c r="P166" i="47"/>
  <c r="U191" i="47"/>
  <c r="V228" i="47"/>
  <c r="N216" i="47"/>
  <c r="T166" i="47"/>
  <c r="P181" i="47"/>
  <c r="P168" i="47"/>
  <c r="V198" i="47"/>
  <c r="N173" i="47"/>
  <c r="P167" i="47"/>
  <c r="V230" i="47"/>
  <c r="R181" i="47"/>
  <c r="U197" i="47"/>
  <c r="O200" i="47"/>
  <c r="O187" i="47"/>
  <c r="V189" i="47"/>
  <c r="Q175" i="47"/>
  <c r="Q183" i="47"/>
  <c r="S225" i="47"/>
  <c r="I171" i="47"/>
  <c r="I220" i="47"/>
  <c r="R68" i="47"/>
  <c r="R201" i="47"/>
  <c r="R220" i="47"/>
  <c r="R186" i="47"/>
  <c r="R232" i="47"/>
  <c r="R226" i="47"/>
  <c r="R174" i="47"/>
  <c r="R184" i="47"/>
  <c r="R200" i="47"/>
  <c r="R199" i="47"/>
  <c r="R217" i="47"/>
  <c r="R219" i="47"/>
  <c r="R216" i="47"/>
  <c r="R215" i="47"/>
  <c r="R202" i="47"/>
  <c r="R218" i="47"/>
  <c r="R169" i="47"/>
  <c r="R168" i="47"/>
  <c r="R228" i="47"/>
  <c r="E38" i="43"/>
  <c r="R229" i="47"/>
  <c r="R231" i="47"/>
  <c r="R185" i="47"/>
  <c r="R210" i="47"/>
  <c r="O231" i="47"/>
  <c r="O221" i="47"/>
  <c r="O210" i="47"/>
  <c r="O205" i="47"/>
  <c r="O195" i="47"/>
  <c r="O189" i="47"/>
  <c r="O175" i="47"/>
  <c r="O230" i="47"/>
  <c r="O220" i="47"/>
  <c r="O233" i="47"/>
  <c r="O190" i="47"/>
  <c r="O184" i="47"/>
  <c r="O203" i="47"/>
  <c r="O169" i="47"/>
  <c r="O168" i="47"/>
  <c r="O226" i="47"/>
  <c r="O235" i="47"/>
  <c r="O229" i="47"/>
  <c r="O186" i="47"/>
  <c r="O180" i="47"/>
  <c r="O199" i="47"/>
  <c r="O172" i="47"/>
  <c r="O176" i="47"/>
  <c r="O219" i="47"/>
  <c r="O236" i="47"/>
  <c r="O225" i="47"/>
  <c r="O182" i="47"/>
  <c r="O206" i="47"/>
  <c r="O185" i="47"/>
  <c r="O173" i="47"/>
  <c r="O174" i="47"/>
  <c r="O211" i="47"/>
  <c r="O228" i="47"/>
  <c r="O214" i="47"/>
  <c r="O183" i="47"/>
  <c r="O198" i="47"/>
  <c r="O196" i="47"/>
  <c r="O167" i="47"/>
  <c r="V171" i="47"/>
  <c r="N210" i="47"/>
  <c r="T172" i="47"/>
  <c r="T191" i="47"/>
  <c r="T219" i="47"/>
  <c r="J175" i="47"/>
  <c r="J171" i="47"/>
  <c r="J190" i="47"/>
  <c r="J199" i="47"/>
  <c r="J202" i="47"/>
  <c r="J231" i="47"/>
  <c r="J219" i="47"/>
  <c r="J236" i="47"/>
  <c r="V190" i="47"/>
  <c r="N182" i="47"/>
  <c r="R227" i="47"/>
  <c r="R211" i="47"/>
  <c r="U169" i="47"/>
  <c r="V201" i="47"/>
  <c r="N188" i="47"/>
  <c r="U187" i="47"/>
  <c r="U198" i="47"/>
  <c r="U183" i="47"/>
  <c r="V167" i="47"/>
  <c r="P165" i="47"/>
  <c r="R187" i="47"/>
  <c r="P185" i="47"/>
  <c r="V203" i="47"/>
  <c r="T199" i="47"/>
  <c r="R205" i="47"/>
  <c r="V211" i="47"/>
  <c r="P210" i="47"/>
  <c r="R195" i="47"/>
  <c r="R189" i="47"/>
  <c r="O204" i="47"/>
  <c r="O197" i="47"/>
  <c r="O215" i="47"/>
  <c r="V233" i="47"/>
  <c r="Q170" i="47"/>
  <c r="S180" i="47"/>
  <c r="S191" i="47"/>
  <c r="I170" i="47"/>
  <c r="N235" i="47"/>
  <c r="N228" i="47"/>
  <c r="N214" i="47"/>
  <c r="N190" i="47"/>
  <c r="N202" i="47"/>
  <c r="E34" i="43"/>
  <c r="N174" i="47"/>
  <c r="N170" i="47"/>
  <c r="N232" i="47"/>
  <c r="N185" i="47"/>
  <c r="N187" i="47"/>
  <c r="N233" i="47"/>
  <c r="N213" i="47"/>
  <c r="N171" i="47"/>
  <c r="N225" i="47"/>
  <c r="N212" i="47"/>
  <c r="N169" i="47"/>
  <c r="N165" i="47"/>
  <c r="N181" i="47"/>
  <c r="N221" i="47"/>
  <c r="N215" i="47"/>
  <c r="N206" i="47"/>
  <c r="N218" i="47"/>
  <c r="N176" i="47"/>
  <c r="V185" i="47"/>
  <c r="N186" i="47"/>
  <c r="P175" i="47"/>
  <c r="E36" i="43"/>
  <c r="P235" i="47"/>
  <c r="J167" i="47"/>
  <c r="J191" i="47"/>
  <c r="J197" i="47"/>
  <c r="J203" i="47"/>
  <c r="J206" i="47"/>
  <c r="J235" i="47"/>
  <c r="J230" i="47"/>
  <c r="J217" i="47"/>
  <c r="V186" i="47"/>
  <c r="N195" i="47"/>
  <c r="U228" i="47"/>
  <c r="U226" i="47"/>
  <c r="T196" i="47"/>
  <c r="V165" i="47"/>
  <c r="N196" i="47"/>
  <c r="T225" i="47"/>
  <c r="T221" i="47"/>
  <c r="U171" i="47"/>
  <c r="V236" i="47"/>
  <c r="N201" i="47"/>
  <c r="R206" i="47"/>
  <c r="T212" i="47"/>
  <c r="P230" i="47"/>
  <c r="T190" i="47"/>
  <c r="R167" i="47"/>
  <c r="U180" i="47"/>
  <c r="R173" i="47"/>
  <c r="U217" i="47"/>
  <c r="R212" i="47"/>
  <c r="O181" i="47"/>
  <c r="O227" i="47"/>
  <c r="O234" i="47"/>
  <c r="Q221" i="47"/>
  <c r="S205" i="47"/>
  <c r="I190" i="47"/>
  <c r="T75" i="47"/>
  <c r="T200" i="47"/>
  <c r="T167" i="47"/>
  <c r="T201" i="47"/>
  <c r="T189" i="47"/>
  <c r="T188" i="47"/>
  <c r="T181" i="47"/>
  <c r="T213" i="47"/>
  <c r="T169" i="47"/>
  <c r="T235" i="47"/>
  <c r="T180" i="47"/>
  <c r="T234" i="47"/>
  <c r="T195" i="47"/>
  <c r="T203" i="47"/>
  <c r="T173" i="47"/>
  <c r="T198" i="47"/>
  <c r="T170" i="47"/>
  <c r="T184" i="47"/>
  <c r="T216" i="47"/>
  <c r="T168" i="47"/>
  <c r="T228" i="47"/>
  <c r="T211" i="47"/>
  <c r="T202" i="47"/>
  <c r="T231" i="47"/>
  <c r="T218" i="47"/>
  <c r="T185" i="47"/>
  <c r="T205" i="47"/>
  <c r="T183" i="47"/>
  <c r="S213" i="47"/>
  <c r="S197" i="47"/>
  <c r="S188" i="47"/>
  <c r="S236" i="47"/>
  <c r="E39" i="43"/>
  <c r="S182" i="47"/>
  <c r="S183" i="47"/>
  <c r="S234" i="47"/>
  <c r="S231" i="47"/>
  <c r="S167" i="47"/>
  <c r="S175" i="47"/>
  <c r="S214" i="47"/>
  <c r="S200" i="47"/>
  <c r="S204" i="47"/>
  <c r="S172" i="47"/>
  <c r="S181" i="47"/>
  <c r="S186" i="47"/>
  <c r="S219" i="47"/>
  <c r="S189" i="47"/>
  <c r="S185" i="47"/>
  <c r="S203" i="47"/>
  <c r="S171" i="47"/>
  <c r="S217" i="47"/>
  <c r="S169" i="47"/>
  <c r="S210" i="47"/>
  <c r="S166" i="47"/>
  <c r="S202" i="47"/>
  <c r="S215" i="47"/>
  <c r="S168" i="47"/>
  <c r="S235" i="47"/>
  <c r="S165" i="47"/>
  <c r="S199" i="47"/>
  <c r="S227" i="47"/>
  <c r="S221" i="47"/>
  <c r="S184" i="47"/>
  <c r="S232" i="47"/>
  <c r="S190" i="47"/>
  <c r="S173" i="47"/>
  <c r="S195" i="47"/>
  <c r="S174" i="47"/>
  <c r="S212" i="47"/>
  <c r="S201" i="47"/>
  <c r="S211" i="47"/>
  <c r="S170" i="47"/>
  <c r="S216" i="47"/>
  <c r="S220" i="47"/>
  <c r="S229" i="47"/>
  <c r="Q165" i="47"/>
  <c r="Q210" i="47"/>
  <c r="Q184" i="47"/>
  <c r="Q182" i="47"/>
  <c r="Q169" i="47"/>
  <c r="Q236" i="47"/>
  <c r="Q233" i="47"/>
  <c r="Q180" i="47"/>
  <c r="Q203" i="47"/>
  <c r="Q197" i="47"/>
  <c r="Q168" i="47"/>
  <c r="Q191" i="47"/>
  <c r="Q229" i="47"/>
  <c r="Q202" i="47"/>
  <c r="Q226" i="47"/>
  <c r="Q213" i="47"/>
  <c r="Q206" i="47"/>
  <c r="Q196" i="47"/>
  <c r="Q205" i="47"/>
  <c r="Q231" i="47"/>
  <c r="Q218" i="47"/>
  <c r="Q211" i="47"/>
  <c r="Q201" i="47"/>
  <c r="Q235" i="47"/>
  <c r="Q219" i="47"/>
  <c r="Q189" i="47"/>
  <c r="Q174" i="47"/>
  <c r="Q227" i="47"/>
  <c r="Q214" i="47"/>
  <c r="Q232" i="47"/>
  <c r="Q187" i="47"/>
  <c r="Q198" i="47"/>
  <c r="Q204" i="47"/>
  <c r="Q167" i="47"/>
  <c r="Q176" i="47"/>
  <c r="Q220" i="47"/>
  <c r="Q228" i="47"/>
  <c r="E37" i="43"/>
  <c r="Q188" i="47"/>
  <c r="Q195" i="47"/>
  <c r="Q186" i="47"/>
  <c r="Q171" i="47"/>
  <c r="Q166" i="47"/>
  <c r="Q212" i="47"/>
  <c r="Q230" i="47"/>
  <c r="Q217" i="47"/>
  <c r="N198" i="47"/>
  <c r="R198" i="47"/>
  <c r="R180" i="47"/>
  <c r="U165" i="47"/>
  <c r="J172" i="47"/>
  <c r="J201" i="47"/>
  <c r="J200" i="47"/>
  <c r="J180" i="47"/>
  <c r="J213" i="47"/>
  <c r="J228" i="47"/>
  <c r="J210" i="47"/>
  <c r="U229" i="47"/>
  <c r="T226" i="47"/>
  <c r="N199" i="47"/>
  <c r="T227" i="47"/>
  <c r="T214" i="47"/>
  <c r="P234" i="47"/>
  <c r="T220" i="47"/>
  <c r="R176" i="47"/>
  <c r="R221" i="47"/>
  <c r="P213" i="47"/>
  <c r="V215" i="47"/>
  <c r="T210" i="47"/>
  <c r="P172" i="47"/>
  <c r="P225" i="47"/>
  <c r="T236" i="47"/>
  <c r="T165" i="47"/>
  <c r="R196" i="47"/>
  <c r="E40" i="43"/>
  <c r="P199" i="47"/>
  <c r="E35" i="43"/>
  <c r="Q215" i="47"/>
  <c r="Q190" i="47"/>
  <c r="S228" i="47"/>
  <c r="S206" i="47"/>
  <c r="I204" i="47"/>
  <c r="U83" i="47"/>
  <c r="AM204" i="79"/>
  <c r="AM206" i="79" s="1"/>
  <c r="J104" i="43"/>
  <c r="I104" i="43"/>
  <c r="R75" i="43"/>
  <c r="R66" i="43"/>
  <c r="R69" i="43"/>
  <c r="R60" i="43"/>
  <c r="R72" i="43"/>
  <c r="Q82" i="47"/>
  <c r="P83" i="47"/>
  <c r="AM391" i="46"/>
  <c r="AM393" i="46" s="1"/>
  <c r="U63" i="47"/>
  <c r="U71" i="47"/>
  <c r="AM1131" i="79"/>
  <c r="AM1133" i="79" s="1"/>
  <c r="U48" i="47"/>
  <c r="U50" i="47"/>
  <c r="AM763" i="79"/>
  <c r="AM765" i="79" s="1"/>
  <c r="U61" i="47"/>
  <c r="U65" i="47"/>
  <c r="U49" i="47"/>
  <c r="U56" i="47"/>
  <c r="U68" i="47"/>
  <c r="U70" i="47"/>
  <c r="U45" i="47"/>
  <c r="U46" i="47"/>
  <c r="U60" i="47"/>
  <c r="U66" i="47"/>
  <c r="U69" i="47"/>
  <c r="U52" i="47"/>
  <c r="AM579" i="79"/>
  <c r="AM581" i="79" s="1"/>
  <c r="AM395" i="79"/>
  <c r="AM397" i="79" s="1"/>
  <c r="U62" i="47"/>
  <c r="U64" i="47"/>
  <c r="U54" i="47"/>
  <c r="U55" i="47"/>
  <c r="U67" i="47"/>
  <c r="U53" i="47"/>
  <c r="U51" i="47"/>
  <c r="AM947" i="79"/>
  <c r="AM949" i="79" s="1"/>
  <c r="W15" i="47"/>
  <c r="M82" i="47"/>
  <c r="N84" i="47"/>
  <c r="L103" i="43"/>
  <c r="F103" i="43"/>
  <c r="H103" i="43"/>
  <c r="M95" i="43"/>
  <c r="M94" i="43"/>
  <c r="L85" i="47"/>
  <c r="M99" i="43"/>
  <c r="L77" i="47"/>
  <c r="W26" i="47"/>
  <c r="L82" i="47"/>
  <c r="L86" i="47"/>
  <c r="L75" i="47"/>
  <c r="M100" i="43"/>
  <c r="I103" i="43"/>
  <c r="L79" i="47"/>
  <c r="G103" i="43"/>
  <c r="J103" i="43"/>
  <c r="L83" i="47"/>
  <c r="L78" i="47"/>
  <c r="K103" i="43"/>
  <c r="L76" i="47"/>
  <c r="M97" i="43"/>
  <c r="L80" i="47"/>
  <c r="E103" i="43"/>
  <c r="M101" i="43"/>
  <c r="M93" i="43"/>
  <c r="L84" i="47"/>
  <c r="W18" i="47"/>
  <c r="M96" i="43"/>
  <c r="M98" i="43"/>
  <c r="Q106" i="47"/>
  <c r="U84" i="47"/>
  <c r="Q111" i="47"/>
  <c r="Q81" i="47"/>
  <c r="Q86" i="47"/>
  <c r="Q107" i="47"/>
  <c r="Q94" i="47"/>
  <c r="Q97" i="47"/>
  <c r="Q84" i="47"/>
  <c r="Q95" i="47"/>
  <c r="Q125" i="47"/>
  <c r="Q76" i="47"/>
  <c r="Q110" i="47"/>
  <c r="Q80" i="47"/>
  <c r="Q108" i="47"/>
  <c r="Q77" i="47"/>
  <c r="Q96" i="47"/>
  <c r="Q116" i="47"/>
  <c r="Q101" i="47"/>
  <c r="Q100" i="47"/>
  <c r="P80" i="47"/>
  <c r="U78" i="47"/>
  <c r="N78" i="47"/>
  <c r="N85" i="47"/>
  <c r="N86" i="47"/>
  <c r="P84" i="47"/>
  <c r="N77" i="47"/>
  <c r="N80" i="47"/>
  <c r="N82" i="47"/>
  <c r="P75" i="47"/>
  <c r="N75" i="47"/>
  <c r="N81" i="47"/>
  <c r="N76" i="47"/>
  <c r="N79" i="47"/>
  <c r="N83" i="47"/>
  <c r="R49" i="47"/>
  <c r="Q99" i="47"/>
  <c r="Q83" i="47"/>
  <c r="Q85" i="47"/>
  <c r="Q92" i="47"/>
  <c r="R55" i="47"/>
  <c r="Q109" i="47"/>
  <c r="Q112" i="47"/>
  <c r="Q127" i="47"/>
  <c r="U75" i="47"/>
  <c r="Q79" i="47"/>
  <c r="Q105" i="47"/>
  <c r="Q114" i="47"/>
  <c r="Q131" i="47"/>
  <c r="Q113" i="47"/>
  <c r="Q93" i="47"/>
  <c r="U94" i="47"/>
  <c r="U82" i="47"/>
  <c r="Q98" i="47"/>
  <c r="Q90" i="47"/>
  <c r="Q75" i="47"/>
  <c r="Q78" i="47"/>
  <c r="Q91" i="47"/>
  <c r="Q120" i="47"/>
  <c r="Q115" i="47"/>
  <c r="U108" i="47"/>
  <c r="P76" i="47"/>
  <c r="U112" i="47"/>
  <c r="P77" i="47"/>
  <c r="U101" i="47"/>
  <c r="U115" i="47"/>
  <c r="U100" i="47"/>
  <c r="U99" i="47"/>
  <c r="U111" i="47"/>
  <c r="P85" i="47"/>
  <c r="P79" i="47"/>
  <c r="U109" i="47"/>
  <c r="P86" i="47"/>
  <c r="S95" i="47"/>
  <c r="U95" i="47"/>
  <c r="U97" i="47"/>
  <c r="U90" i="47"/>
  <c r="U105" i="47"/>
  <c r="U106" i="47"/>
  <c r="U91" i="47"/>
  <c r="P81" i="47"/>
  <c r="P78" i="47"/>
  <c r="P82" i="47"/>
  <c r="U161" i="47"/>
  <c r="S77" i="47"/>
  <c r="S98" i="47"/>
  <c r="S84" i="47"/>
  <c r="S92" i="47"/>
  <c r="Q130" i="47"/>
  <c r="Q157" i="47"/>
  <c r="U114" i="47"/>
  <c r="U85" i="47"/>
  <c r="U80" i="47"/>
  <c r="U93" i="47"/>
  <c r="U86" i="47"/>
  <c r="U92" i="47"/>
  <c r="S76" i="47"/>
  <c r="S152" i="47"/>
  <c r="S107" i="47"/>
  <c r="S93" i="47"/>
  <c r="S75" i="47"/>
  <c r="R7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U125" i="47"/>
  <c r="S79" i="47"/>
  <c r="S85" i="47"/>
  <c r="S86" i="47"/>
  <c r="Q126" i="47"/>
  <c r="U76" i="47"/>
  <c r="U116" i="47"/>
  <c r="S113" i="47"/>
  <c r="S80" i="47"/>
  <c r="S81" i="47"/>
  <c r="Q128" i="47"/>
  <c r="M86" i="47"/>
  <c r="M78" i="47"/>
  <c r="U146" i="47"/>
  <c r="Q152" i="47"/>
  <c r="M75" i="47"/>
  <c r="M80" i="47"/>
  <c r="P42" i="47"/>
  <c r="P44" i="47" s="1"/>
  <c r="P57" i="47" s="1"/>
  <c r="P59" i="47" s="1"/>
  <c r="P72" i="47" s="1"/>
  <c r="P74" i="47" s="1"/>
  <c r="Q141" i="47"/>
  <c r="Q145" i="47"/>
  <c r="Q139" i="47"/>
  <c r="Q142" i="47"/>
  <c r="Q143" i="47"/>
  <c r="M76" i="47"/>
  <c r="M85" i="47"/>
  <c r="Q144" i="47"/>
  <c r="M79" i="47"/>
  <c r="M84" i="47"/>
  <c r="U158" i="47"/>
  <c r="U122" i="47"/>
  <c r="Q161" i="47"/>
  <c r="S126" i="47"/>
  <c r="M81" i="47"/>
  <c r="Q150" i="47"/>
  <c r="M83" i="47"/>
  <c r="M77" i="47"/>
  <c r="U156" i="47"/>
  <c r="Q151" i="47"/>
  <c r="U121" i="47"/>
  <c r="U151" i="47"/>
  <c r="U142" i="47"/>
  <c r="U144" i="47"/>
  <c r="U153" i="47"/>
  <c r="S111" i="47"/>
  <c r="S94" i="47"/>
  <c r="S135" i="47"/>
  <c r="S97" i="47"/>
  <c r="Q138" i="47"/>
  <c r="Q146" i="47"/>
  <c r="U123" i="47"/>
  <c r="U150" i="47"/>
  <c r="U140" i="47"/>
  <c r="U124" i="47"/>
  <c r="S91" i="47"/>
  <c r="S156" i="47"/>
  <c r="S120" i="47"/>
  <c r="S96" i="47"/>
  <c r="V155" i="47"/>
  <c r="U120" i="47"/>
  <c r="U131" i="47"/>
  <c r="U138" i="47"/>
  <c r="U130" i="47"/>
  <c r="S110" i="47"/>
  <c r="S154" i="47"/>
  <c r="S106" i="47"/>
  <c r="S139" i="47"/>
  <c r="S99" i="47"/>
  <c r="S112" i="47"/>
  <c r="Q137" i="47"/>
  <c r="Q140" i="47"/>
  <c r="R78" i="43"/>
  <c r="Q153" i="47"/>
  <c r="R81" i="43"/>
  <c r="U154" i="47"/>
  <c r="U126" i="47"/>
  <c r="U128" i="47"/>
  <c r="U127" i="47"/>
  <c r="U129" i="47"/>
  <c r="U159" i="47"/>
  <c r="S115" i="47"/>
  <c r="S90" i="47"/>
  <c r="S105" i="47"/>
  <c r="S155" i="47"/>
  <c r="S151" i="47"/>
  <c r="R64" i="47"/>
  <c r="R53" i="47"/>
  <c r="S142" i="47"/>
  <c r="R52" i="47"/>
  <c r="R51" i="47"/>
  <c r="R62" i="47"/>
  <c r="U145" i="47"/>
  <c r="S128" i="47"/>
  <c r="S123" i="47"/>
  <c r="S141" i="47"/>
  <c r="R71" i="47"/>
  <c r="R67" i="47"/>
  <c r="R48" i="47"/>
  <c r="R61" i="47"/>
  <c r="R60" i="47"/>
  <c r="R45" i="47"/>
  <c r="S144" i="47"/>
  <c r="R54" i="47"/>
  <c r="R46" i="47"/>
  <c r="R66" i="47"/>
  <c r="U136" i="47"/>
  <c r="U160" i="47"/>
  <c r="U141" i="47"/>
  <c r="S146" i="47"/>
  <c r="S145" i="47"/>
  <c r="S130" i="47"/>
  <c r="S138" i="47"/>
  <c r="S127" i="47"/>
  <c r="S121" i="47"/>
  <c r="R56" i="47"/>
  <c r="R47" i="47"/>
  <c r="R122" i="47"/>
  <c r="Q154" i="47"/>
  <c r="Q158" i="47"/>
  <c r="S143" i="47"/>
  <c r="S136" i="47"/>
  <c r="R50" i="47"/>
  <c r="R65" i="47"/>
  <c r="U143" i="47"/>
  <c r="U157" i="47"/>
  <c r="U155" i="47"/>
  <c r="U152" i="47"/>
  <c r="U135" i="47"/>
  <c r="U137" i="47"/>
  <c r="U139" i="47"/>
  <c r="S150" i="47"/>
  <c r="S140" i="47"/>
  <c r="S124" i="47"/>
  <c r="S157" i="47"/>
  <c r="S129" i="47"/>
  <c r="R63" i="47"/>
  <c r="Q155" i="47"/>
  <c r="Q159" i="47"/>
  <c r="Q156" i="47"/>
  <c r="S159" i="47"/>
  <c r="S158" i="47"/>
  <c r="S137" i="47"/>
  <c r="R69" i="47"/>
  <c r="Q160"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K63" i="47"/>
  <c r="K65" i="47"/>
  <c r="K81" i="47"/>
  <c r="K76" i="47"/>
  <c r="K85" i="47"/>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7" i="47" l="1"/>
  <c r="W32" i="47"/>
  <c r="W33" i="47"/>
  <c r="W41" i="47"/>
  <c r="W31" i="47"/>
  <c r="W36" i="47"/>
  <c r="W39" i="47"/>
  <c r="W38" i="47"/>
  <c r="W30" i="47"/>
  <c r="U42" i="47"/>
  <c r="U44" i="47" s="1"/>
  <c r="U57" i="47" s="1"/>
  <c r="U59" i="47" s="1"/>
  <c r="U72" i="47" s="1"/>
  <c r="U74" i="47" s="1"/>
  <c r="U87" i="47" s="1"/>
  <c r="U89" i="47" s="1"/>
  <c r="U102" i="47" s="1"/>
  <c r="W35" i="47"/>
  <c r="W34" i="47"/>
  <c r="V42" i="47"/>
  <c r="V44" i="47" s="1"/>
  <c r="V57" i="47" s="1"/>
  <c r="V59" i="47" s="1"/>
  <c r="V72" i="47" s="1"/>
  <c r="V74" i="47" s="1"/>
  <c r="V87" i="47" s="1"/>
  <c r="V89" i="47" s="1"/>
  <c r="V102" i="47" s="1"/>
  <c r="S72" i="47"/>
  <c r="S74" i="47" s="1"/>
  <c r="S87" i="47" s="1"/>
  <c r="S89" i="47" s="1"/>
  <c r="S102" i="47" s="1"/>
  <c r="W40" i="47"/>
  <c r="T72" i="47"/>
  <c r="T74" i="47" s="1"/>
  <c r="T87" i="47" s="1"/>
  <c r="T89" i="47" s="1"/>
  <c r="T102" i="47" s="1"/>
  <c r="H19" i="43"/>
  <c r="W214" i="47"/>
  <c r="E43" i="43"/>
  <c r="W190" i="47"/>
  <c r="W170" i="47"/>
  <c r="W166" i="47"/>
  <c r="W199" i="47"/>
  <c r="W202" i="47"/>
  <c r="W206" i="47"/>
  <c r="W183" i="47"/>
  <c r="W187" i="47"/>
  <c r="W195" i="47"/>
  <c r="W198" i="47"/>
  <c r="W220" i="47"/>
  <c r="W196" i="47"/>
  <c r="W211" i="47"/>
  <c r="W215" i="47"/>
  <c r="W219" i="47"/>
  <c r="W230" i="47"/>
  <c r="W234" i="47"/>
  <c r="W221" i="47"/>
  <c r="W184" i="47"/>
  <c r="W171" i="47"/>
  <c r="W229" i="47"/>
  <c r="W233" i="47"/>
  <c r="W210" i="47"/>
  <c r="W236" i="47"/>
  <c r="W181" i="47"/>
  <c r="W228" i="47"/>
  <c r="W188" i="47"/>
  <c r="W204" i="47"/>
  <c r="W191" i="47"/>
  <c r="W225" i="47"/>
  <c r="W212" i="47"/>
  <c r="W216" i="47"/>
  <c r="W227" i="47"/>
  <c r="W231" i="47"/>
  <c r="W232" i="47"/>
  <c r="W218" i="47"/>
  <c r="W175" i="47"/>
  <c r="W173" i="47"/>
  <c r="W169" i="47"/>
  <c r="W176" i="47"/>
  <c r="W172" i="47"/>
  <c r="W201" i="47"/>
  <c r="W205" i="47"/>
  <c r="W197" i="47"/>
  <c r="W165" i="47"/>
  <c r="W235" i="47"/>
  <c r="W186" i="47"/>
  <c r="W167" i="47"/>
  <c r="W200" i="47"/>
  <c r="W189" i="47"/>
  <c r="W213" i="47"/>
  <c r="W174" i="47"/>
  <c r="W182" i="47"/>
  <c r="W203" i="47"/>
  <c r="W180" i="47"/>
  <c r="W168" i="47"/>
  <c r="W185" i="47"/>
  <c r="W226" i="47"/>
  <c r="W217" i="47"/>
  <c r="M104" i="43"/>
  <c r="W161" i="47"/>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P164" i="47" l="1"/>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U164" i="47"/>
  <c r="U177" i="47" s="1"/>
  <c r="U179" i="47" s="1"/>
  <c r="U192" i="47" s="1"/>
  <c r="U194" i="47" s="1"/>
  <c r="U207" i="47" s="1"/>
  <c r="U209" i="47" s="1"/>
  <c r="U222" i="47" s="1"/>
  <c r="U224" i="47" s="1"/>
  <c r="U237" i="47" s="1"/>
  <c r="P84" i="43" s="1"/>
  <c r="F41" i="43" s="1"/>
  <c r="G41"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R164" i="47"/>
  <c r="R177" i="47" s="1"/>
  <c r="R179" i="47" s="1"/>
  <c r="R192" i="47" s="1"/>
  <c r="R194" i="47" s="1"/>
  <c r="R207" i="47" s="1"/>
  <c r="R209" i="47" s="1"/>
  <c r="R222" i="47" s="1"/>
  <c r="R224" i="47" s="1"/>
  <c r="R237" i="47" s="1"/>
  <c r="M84" i="43" s="1"/>
  <c r="M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6" i="43"/>
  <c r="G36" i="43" s="1"/>
  <c r="F37" i="43"/>
  <c r="G37" i="43" s="1"/>
  <c r="F38" i="43"/>
  <c r="G38" i="43" s="1"/>
  <c r="J164" i="47"/>
  <c r="J177" i="47" s="1"/>
  <c r="J179" i="47" s="1"/>
  <c r="J192" i="47" s="1"/>
  <c r="J194" i="47" s="1"/>
  <c r="J207" i="47" s="1"/>
  <c r="J209" i="47" s="1"/>
  <c r="J222" i="47" s="1"/>
  <c r="J224" i="47" s="1"/>
  <c r="J237" i="47" s="1"/>
  <c r="E84" i="43" s="1"/>
  <c r="E85" i="43" s="1"/>
  <c r="P85" i="43"/>
  <c r="O164" i="47"/>
  <c r="O177" i="47" s="1"/>
  <c r="O179" i="47" s="1"/>
  <c r="O192" i="47" s="1"/>
  <c r="O194" i="47" s="1"/>
  <c r="O207" i="47" s="1"/>
  <c r="O209" i="47" s="1"/>
  <c r="O222" i="47" s="1"/>
  <c r="O224" i="47" s="1"/>
  <c r="O237" i="47" s="1"/>
  <c r="J84" i="43" s="1"/>
  <c r="F35" i="43" s="1"/>
  <c r="G35" i="43" s="1"/>
  <c r="F39" i="43"/>
  <c r="G39" i="43" s="1"/>
  <c r="Q85" i="43"/>
  <c r="M164" i="47"/>
  <c r="M177" i="47" s="1"/>
  <c r="M179" i="47" s="1"/>
  <c r="M192" i="47" s="1"/>
  <c r="M194" i="47" s="1"/>
  <c r="M207" i="47" s="1"/>
  <c r="M209" i="47" s="1"/>
  <c r="M222" i="47" s="1"/>
  <c r="M224" i="47" s="1"/>
  <c r="M237" i="47" s="1"/>
  <c r="H84" i="43" s="1"/>
  <c r="H85"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3" i="43"/>
  <c r="G33" i="43" s="1"/>
  <c r="J85" i="43"/>
  <c r="F34" i="43"/>
  <c r="G34" i="43" s="1"/>
  <c r="D85" i="43"/>
  <c r="L164" i="47"/>
  <c r="L177" i="47" s="1"/>
  <c r="L179" i="47" s="1"/>
  <c r="L192" i="47" s="1"/>
  <c r="L194" i="47" s="1"/>
  <c r="L207" i="47" s="1"/>
  <c r="L209" i="47" s="1"/>
  <c r="L222" i="47" s="1"/>
  <c r="L224" i="47" s="1"/>
  <c r="L237" i="47" s="1"/>
  <c r="G84" i="43" s="1"/>
  <c r="F32" i="43" s="1"/>
  <c r="G32"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<sst xmlns="http://schemas.openxmlformats.org/spreadsheetml/2006/main" count="3468" uniqueCount="1092">
  <si>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</si>
  <si>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</si>
  <si>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</si>
  <si>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</si>
  <si>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</si>
  <si>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</si>
  <si>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</si>
  <si>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</si>
  <si>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</si>
  <si>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</si>
  <si>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</si>
  <si>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</si>
  <si>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</si>
  <si>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</si>
  <si>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</si>
  <si>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</si>
  <si>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</si>
  <si>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</si>
  <si>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</si>
  <si>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</si>
  <si>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</si>
  <si>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</si>
  <si>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</si>
  <si>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</si>
  <si>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</si>
  <si>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</si>
  <si>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</si>
  <si>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</si>
  <si>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</si>
  <si>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</si>
  <si>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</si>
  <si>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</si>
  <si>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</si>
  <si>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</si>
  <si>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</si>
  <si>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</si>
  <si>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</si>
  <si>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</si>
  <si>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</si>
  <si>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</si>
  <si>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</si>
  <si>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</si>
  <si>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</si>
  <si>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</si>
  <si>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</si>
  <si>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</si>
  <si>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</si>
  <si>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</si>
  <si>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</si>
  <si>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</si>
  <si>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</si>
  <si>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</si>
  <si>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</si>
  <si>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</si>
  <si>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</si>
  <si>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</si>
  <si>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</si>
  <si>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</si>
  <si>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</si>
  <si>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</si>
  <si>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</si>
  <si>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</si>
  <si>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</si>
  <si>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</si>
  <si>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</si>
  <si>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</si>
  <si>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</si>
  <si>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</si>
  <si>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</si>
  <si>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</si>
  <si>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</si>
  <si>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</si>
  <si>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</si>
  <si>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</si>
  <si>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</si>
  <si>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</si>
  <si>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</si>
  <si>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</si>
  <si>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</si>
  <si>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</si>
  <si>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</si>
  <si>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</si>
  <si>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</si>
  <si>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</si>
  <si>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</si>
  <si>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</si>
  <si>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</si>
  <si>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</si>
  <si>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</si>
  <si>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</si>
  <si>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</si>
  <si>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</si>
  <si>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</si>
  <si>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</si>
  <si>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</si>
  <si>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</si>
  <si>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</si>
  <si>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</si>
  <si>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</si>
  <si>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</si>
  <si>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</si>
  <si>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</si>
  <si>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</si>
  <si>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</si>
  <si>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</si>
  <si>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</si>
  <si>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</si>
  <si>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</si>
  <si>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</si>
  <si>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</si>
  <si>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</si>
  <si>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</si>
  <si>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</si>
  <si>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</si>
  <si>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</si>
  <si>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</si>
  <si>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</si>
  <si>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</si>
  <si>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</si>
  <si>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</si>
  <si>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</si>
  <si>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</si>
  <si>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</si>
  <si>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</si>
  <si>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</si>
  <si>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</si>
  <si>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</si>
  <si>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</si>
  <si>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</si>
  <si>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</si>
  <si>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</si>
  <si>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</si>
  <si>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</si>
  <si>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</si>
  <si>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</si>
  <si>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</si>
  <si>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</si>
  <si>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</si>
  <si>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</si>
  <si>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</si>
  <si>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</si>
  <si>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</si>
  <si>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</si>
  <si>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</si>
  <si>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</si>
  <si>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</si>
  <si>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</si>
  <si>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</si>
  <si>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</si>
  <si>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</si>
  <si>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</si>
  <si>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</si>
  <si>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</si>
  <si>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</si>
  <si>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</si>
  <si>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</si>
  <si>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</si>
  <si>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</si>
  <si>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</si>
  <si>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</si>
  <si>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</si>
  <si>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</si>
  <si>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</si>
  <si>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</si>
  <si>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</si>
  <si>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</si>
  <si>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</si>
  <si>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</si>
  <si>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</si>
  <si>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</si>
  <si>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</si>
  <si>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</si>
  <si>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</si>
  <si>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</si>
  <si>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</si>
  <si>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</si>
  <si>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</si>
  <si>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</si>
  <si>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</si>
  <si>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</si>
  <si>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</si>
  <si>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</si>
  <si>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</si>
  <si>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</si>
  <si>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</si>
  <si>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</si>
  <si>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</si>
  <si>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</si>
  <si>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</si>
  <si>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</si>
  <si>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</si>
  <si>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</si>
  <si>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</si>
  <si>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</si>
  <si>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</si>
  <si>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</si>
  <si>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</si>
  <si>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</si>
  <si>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</si>
  <si>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</si>
  <si>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</si>
  <si>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</si>
  <si>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</si>
  <si>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</si>
  <si>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</si>
  <si>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</si>
  <si>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</si>
  <si>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</si>
  <si>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</si>
  <si>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</si>
  <si>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</si>
  <si>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</si>
  <si>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</si>
  <si>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</si>
  <si>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</si>
  <si>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</si>
  <si>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</si>
  <si>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</si>
  <si>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</si>
  <si>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</si>
  <si>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</si>
  <si>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</si>
  <si>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</si>
  <si>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</si>
  <si>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</si>
  <si>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</si>
  <si>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</si>
  <si>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</si>
  <si>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</si>
  <si>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</si>
  <si>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</si>
  <si>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</si>
  <si>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</si>
  <si>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</si>
  <si>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</si>
  <si>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</si>
  <si>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</si>
  <si>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</si>
  <si>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</si>
  <si>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</si>
  <si>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</si>
  <si>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</si>
  <si>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</si>
  <si>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</si>
  <si>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</si>
  <si>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</si>
  <si>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</si>
  <si>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</si>
  <si>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</si>
  <si>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</si>
  <si>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</si>
  <si>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</si>
  <si>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</si>
  <si>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</si>
  <si>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</si>
  <si>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</si>
  <si>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</si>
  <si>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</si>
  <si>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</si>
  <si>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</si>
  <si>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</si>
  <si>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</si>
  <si>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</si>
  <si>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</si>
  <si>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</si>
  <si>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</si>
  <si>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</si>
  <si>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</si>
  <si>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</si>
  <si>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</si>
  <si>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</si>
  <si>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</si>
  <si>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</si>
  <si>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</si>
  <si>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</si>
  <si>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</si>
  <si>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</si>
  <si>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</si>
  <si>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</si>
  <si>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</si>
  <si>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</si>
  <si>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</si>
  <si>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</si>
  <si>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</si>
  <si>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</si>
  <si>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</si>
  <si>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</si>
  <si>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</si>
  <si>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</si>
  <si>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</si>
  <si>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</si>
  <si>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</si>
  <si>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</si>
  <si>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</si>
  <si>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</si>
  <si>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</si>
  <si>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</si>
  <si>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</si>
  <si>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</si>
  <si>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</si>
  <si>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</si>
  <si>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</si>
  <si>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</si>
  <si>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</si>
  <si>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</si>
  <si>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</si>
  <si>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</si>
  <si>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</si>
  <si>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</si>
  <si>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</si>
  <si>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</si>
  <si>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</si>
  <si>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</si>
  <si>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</si>
  <si>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</si>
  <si>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</si>
  <si>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</si>
  <si>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</si>
  <si>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</si>
  <si>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</si>
  <si>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</si>
  <si>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</si>
  <si>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</si>
  <si>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</si>
  <si>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</si>
  <si>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</si>
  <si>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</si>
  <si>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</si>
  <si>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</si>
  <si>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</si>
  <si>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</si>
  <si>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</si>
  <si>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</si>
  <si>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</si>
  <si>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</si>
  <si>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</si>
  <si>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</si>
  <si>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</si>
  <si>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</si>
  <si>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</si>
  <si>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</si>
  <si>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</si>
  <si>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</si>
  <si>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</si>
  <si>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</si>
  <si>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</si>
  <si>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</si>
  <si>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</si>
  <si>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</si>
  <si>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</si>
  <si>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</si>
  <si>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</si>
  <si>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</si>
  <si>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</si>
  <si>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</si>
  <si>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</si>
  <si>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</si>
  <si>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</si>
  <si>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</si>
  <si>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</si>
  <si>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</si>
  <si>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</si>
  <si>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</si>
  <si>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</si>
  <si>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</si>
  <si>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</si>
  <si>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</si>
  <si>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</si>
  <si>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</si>
  <si>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</si>
  <si>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</si>
  <si>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</si>
  <si>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</si>
  <si>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</si>
  <si>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</si>
  <si>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</si>
  <si>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</si>
  <si>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</si>
  <si>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</si>
  <si>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</si>
  <si>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</si>
  <si>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</si>
  <si>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</si>
  <si>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</si>
  <si>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</si>
  <si>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</si>
  <si>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</si>
  <si>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</si>
  <si>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</si>
  <si>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</si>
  <si>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</si>
  <si>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</si>
  <si>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</si>
  <si>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</si>
  <si>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</si>
  <si>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</si>
  <si>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</si>
  <si>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</si>
  <si>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</si>
  <si>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</si>
  <si>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</si>
  <si>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</si>
  <si>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</si>
  <si>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</si>
  <si>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</si>
  <si>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</si>
  <si>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</si>
  <si>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</si>
  <si>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</si>
  <si>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</si>
  <si>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</si>
  <si>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</si>
  <si>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</si>
  <si>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</si>
  <si>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</si>
  <si>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</si>
  <si>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</si>
  <si>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</si>
  <si>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</si>
  <si>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</si>
  <si>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</si>
  <si>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</si>
  <si>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</si>
  <si>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</si>
  <si>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</si>
  <si>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</si>
  <si>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</si>
  <si>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</si>
  <si>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</si>
  <si>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</si>
  <si>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</si>
  <si>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</si>
  <si>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</si>
  <si>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</si>
  <si>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</si>
  <si>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</si>
  <si>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</si>
  <si>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</si>
  <si>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</si>
  <si>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</si>
  <si>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</si>
  <si>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</si>
  <si>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</si>
  <si>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</si>
  <si>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</si>
  <si>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</si>
  <si>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</si>
  <si>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</si>
  <si>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</si>
  <si>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</si>
  <si>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</si>
  <si>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</si>
  <si>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</si>
  <si>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</si>
  <si>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</si>
  <si>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</si>
  <si>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</si>
  <si>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</si>
  <si>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</si>
  <si>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</si>
  <si>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</si>
  <si>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</si>
  <si>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</si>
  <si>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</si>
  <si>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</si>
  <si>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</si>
  <si>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</si>
  <si>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</si>
  <si>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</si>
  <si>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</si>
  <si>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</si>
  <si>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</si>
  <si>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</si>
  <si>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</si>
  <si>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</si>
  <si>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</si>
  <si>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</si>
  <si>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</si>
  <si>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</si>
  <si>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</si>
  <si>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</si>
  <si>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</si>
  <si>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</si>
  <si>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</si>
  <si>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</si>
  <si>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</si>
  <si>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</si>
  <si>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</si>
  <si>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</si>
  <si>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</si>
  <si>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</si>
  <si>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</si>
  <si>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</si>
  <si>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</si>
  <si>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</si>
  <si>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</si>
  <si>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</si>
  <si>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</si>
  <si>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</si>
  <si>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</si>
  <si>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</si>
  <si>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</si>
  <si>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</si>
  <si>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</si>
  <si>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</si>
  <si>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</si>
  <si>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</si>
  <si>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</si>
  <si>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</si>
  <si>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</si>
  <si>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</si>
  <si>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</si>
  <si>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</si>
  <si>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</si>
  <si>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</si>
  <si>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</si>
  <si>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</si>
  <si>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</si>
  <si>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</si>
  <si>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</si>
  <si>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</si>
  <si>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</si>
  <si>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</si>
  <si>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</si>
  <si>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</si>
  <si>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</si>
  <si>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</si>
  <si>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</si>
  <si>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</si>
  <si>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</si>
  <si>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</si>
  <si>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</si>
  <si>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</si>
  <si>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</si>
  <si>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</si>
  <si>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</si>
  <si>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</si>
  <si>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</si>
  <si>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</si>
  <si>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</si>
  <si>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</si>
  <si>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</si>
  <si>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</si>
  <si>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</si>
  <si>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</si>
  <si>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</si>
  <si>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</si>
  <si>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</si>
  <si>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</si>
  <si>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</si>
  <si>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</si>
  <si>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</si>
  <si>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</si>
  <si>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</si>
  <si>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</si>
  <si>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</si>
  <si>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</si>
  <si>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</si>
  <si>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</si>
  <si>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</si>
  <si>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</si>
  <si>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</si>
  <si>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</si>
  <si>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</si>
  <si>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</si>
  <si>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</si>
  <si>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</si>
  <si>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</si>
  <si>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</si>
  <si>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</si>
  <si>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</si>
  <si>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</si>
  <si>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</si>
  <si>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</si>
  <si>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</si>
  <si>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</si>
  <si>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</si>
  <si>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</si>
  <si>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</si>
  <si>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</si>
  <si>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</si>
  <si>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</si>
  <si>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</si>
  <si>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</si>
  <si>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</si>
  <si>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</si>
  <si>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</si>
  <si>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</si>
  <si>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</si>
  <si>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</si>
  <si>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</si>
  <si>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</si>
  <si>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</si>
  <si>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</si>
  <si>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</si>
  <si>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</si>
  <si>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</si>
  <si>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</si>
  <si>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</si>
  <si>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</si>
  <si>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</si>
  <si>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</si>
  <si>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</si>
  <si>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</si>
  <si>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</si>
  <si>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</si>
  <si>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</si>
  <si>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</si>
  <si>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</si>
  <si>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</si>
  <si>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</si>
  <si>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</si>
  <si>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</si>
  <si>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</si>
  <si>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</si>
  <si>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</si>
  <si>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</si>
  <si>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</si>
  <si>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</si>
  <si>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</si>
  <si>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</si>
  <si>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</si>
  <si>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</si>
  <si>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</si>
  <si>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</si>
  <si>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</si>
  <si>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</si>
  <si>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</si>
  <si>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</si>
  <si>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</si>
  <si>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</si>
  <si>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</si>
  <si>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</si>
  <si>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</si>
  <si>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</si>
  <si>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</si>
  <si>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</si>
  <si>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</si>
  <si>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</si>
  <si>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</si>
  <si>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</si>
  <si>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</si>
  <si>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</si>
  <si>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</si>
  <si>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</si>
  <si>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</si>
  <si>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</si>
  <si>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</si>
  <si>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</si>
  <si>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</si>
  <si>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</si>
  <si>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</si>
  <si>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</si>
  <si>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</si>
  <si>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</si>
  <si>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</si>
  <si>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</si>
  <si>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</si>
  <si>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</si>
  <si>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</si>
  <si>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</si>
  <si>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</si>
  <si>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</si>
  <si>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</si>
  <si>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</si>
  <si>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</si>
  <si>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</si>
  <si>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</si>
  <si>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</si>
  <si>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</si>
  <si>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</si>
  <si>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</si>
  <si>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</si>
  <si>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</si>
  <si>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</si>
  <si>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</si>
  <si>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</si>
  <si>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</si>
  <si>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</si>
  <si>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</si>
  <si>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</si>
  <si>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</si>
  <si>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</si>
  <si>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</si>
  <si>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</si>
  <si>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</si>
  <si>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</si>
  <si>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</si>
  <si>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</si>
  <si>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</si>
  <si>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</si>
  <si>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</si>
  <si>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</si>
  <si>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</si>
  <si>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</si>
  <si>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</si>
  <si>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</si>
  <si>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</si>
  <si>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</si>
  <si>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</si>
  <si>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</si>
  <si>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</si>
  <si>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</si>
  <si>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</si>
  <si>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</si>
  <si>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</si>
  <si>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</si>
  <si>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</si>
  <si>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</si>
  <si>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</si>
  <si>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</si>
  <si>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</si>
  <si>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</si>
  <si>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</si>
  <si>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</si>
  <si>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</si>
  <si>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</si>
  <si>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</si>
  <si>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</si>
  <si>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</si>
  <si>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</si>
  <si>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</si>
  <si>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</si>
  <si>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</si>
  <si>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</si>
  <si>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</si>
  <si>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</si>
  <si>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</si>
  <si>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</si>
  <si>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</si>
  <si>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</si>
  <si>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</si>
  <si>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</si>
  <si>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</si>
  <si>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</si>
  <si>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</si>
  <si>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</si>
  <si>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</si>
  <si>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</si>
  <si>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</si>
  <si>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</si>
  <si>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</si>
  <si>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</si>
  <si>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</si>
  <si>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</si>
  <si>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</si>
  <si>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</si>
  <si>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</si>
  <si>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</si>
  <si>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</si>
  <si>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</si>
  <si>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</si>
  <si>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</si>
  <si>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</si>
  <si>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ENWIN Utilities Ltd.</t>
  </si>
  <si>
    <t>2020 COS Application</t>
  </si>
  <si>
    <t>2017-2018</t>
  </si>
  <si>
    <t>2021 IRM Application</t>
  </si>
  <si>
    <t>EB-2019-0032</t>
  </si>
  <si>
    <t>General Service &lt; 50 kW</t>
  </si>
  <si>
    <t>General Service 50 - 4,999 kW</t>
  </si>
  <si>
    <t>General Service 3,000 - 4,999 kW</t>
  </si>
  <si>
    <t>Large Use - Regular</t>
  </si>
  <si>
    <t>Large Use - 3TS</t>
  </si>
  <si>
    <t>Large Use - Ford Annex</t>
  </si>
  <si>
    <t>EB-2009-0221</t>
  </si>
  <si>
    <t>EB-2010-0079</t>
  </si>
  <si>
    <t>EB-2011-0165</t>
  </si>
  <si>
    <t>EB-2012-0120</t>
  </si>
  <si>
    <t>EB-2014-0156</t>
  </si>
  <si>
    <t>EB-2014-0069</t>
  </si>
  <si>
    <t>EB-2015-0066</t>
  </si>
  <si>
    <t>EB-2016-0067</t>
  </si>
  <si>
    <t>EB-2017-0037</t>
  </si>
  <si>
    <t>26_2019</t>
  </si>
  <si>
    <t>a_2018</t>
  </si>
  <si>
    <t>b_2018</t>
  </si>
  <si>
    <t>c_2017</t>
  </si>
  <si>
    <t>b_2017</t>
  </si>
  <si>
    <t>a_2017</t>
  </si>
  <si>
    <t>Rationale:</t>
  </si>
  <si>
    <t>1) Where CDM programs are only available to customers which reside in one particular rate class, all savings resulting from said programs are allocated to these individual rate classes.  These programs would include:
2015-2020 Conservation First Framework:
 - Coupon Program (Residential)
 - Heating &amp; Cooling Program (Residential)
 - New Consturction Program (Residential)
 - Home Assistance Program (Residential)</t>
  </si>
  <si>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</si>
  <si>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</si>
  <si>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</si>
  <si>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</si>
  <si>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</si>
  <si>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</si>
  <si>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t>Unverified</t>
  </si>
  <si>
    <t>True-up (Unverified)</t>
  </si>
  <si>
    <t>Y571:AM571,  Y754:AM754, Y755:AM755</t>
  </si>
  <si>
    <t>Overrode formula and replaced with $0.00</t>
  </si>
  <si>
    <t>2017 and 2018 are closed rate years.  Only able to claim persistence of these savings in 2019</t>
  </si>
  <si>
    <t>Changed reference from 'Verified' to 'Unverified'</t>
  </si>
  <si>
    <t>Added description of 'True-up (Unverified)'</t>
  </si>
  <si>
    <t>Used unverified savings for 2019 as IESO announced on March 21, 2019 that they would not be providing LDCs with Final Verified Results Reporting for 2018-2020</t>
  </si>
  <si>
    <t>Used unverified adjustments to 2017 and 2018 savings, filed in 2019 as IESO announced on March 21, 2019 that they would not be providing LDCs with Final Verified Results Reporting for 2018-2020</t>
  </si>
  <si>
    <t>EB-2020-0017</t>
  </si>
  <si>
    <t>1_2011</t>
  </si>
  <si>
    <t>2_2011</t>
  </si>
  <si>
    <t>3_2011</t>
  </si>
  <si>
    <t>a_2011</t>
  </si>
  <si>
    <t>4_2011</t>
  </si>
  <si>
    <t>b_2011</t>
  </si>
  <si>
    <t>5_2011</t>
  </si>
  <si>
    <t>c_2011</t>
  </si>
  <si>
    <t>6_2011</t>
  </si>
  <si>
    <t>7_2011</t>
  </si>
  <si>
    <t>7a_2011</t>
  </si>
  <si>
    <t>8_2011</t>
  </si>
  <si>
    <t>9_2011</t>
  </si>
  <si>
    <t>d_2011</t>
  </si>
  <si>
    <t>10_2011</t>
  </si>
  <si>
    <t>e_2011</t>
  </si>
  <si>
    <t>11_2011</t>
  </si>
  <si>
    <t>12_2011</t>
  </si>
  <si>
    <t>13_2011</t>
  </si>
  <si>
    <t>f_2011</t>
  </si>
  <si>
    <t>14_2011</t>
  </si>
  <si>
    <t>14a_2011</t>
  </si>
  <si>
    <t>15_2011</t>
  </si>
  <si>
    <t>16_2011</t>
  </si>
  <si>
    <t>17_2011</t>
  </si>
  <si>
    <t>18_2011</t>
  </si>
  <si>
    <t>19_2011</t>
  </si>
  <si>
    <t>20_2011</t>
  </si>
  <si>
    <t>21_2011</t>
  </si>
  <si>
    <t>h_2011</t>
  </si>
  <si>
    <t>22_2011</t>
  </si>
  <si>
    <t>23_2011</t>
  </si>
  <si>
    <t>24_2011</t>
  </si>
  <si>
    <t>25_2011</t>
  </si>
  <si>
    <t>g_2011</t>
  </si>
  <si>
    <t>26_2011</t>
  </si>
  <si>
    <t>27_2011</t>
  </si>
  <si>
    <t>28_2011</t>
  </si>
  <si>
    <t>29_2011</t>
  </si>
  <si>
    <t>30_2011</t>
  </si>
  <si>
    <t>31_2011</t>
  </si>
  <si>
    <t>1_2012</t>
  </si>
  <si>
    <t>2_2012</t>
  </si>
  <si>
    <t>3_2012</t>
  </si>
  <si>
    <t>a_2012</t>
  </si>
  <si>
    <t>4_2012</t>
  </si>
  <si>
    <t>5_2012</t>
  </si>
  <si>
    <t>6_2012</t>
  </si>
  <si>
    <t>7_2012</t>
  </si>
  <si>
    <t>8_2012</t>
  </si>
  <si>
    <t>9_2012</t>
  </si>
  <si>
    <t>10_2012</t>
  </si>
  <si>
    <t>b_2012</t>
  </si>
  <si>
    <t>11_2012</t>
  </si>
  <si>
    <t>c_2012</t>
  </si>
  <si>
    <t>12_2012</t>
  </si>
  <si>
    <t>13_2012</t>
  </si>
  <si>
    <t>d_2012</t>
  </si>
  <si>
    <t>14_2012</t>
  </si>
  <si>
    <t>e_2012</t>
  </si>
  <si>
    <t>15_2012</t>
  </si>
  <si>
    <t>16_2012</t>
  </si>
  <si>
    <t>17_2012</t>
  </si>
  <si>
    <t>18_2012</t>
  </si>
  <si>
    <t>19_2012</t>
  </si>
  <si>
    <t>20_2012</t>
  </si>
  <si>
    <t>f_2012</t>
  </si>
  <si>
    <t>21_2012</t>
  </si>
  <si>
    <t>22_2012</t>
  </si>
  <si>
    <t>23_2012</t>
  </si>
  <si>
    <t>g_2012</t>
  </si>
  <si>
    <t>24_2012</t>
  </si>
  <si>
    <t>25_2012</t>
  </si>
  <si>
    <t>26_2012</t>
  </si>
  <si>
    <t>27_2012</t>
  </si>
  <si>
    <t>28_2012</t>
  </si>
  <si>
    <t>29_2012</t>
  </si>
  <si>
    <t>30_2012</t>
  </si>
  <si>
    <t>31_2012</t>
  </si>
  <si>
    <t>32_2012</t>
  </si>
  <si>
    <t>33_2012</t>
  </si>
  <si>
    <t>1_2013</t>
  </si>
  <si>
    <t>2_2013</t>
  </si>
  <si>
    <t>3_2013</t>
  </si>
  <si>
    <t>a_2013</t>
  </si>
  <si>
    <t>4_2013</t>
  </si>
  <si>
    <t>b_2013</t>
  </si>
  <si>
    <t>5_2013</t>
  </si>
  <si>
    <t>6_2013</t>
  </si>
  <si>
    <t>7_2013</t>
  </si>
  <si>
    <t>8_2013</t>
  </si>
  <si>
    <t>9_2013</t>
  </si>
  <si>
    <t>10_2013</t>
  </si>
  <si>
    <t>c_2013</t>
  </si>
  <si>
    <t>11_2013</t>
  </si>
  <si>
    <t>12_2013</t>
  </si>
  <si>
    <t>13_2013</t>
  </si>
  <si>
    <t>14_2013</t>
  </si>
  <si>
    <t>d_2013</t>
  </si>
  <si>
    <t>15_2013</t>
  </si>
  <si>
    <t>16_2013</t>
  </si>
  <si>
    <t>17_2013</t>
  </si>
  <si>
    <t>18_2013</t>
  </si>
  <si>
    <t>19_2013</t>
  </si>
  <si>
    <t>20_2013</t>
  </si>
  <si>
    <t>e_2013</t>
  </si>
  <si>
    <t>21_2013</t>
  </si>
  <si>
    <t>22_2013</t>
  </si>
  <si>
    <t>23_2013</t>
  </si>
  <si>
    <t>f_2013</t>
  </si>
  <si>
    <t>24_2013</t>
  </si>
  <si>
    <t>25_2013</t>
  </si>
  <si>
    <t>26_2013</t>
  </si>
  <si>
    <t>27_2013</t>
  </si>
  <si>
    <t>g_2013</t>
  </si>
  <si>
    <t>28_2013</t>
  </si>
  <si>
    <t>29_2013</t>
  </si>
  <si>
    <t>30_2013</t>
  </si>
  <si>
    <t>31_2013</t>
  </si>
  <si>
    <t>32_2013</t>
  </si>
  <si>
    <t>33_2013</t>
  </si>
  <si>
    <t>1_2014</t>
  </si>
  <si>
    <t>2_2014</t>
  </si>
  <si>
    <t>3_2014</t>
  </si>
  <si>
    <t>4_2014</t>
  </si>
  <si>
    <t>5_2014</t>
  </si>
  <si>
    <t>6_2014</t>
  </si>
  <si>
    <t>7_2014</t>
  </si>
  <si>
    <t>8_2014</t>
  </si>
  <si>
    <t>9_2014</t>
  </si>
  <si>
    <t>10_2014</t>
  </si>
  <si>
    <t>11_2014</t>
  </si>
  <si>
    <t>12_2014</t>
  </si>
  <si>
    <t>13_2014</t>
  </si>
  <si>
    <t>14_2014</t>
  </si>
  <si>
    <t>15_2014</t>
  </si>
  <si>
    <t>16_2014</t>
  </si>
  <si>
    <t>17_2014</t>
  </si>
  <si>
    <t>18_2014</t>
  </si>
  <si>
    <t>19_2014</t>
  </si>
  <si>
    <t>20_2014</t>
  </si>
  <si>
    <t>21_2014</t>
  </si>
  <si>
    <t>22_2014</t>
  </si>
  <si>
    <t>23_2014</t>
  </si>
  <si>
    <t>24_2014</t>
  </si>
  <si>
    <t>25_2014</t>
  </si>
  <si>
    <t>26_2014</t>
  </si>
  <si>
    <t>27_2014</t>
  </si>
  <si>
    <t>28_2014</t>
  </si>
  <si>
    <t>29_2014</t>
  </si>
  <si>
    <t>30_2014</t>
  </si>
  <si>
    <t>31_2014</t>
  </si>
  <si>
    <t>32_2014</t>
  </si>
  <si>
    <t>33_2014</t>
  </si>
  <si>
    <t>1_2015</t>
  </si>
  <si>
    <t>a_2015</t>
  </si>
  <si>
    <t>2_2015</t>
  </si>
  <si>
    <t>b_2015</t>
  </si>
  <si>
    <t>3_2015</t>
  </si>
  <si>
    <t>4_2015</t>
  </si>
  <si>
    <t>c_2015</t>
  </si>
  <si>
    <t>5_2015</t>
  </si>
  <si>
    <t>d_2015</t>
  </si>
  <si>
    <t>6_2015</t>
  </si>
  <si>
    <t>e_2015</t>
  </si>
  <si>
    <t>7_2015</t>
  </si>
  <si>
    <t>f_2015</t>
  </si>
  <si>
    <t>8_2015</t>
  </si>
  <si>
    <t>9_2015</t>
  </si>
  <si>
    <t>10_2015</t>
  </si>
  <si>
    <t>11_2015</t>
  </si>
  <si>
    <t>12_2015</t>
  </si>
  <si>
    <t>13_2015</t>
  </si>
  <si>
    <t>14_2015</t>
  </si>
  <si>
    <t>g_2015</t>
  </si>
  <si>
    <t>15_2015</t>
  </si>
  <si>
    <t>16_2015</t>
  </si>
  <si>
    <t>17_2015</t>
  </si>
  <si>
    <t>18_2015</t>
  </si>
  <si>
    <t>19_2015</t>
  </si>
  <si>
    <t>20_2015</t>
  </si>
  <si>
    <t>h_2015</t>
  </si>
  <si>
    <t>21_2016</t>
  </si>
  <si>
    <t>22_2016</t>
  </si>
  <si>
    <t>23_2016</t>
  </si>
  <si>
    <t>24_2016</t>
  </si>
  <si>
    <t>25_2016</t>
  </si>
  <si>
    <t>26_2016</t>
  </si>
  <si>
    <t>27_2016</t>
  </si>
  <si>
    <t>28_2016</t>
  </si>
  <si>
    <t>29_2016</t>
  </si>
  <si>
    <t>30_2016</t>
  </si>
  <si>
    <t>31_2016</t>
  </si>
  <si>
    <t>32_2016</t>
  </si>
  <si>
    <t>33_2016</t>
  </si>
  <si>
    <t>34_2016</t>
  </si>
  <si>
    <t>35_2016</t>
  </si>
  <si>
    <t>36_2016</t>
  </si>
  <si>
    <t>37_2016</t>
  </si>
  <si>
    <t>38_2016</t>
  </si>
  <si>
    <t>39_2016</t>
  </si>
  <si>
    <t>40_2016</t>
  </si>
  <si>
    <t>41_2016</t>
  </si>
  <si>
    <t>42_2016</t>
  </si>
  <si>
    <t>43_2016</t>
  </si>
  <si>
    <t>44_2016</t>
  </si>
  <si>
    <t>45_2016</t>
  </si>
  <si>
    <t>46_2016</t>
  </si>
  <si>
    <t>47_2016</t>
  </si>
  <si>
    <t>48_2016</t>
  </si>
  <si>
    <t>49_2016</t>
  </si>
  <si>
    <t>50_2016</t>
  </si>
  <si>
    <t>51_2016</t>
  </si>
  <si>
    <t>Save on Energy Retrofit Program Enabled Savings</t>
  </si>
  <si>
    <t>Home Depot Home Appliance Market Uplift Conservation Fund Pilot Program</t>
  </si>
  <si>
    <t>i_2015</t>
  </si>
  <si>
    <t>b_2016</t>
  </si>
  <si>
    <t>c_2016</t>
  </si>
  <si>
    <t>d_2016</t>
  </si>
  <si>
    <t>e_2016</t>
  </si>
  <si>
    <t>EnWin Utilities Ltd. - Heat Pump Pilot</t>
  </si>
  <si>
    <t>a_2016</t>
  </si>
  <si>
    <t>Save on Energy Instant Discount Program</t>
  </si>
  <si>
    <t>Whole Home Pilot Program</t>
  </si>
  <si>
    <t>Save On Energy Energy Performance Program for Multi-Site Customers</t>
  </si>
  <si>
    <t>21_2017</t>
  </si>
  <si>
    <t>22_2017</t>
  </si>
  <si>
    <t>23_2017</t>
  </si>
  <si>
    <t>24_2017</t>
  </si>
  <si>
    <t>25_2017</t>
  </si>
  <si>
    <t>26_2017</t>
  </si>
  <si>
    <t>27_2017</t>
  </si>
  <si>
    <t>28_2017</t>
  </si>
  <si>
    <t>29_2017</t>
  </si>
  <si>
    <t>30_2017</t>
  </si>
  <si>
    <t>31_2017</t>
  </si>
  <si>
    <t>32_2017</t>
  </si>
  <si>
    <t>33_2017</t>
  </si>
  <si>
    <t>34_2017</t>
  </si>
  <si>
    <t>35_2017</t>
  </si>
  <si>
    <t>36_2017</t>
  </si>
  <si>
    <t>37_2017</t>
  </si>
  <si>
    <t>38_2017</t>
  </si>
  <si>
    <t>39_2017</t>
  </si>
  <si>
    <t>40_2017</t>
  </si>
  <si>
    <t>41_2017</t>
  </si>
  <si>
    <t>42_2017</t>
  </si>
  <si>
    <t>43_2017</t>
  </si>
  <si>
    <t>44_2017</t>
  </si>
  <si>
    <t>45_2017</t>
  </si>
  <si>
    <t>46_2017</t>
  </si>
  <si>
    <t>47_2017</t>
  </si>
  <si>
    <t>48_2017</t>
  </si>
  <si>
    <t>49_2017</t>
  </si>
  <si>
    <t>d_2017</t>
  </si>
  <si>
    <t>e_2017</t>
  </si>
  <si>
    <t>21_2018</t>
  </si>
  <si>
    <t>22_2018</t>
  </si>
  <si>
    <t>23_2018</t>
  </si>
  <si>
    <t>24_2018</t>
  </si>
  <si>
    <t>25_2018</t>
  </si>
  <si>
    <t>26_2018</t>
  </si>
  <si>
    <t>27_2018</t>
  </si>
  <si>
    <t>28_2018</t>
  </si>
  <si>
    <t>29_2018</t>
  </si>
  <si>
    <t>30_2018</t>
  </si>
  <si>
    <t>31_2018</t>
  </si>
  <si>
    <t>32_2018</t>
  </si>
  <si>
    <t>33_2018</t>
  </si>
  <si>
    <t>34_2018</t>
  </si>
  <si>
    <t>35_2018</t>
  </si>
  <si>
    <t>36_2018</t>
  </si>
  <si>
    <t>37_2018</t>
  </si>
  <si>
    <t>38_2018</t>
  </si>
  <si>
    <t>39_2018</t>
  </si>
  <si>
    <t>40_2018</t>
  </si>
  <si>
    <t>41_2018</t>
  </si>
  <si>
    <t>42_2018</t>
  </si>
  <si>
    <t>43_2018</t>
  </si>
  <si>
    <t>44_2018</t>
  </si>
  <si>
    <t>45_2018</t>
  </si>
  <si>
    <t>46_2018</t>
  </si>
  <si>
    <t>47_2018</t>
  </si>
  <si>
    <t>48_2018</t>
  </si>
  <si>
    <t>49_2018</t>
  </si>
  <si>
    <t>Y305:AF305, AA507, AD507, AA513, AD513, Y678:AF678, Y681:AF681</t>
  </si>
  <si>
    <t>Overrode rate allocation percentage</t>
  </si>
  <si>
    <t>Input weighted percentages to account for different rate allocation to savings adjustments received in different program implementation years.  Allowed ENWIN to reconcile persistent savings listed in work form with supporting documents.</t>
  </si>
  <si>
    <t>EB-2018-0029</t>
  </si>
  <si>
    <t>E23:M23, E30:M30, E37:M37, E44:M44, E51:M51, E58:M58, E65:M65</t>
  </si>
  <si>
    <t>C661, C670, C677, C680, C689, C695, C860</t>
  </si>
  <si>
    <t>C305, C479, C495, C498, C507, C513, C678, C681</t>
  </si>
  <si>
    <t>Y938:AF946</t>
  </si>
  <si>
    <t>Overrode formulas in cells Y938 - AF946 to reflect persistent savings in supporting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</si>
</sst>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EBF1DE"/>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0566">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43" fontId="1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43" fontId="6" fillId="0" borderId="0" applyFont="0" applyFill="0" applyBorder="0" applyAlignment="0" applyProtection="0"/>
    <xf numFmtId="43" fontId="77" fillId="0" borderId="0" applyFont="0" applyFill="0" applyBorder="0" applyAlignment="0" applyProtection="0"/>
    <xf numFmtId="41" fontId="80" fillId="0" borderId="0" applyFont="0" applyFill="0" applyBorder="0" applyAlignment="0" applyProtection="0"/>
    <xf numFmtId="0" fontId="12" fillId="60" borderId="125" applyNumberFormat="0">
      <alignment horizontal="centerContinuous" vertical="center" wrapText="1"/>
    </xf>
    <xf numFmtId="0" fontId="12" fillId="61" borderId="125" applyNumberFormat="0">
      <alignment horizontal="left" vertical="center"/>
    </xf>
    <xf numFmtId="43" fontId="82" fillId="0" borderId="0" applyFont="0" applyFill="0" applyBorder="0" applyAlignment="0" applyProtection="0"/>
    <xf numFmtId="5" fontId="83" fillId="0" borderId="0" applyFont="0" applyFill="0" applyBorder="0" applyAlignment="0" applyProtection="0"/>
    <xf numFmtId="8" fontId="83" fillId="0" borderId="0" applyFont="0" applyFill="0" applyBorder="0" applyAlignment="0" applyProtection="0"/>
    <xf numFmtId="42" fontId="87" fillId="0" borderId="0" applyFont="0"/>
    <xf numFmtId="42" fontId="87" fillId="0" borderId="65" applyFont="0"/>
    <xf numFmtId="41" fontId="87" fillId="0" borderId="0" applyFont="0"/>
    <xf numFmtId="6" fontId="88" fillId="0" borderId="88" applyNumberFormat="0" applyFont="0" applyBorder="0" applyProtection="0">
      <alignment horizontal="right"/>
    </xf>
    <xf numFmtId="204" fontId="90" fillId="63" borderId="143"/>
    <xf numFmtId="0" fontId="83" fillId="0" borderId="103" applyNumberFormat="0" applyFont="0" applyFill="0" applyAlignment="0" applyProtection="0"/>
    <xf numFmtId="0" fontId="17" fillId="21" borderId="125" applyNumberFormat="0" applyAlignment="0" applyProtection="0"/>
    <xf numFmtId="41" fontId="103" fillId="0" borderId="0" applyFont="0" applyBorder="0">
      <alignment horizontal="right"/>
    </xf>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2" fillId="24" borderId="127" applyNumberFormat="0" applyFont="0" applyAlignment="0" applyProtection="0"/>
    <xf numFmtId="8" fontId="113" fillId="0" borderId="144">
      <protection locked="0"/>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108" fillId="0" borderId="0" applyFont="0" applyFill="0" applyBorder="0" applyAlignment="0" applyProtection="0"/>
    <xf numFmtId="44" fontId="77"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116" fillId="0" borderId="0"/>
    <xf numFmtId="42" fontId="80" fillId="0" borderId="0"/>
    <xf numFmtId="42" fontId="118" fillId="0" borderId="0" applyFill="0" applyBorder="0" applyAlignment="0" applyProtection="0"/>
    <xf numFmtId="0" fontId="25" fillId="8" borderId="125" applyNumberFormat="0" applyAlignment="0" applyProtection="0"/>
    <xf numFmtId="1" fontId="121" fillId="69" borderId="118"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56" fontId="164" fillId="0" borderId="138" applyBorder="0"/>
    <xf numFmtId="260" fontId="172" fillId="65" borderId="110" applyFill="0" applyBorder="0" applyAlignment="0" applyProtection="0">
      <alignment horizontal="right"/>
      <protection locked="0"/>
    </xf>
    <xf numFmtId="0" fontId="177" fillId="67" borderId="110">
      <alignment horizontal="center" vertical="center" wrapText="1"/>
      <protection hidden="1"/>
    </xf>
    <xf numFmtId="42" fontId="178" fillId="0" borderId="0" applyFill="0" applyBorder="0" applyAlignment="0" applyProtection="0"/>
    <xf numFmtId="41" fontId="179" fillId="0" borderId="0"/>
    <xf numFmtId="41" fontId="12" fillId="0" borderId="0" applyFont="0" applyFill="0" applyBorder="0" applyAlignment="0" applyProtection="0"/>
    <xf numFmtId="44" fontId="12" fillId="0" borderId="0" applyFont="0" applyFill="0" applyBorder="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43" fontId="79" fillId="0" borderId="0" applyFont="0" applyFill="0" applyBorder="0" applyAlignment="0" applyProtection="0"/>
    <xf numFmtId="44" fontId="12" fillId="0" borderId="0" applyFont="0" applyFill="0" applyBorder="0" applyAlignment="0" applyProtection="0"/>
    <xf numFmtId="237" fontId="194" fillId="86" borderId="146" applyNumberFormat="0" applyBorder="0" applyAlignment="0" applyProtection="0">
      <alignment vertical="center"/>
    </xf>
    <xf numFmtId="6" fontId="193" fillId="0" borderId="65" applyFill="0" applyAlignment="0" applyProtection="0"/>
    <xf numFmtId="167" fontId="85" fillId="0" borderId="147"/>
    <xf numFmtId="43" fontId="12" fillId="0" borderId="0" applyFont="0" applyFill="0" applyBorder="0" applyAlignment="0" applyProtection="0"/>
    <xf numFmtId="6" fontId="88" fillId="0" borderId="88" applyNumberFormat="0" applyFont="0" applyBorder="0" applyProtection="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47" fillId="73" borderId="145">
      <alignment horizontal="left" vertical="center" wrapText="1"/>
    </xf>
    <xf numFmtId="8" fontId="113" fillId="0" borderId="144">
      <protection locked="0"/>
    </xf>
    <xf numFmtId="204" fontId="90" fillId="63" borderId="143"/>
    <xf numFmtId="237" fontId="194" fillId="86" borderId="146" applyNumberFormat="0" applyBorder="0" applyAlignment="0" applyProtection="0">
      <alignment vertical="center"/>
    </xf>
    <xf numFmtId="167" fontId="85" fillId="0" borderId="147"/>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xf numFmtId="0" fontId="17" fillId="21" borderId="150" applyNumberFormat="0" applyAlignment="0" applyProtection="0"/>
    <xf numFmtId="0" fontId="25" fillId="8" borderId="150" applyNumberFormat="0" applyAlignment="0" applyProtection="0"/>
    <xf numFmtId="0" fontId="12" fillId="24" borderId="151" applyNumberFormat="0" applyFont="0" applyAlignment="0" applyProtection="0"/>
    <xf numFmtId="0" fontId="12" fillId="24" borderId="151" applyNumberFormat="0" applyFont="0" applyAlignment="0" applyProtection="0"/>
    <xf numFmtId="0" fontId="28" fillId="21" borderId="152" applyNumberFormat="0" applyAlignment="0" applyProtection="0"/>
    <xf numFmtId="0" fontId="30" fillId="0" borderId="153" applyNumberFormat="0" applyFill="0" applyAlignment="0" applyProtection="0"/>
  </cellStyleXfs>
  <cellXfs count="85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2" fillId="95" borderId="123" xfId="40" applyNumberFormat="1" applyFont="1" applyFill="1" applyBorder="1" applyAlignment="1">
      <alignment horizontal="left" vertical="center"/>
    </xf>
    <xf numFmtId="176" fontId="8" fillId="94" borderId="0" xfId="70" applyNumberFormat="1" applyFont="1" applyFill="1" applyBorder="1" applyAlignment="1" applyProtection="1">
      <alignment horizontal="center"/>
      <protection locked="0"/>
    </xf>
    <xf numFmtId="176" fontId="8" fillId="0" borderId="0" xfId="70" applyNumberFormat="1" applyFont="1" applyFill="1" applyBorder="1" applyAlignment="1" applyProtection="1">
      <alignment horizontal="center"/>
      <protection locked="0"/>
    </xf>
    <xf numFmtId="0" fontId="232" fillId="94" borderId="12" xfId="0" applyFont="1" applyFill="1" applyBorder="1" applyAlignment="1" applyProtection="1">
      <alignment horizontal="center" vertical="center"/>
      <protection locked="0"/>
    </xf>
    <xf numFmtId="0" fontId="0" fillId="2" borderId="0" xfId="0" applyFill="1" applyAlignment="1"/>
    <xf numFmtId="0" fontId="246" fillId="2" borderId="0" xfId="0" applyFont="1" applyFill="1"/>
    <xf numFmtId="3" fontId="45" fillId="94" borderId="0" xfId="0" applyNumberFormat="1" applyFont="1" applyFill="1" applyBorder="1" applyAlignment="1" applyProtection="1">
      <alignment horizontal="center" vertical="center"/>
      <protection locked="0"/>
    </xf>
    <xf numFmtId="169" fontId="45" fillId="94" borderId="0" xfId="71" applyNumberFormat="1" applyFont="1" applyFill="1" applyBorder="1" applyAlignment="1" applyProtection="1">
      <alignment horizontal="center" vertical="center"/>
      <protection locked="0"/>
    </xf>
    <xf numFmtId="0" fontId="232" fillId="94" borderId="0" xfId="0" applyFont="1" applyFill="1" applyAlignment="1" applyProtection="1">
      <alignment horizontal="center"/>
      <protection locked="0"/>
    </xf>
    <xf numFmtId="0" fontId="234" fillId="94" borderId="0" xfId="0" applyFont="1" applyFill="1" applyAlignment="1" applyProtection="1">
      <alignment horizontal="center"/>
      <protection locked="0"/>
    </xf>
    <xf numFmtId="0" fontId="233" fillId="94" borderId="0" xfId="0" applyFont="1" applyFill="1" applyBorder="1" applyAlignment="1" applyProtection="1">
      <alignment horizontal="center"/>
      <protection locked="0"/>
    </xf>
    <xf numFmtId="0" fontId="232" fillId="94" borderId="0" xfId="0" applyFont="1" applyFill="1" applyBorder="1" applyAlignment="1" applyProtection="1">
      <alignment horizontal="center"/>
      <protection locked="0"/>
    </xf>
    <xf numFmtId="10" fontId="210" fillId="0" borderId="0" xfId="0" applyNumberFormat="1" applyFont="1" applyFill="1" applyBorder="1" applyAlignment="1" applyProtection="1">
      <alignment horizontal="center" vertical="center"/>
    </xf>
    <xf numFmtId="10" fontId="210" fillId="94" borderId="0" xfId="0" applyNumberFormat="1" applyFont="1" applyFill="1" applyBorder="1" applyAlignment="1" applyProtection="1">
      <alignment horizontal="center" vertical="center"/>
    </xf>
    <xf numFmtId="3" fontId="42" fillId="0" borderId="40" xfId="0" applyNumberFormat="1" applyFont="1" applyFill="1" applyBorder="1" applyAlignment="1" applyProtection="1">
      <alignment horizontal="center" vertical="center"/>
      <protection locked="0"/>
    </xf>
    <xf numFmtId="0" fontId="232" fillId="94" borderId="0" xfId="0" applyFont="1" applyFill="1" applyAlignment="1" applyProtection="1">
      <alignment horizontal="center" vertical="center"/>
      <protection locked="0"/>
    </xf>
    <xf numFmtId="0" fontId="232" fillId="94" borderId="0" xfId="0" applyFont="1" applyFill="1" applyBorder="1" applyAlignment="1" applyProtection="1">
      <alignment horizontal="center" vertical="center"/>
      <protection locked="0"/>
    </xf>
    <xf numFmtId="0" fontId="232" fillId="94" borderId="0" xfId="0" applyFont="1" applyFill="1" applyAlignment="1" applyProtection="1">
      <alignment horizontal="center" vertical="top"/>
      <protection locked="0"/>
    </xf>
    <xf numFmtId="3" fontId="45" fillId="28"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9" fontId="45" fillId="28" borderId="0" xfId="72" applyFont="1" applyFill="1" applyBorder="1" applyAlignment="1">
      <alignment horizontal="center" vertical="center"/>
    </xf>
    <xf numFmtId="0" fontId="232" fillId="0" borderId="0" xfId="0" applyFont="1" applyFill="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169" fontId="45" fillId="0" borderId="0" xfId="71" applyNumberFormat="1" applyFont="1" applyFill="1" applyBorder="1" applyAlignment="1" applyProtection="1">
      <alignment horizontal="center" vertical="center"/>
      <protection locked="0"/>
    </xf>
    <xf numFmtId="169" fontId="45" fillId="0" borderId="12" xfId="70" applyNumberFormat="1" applyFont="1" applyFill="1" applyBorder="1" applyAlignment="1" applyProtection="1">
      <alignment horizontal="center" vertical="center"/>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3" fontId="91" fillId="0" borderId="89" xfId="0" applyNumberFormat="1" applyFont="1" applyFill="1" applyBorder="1" applyAlignment="1" applyProtection="1">
      <alignment vertical="center"/>
      <protection locked="0"/>
    </xf>
    <xf numFmtId="0" fontId="91"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44" fontId="212" fillId="95" borderId="123" xfId="9777" applyFont="1" applyFill="1" applyBorder="1" applyAlignment="1">
      <alignment horizontal="left"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49" xfId="0" applyFill="1" applyBorder="1" applyAlignment="1">
      <alignment horizontal="left"/>
    </xf>
    <xf numFmtId="0" fontId="0" fillId="28" borderId="154" xfId="0" applyFill="1" applyBorder="1" applyAlignment="1">
      <alignment horizontal="left"/>
    </xf>
    <xf numFmtId="0" fontId="0" fillId="28" borderId="149" xfId="0" applyFill="1" applyBorder="1" applyAlignment="1">
      <alignment horizontal="left" wrapText="1"/>
    </xf>
    <xf numFmtId="0" fontId="0" fillId="28" borderId="154"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0" fillId="2" borderId="0" xfId="0" applyFill="1" applyAlignment="1">
      <alignment horizontal="left"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566">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8"/>
    <cellStyle name="$ 2" xfId="9787"/>
    <cellStyle name="%" xfId="708"/>
    <cellStyle name="%.00" xfId="709"/>
    <cellStyle name="(Heading)" xfId="704"/>
    <cellStyle name="(Heading) 2" xfId="9784"/>
    <cellStyle name="(Lefting)" xfId="705"/>
    <cellStyle name="(Lefting) 2" xfId="9785"/>
    <cellStyle name="(z*¯_x000f_°(”,¯?À(¢,¯?Ð(°,¯?à(Â,¯?ð(Ô,¯?" xfId="706"/>
    <cellStyle name="(z*¯_x000f_°(”,¯?À(¢,¯?Ð(°,¯?à(Â,¯?ð(Ô,¯? 2" xfId="978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MultipleSpace_Smartportfolio model_DB-merged files 2" xfId="9783"/>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2" xfId="9789"/>
    <cellStyle name="Accounting w/$ Total" xfId="1352"/>
    <cellStyle name="Accounting w/$ Total 2" xfId="9790"/>
    <cellStyle name="Accounting w/o $" xfId="1353"/>
    <cellStyle name="Accounting w/o $ 2" xfId="9791"/>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price 2 2" xfId="10530"/>
    <cellStyle name="Aprice 3" xfId="9792"/>
    <cellStyle name="ar" xfId="1364"/>
    <cellStyle name="ar 2" xfId="6863"/>
    <cellStyle name="ar 2 2" xfId="10537"/>
    <cellStyle name="ar 3" xfId="979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794"/>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95"/>
    <cellStyle name="Calculation 2" xfId="36"/>
    <cellStyle name="Calculation 2 10" xfId="9745"/>
    <cellStyle name="Calculation 2 10 2" xfId="10540"/>
    <cellStyle name="Calculation 2 2" xfId="64"/>
    <cellStyle name="Calculation 2 2 2" xfId="84"/>
    <cellStyle name="Calculation 2 2 2 2" xfId="9766"/>
    <cellStyle name="Calculation 2 2 2 2 2" xfId="10560"/>
    <cellStyle name="Calculation 2 2 3" xfId="9752"/>
    <cellStyle name="Calculation 2 2 3 2" xfId="10546"/>
    <cellStyle name="Calculation 2 3" xfId="78"/>
    <cellStyle name="Calculation 2 3 2" xfId="9760"/>
    <cellStyle name="Calculation 2 3 2 2" xfId="10554"/>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 2" xfId="9796"/>
    <cellStyle name="Comma [00]" xfId="1434"/>
    <cellStyle name="Comma [1]" xfId="1435"/>
    <cellStyle name="Comma [2]" xfId="1436"/>
    <cellStyle name="Comma [3]" xfId="1437"/>
    <cellStyle name="Comma 0" xfId="1438"/>
    <cellStyle name="Comma 0*" xfId="1439"/>
    <cellStyle name="Comma 10" xfId="1440"/>
    <cellStyle name="Comma 10 2" xfId="1441"/>
    <cellStyle name="Comma 10 2 2" xfId="9798"/>
    <cellStyle name="Comma 10 3" xfId="1442"/>
    <cellStyle name="Comma 10 3 2" xfId="9799"/>
    <cellStyle name="Comma 10 4" xfId="1443"/>
    <cellStyle name="Comma 10 4 2" xfId="9800"/>
    <cellStyle name="Comma 10 5" xfId="1444"/>
    <cellStyle name="Comma 10 5 2" xfId="9801"/>
    <cellStyle name="Comma 10 6" xfId="9797"/>
    <cellStyle name="Comma 11" xfId="1445"/>
    <cellStyle name="Comma 11 2" xfId="9802"/>
    <cellStyle name="Comma 12" xfId="1446"/>
    <cellStyle name="Comma 12 2" xfId="9803"/>
    <cellStyle name="Comma 13" xfId="132"/>
    <cellStyle name="Comma 13 2" xfId="9781"/>
    <cellStyle name="Comma 14" xfId="6210"/>
    <cellStyle name="Comma 14 2" xfId="10531"/>
    <cellStyle name="Comma 15" xfId="6262"/>
    <cellStyle name="Comma 15 2" xfId="10532"/>
    <cellStyle name="Comma 16" xfId="6264"/>
    <cellStyle name="Comma 16 2" xfId="10534"/>
    <cellStyle name="Comma 17" xfId="6263"/>
    <cellStyle name="Comma 17 2" xfId="10533"/>
    <cellStyle name="Comma 18" xfId="9778"/>
    <cellStyle name="Comma 2" xfId="1"/>
    <cellStyle name="Comma 2 10" xfId="1447"/>
    <cellStyle name="Comma 2 10 2" xfId="9804"/>
    <cellStyle name="Comma 2 11" xfId="1448"/>
    <cellStyle name="Comma 2 11 2" xfId="1449"/>
    <cellStyle name="Comma 2 11 2 2" xfId="1450"/>
    <cellStyle name="Comma 2 11 2 2 2" xfId="9807"/>
    <cellStyle name="Comma 2 11 2 3" xfId="9806"/>
    <cellStyle name="Comma 2 11 3" xfId="1451"/>
    <cellStyle name="Comma 2 11 3 2" xfId="9808"/>
    <cellStyle name="Comma 2 11 4" xfId="9805"/>
    <cellStyle name="Comma 2 12" xfId="1452"/>
    <cellStyle name="Comma 2 12 2" xfId="1453"/>
    <cellStyle name="Comma 2 12 2 2" xfId="9810"/>
    <cellStyle name="Comma 2 12 3" xfId="9809"/>
    <cellStyle name="Comma 2 13" xfId="1454"/>
    <cellStyle name="Comma 2 13 2" xfId="9811"/>
    <cellStyle name="Comma 2 14" xfId="1455"/>
    <cellStyle name="Comma 2 14 2" xfId="9812"/>
    <cellStyle name="Comma 2 15" xfId="1456"/>
    <cellStyle name="Comma 2 15 2" xfId="9813"/>
    <cellStyle name="Comma 2 16" xfId="1457"/>
    <cellStyle name="Comma 2 16 2" xfId="9814"/>
    <cellStyle name="Comma 2 17" xfId="1458"/>
    <cellStyle name="Comma 2 17 2" xfId="9815"/>
    <cellStyle name="Comma 2 18" xfId="1459"/>
    <cellStyle name="Comma 2 18 2" xfId="9816"/>
    <cellStyle name="Comma 2 19" xfId="1460"/>
    <cellStyle name="Comma 2 19 2" xfId="9817"/>
    <cellStyle name="Comma 2 2" xfId="2"/>
    <cellStyle name="Comma 2 2 10" xfId="1461"/>
    <cellStyle name="Comma 2 2 10 2" xfId="9818"/>
    <cellStyle name="Comma 2 2 11" xfId="1462"/>
    <cellStyle name="Comma 2 2 11 2" xfId="9819"/>
    <cellStyle name="Comma 2 2 12" xfId="9772"/>
    <cellStyle name="Comma 2 2 2" xfId="1463"/>
    <cellStyle name="Comma 2 2 2 2" xfId="1464"/>
    <cellStyle name="Comma 2 2 2 2 2" xfId="9821"/>
    <cellStyle name="Comma 2 2 2 3" xfId="9820"/>
    <cellStyle name="Comma 2 2 3" xfId="1465"/>
    <cellStyle name="Comma 2 2 3 2" xfId="9822"/>
    <cellStyle name="Comma 2 2 4" xfId="1466"/>
    <cellStyle name="Comma 2 2 5" xfId="1467"/>
    <cellStyle name="Comma 2 2 6" xfId="1468"/>
    <cellStyle name="Comma 2 2 7" xfId="1469"/>
    <cellStyle name="Comma 2 2 8" xfId="1470"/>
    <cellStyle name="Comma 2 2 8 2" xfId="9823"/>
    <cellStyle name="Comma 2 2 9" xfId="1471"/>
    <cellStyle name="Comma 2 2 9 2" xfId="9824"/>
    <cellStyle name="Comma 2 3" xfId="39"/>
    <cellStyle name="Comma 2 3 2" xfId="1472"/>
    <cellStyle name="Comma 2 3 3" xfId="1473"/>
    <cellStyle name="Comma 2 3 4" xfId="1474"/>
    <cellStyle name="Comma 2 3 5" xfId="1475"/>
    <cellStyle name="Comma 2 3 6" xfId="1476"/>
    <cellStyle name="Comma 2 3 6 2" xfId="9825"/>
    <cellStyle name="Comma 2 3 7" xfId="1477"/>
    <cellStyle name="Comma 2 3 7 2" xfId="9826"/>
    <cellStyle name="Comma 2 3 8" xfId="1478"/>
    <cellStyle name="Comma 2 3 8 2" xfId="9827"/>
    <cellStyle name="Comma 2 3 9" xfId="9775"/>
    <cellStyle name="Comma 2 4" xfId="1479"/>
    <cellStyle name="Comma 2 4 2" xfId="1480"/>
    <cellStyle name="Comma 2 4 2 2" xfId="9829"/>
    <cellStyle name="Comma 2 4 3" xfId="1481"/>
    <cellStyle name="Comma 2 4 3 2" xfId="9830"/>
    <cellStyle name="Comma 2 4 4" xfId="9828"/>
    <cellStyle name="Comma 2 5" xfId="1482"/>
    <cellStyle name="Comma 2 5 2" xfId="1483"/>
    <cellStyle name="Comma 2 5 2 2" xfId="1484"/>
    <cellStyle name="Comma 2 5 2 2 2" xfId="1485"/>
    <cellStyle name="Comma 2 5 2 2 2 2" xfId="1486"/>
    <cellStyle name="Comma 2 5 2 2 2 2 2" xfId="9835"/>
    <cellStyle name="Comma 2 5 2 2 2 3" xfId="9834"/>
    <cellStyle name="Comma 2 5 2 2 3" xfId="1487"/>
    <cellStyle name="Comma 2 5 2 2 3 2" xfId="9836"/>
    <cellStyle name="Comma 2 5 2 2 4" xfId="9833"/>
    <cellStyle name="Comma 2 5 2 3" xfId="1488"/>
    <cellStyle name="Comma 2 5 2 3 2" xfId="1489"/>
    <cellStyle name="Comma 2 5 2 3 2 2" xfId="9838"/>
    <cellStyle name="Comma 2 5 2 3 3" xfId="9837"/>
    <cellStyle name="Comma 2 5 2 4" xfId="1490"/>
    <cellStyle name="Comma 2 5 2 4 2" xfId="9839"/>
    <cellStyle name="Comma 2 5 2 5" xfId="9832"/>
    <cellStyle name="Comma 2 5 3" xfId="1491"/>
    <cellStyle name="Comma 2 5 3 2" xfId="1492"/>
    <cellStyle name="Comma 2 5 3 2 2" xfId="1493"/>
    <cellStyle name="Comma 2 5 3 2 2 2" xfId="1494"/>
    <cellStyle name="Comma 2 5 3 2 2 2 2" xfId="9843"/>
    <cellStyle name="Comma 2 5 3 2 2 3" xfId="9842"/>
    <cellStyle name="Comma 2 5 3 2 3" xfId="1495"/>
    <cellStyle name="Comma 2 5 3 2 3 2" xfId="9844"/>
    <cellStyle name="Comma 2 5 3 2 4" xfId="9841"/>
    <cellStyle name="Comma 2 5 3 3" xfId="1496"/>
    <cellStyle name="Comma 2 5 3 3 2" xfId="1497"/>
    <cellStyle name="Comma 2 5 3 3 2 2" xfId="9846"/>
    <cellStyle name="Comma 2 5 3 3 3" xfId="9845"/>
    <cellStyle name="Comma 2 5 3 4" xfId="1498"/>
    <cellStyle name="Comma 2 5 3 4 2" xfId="9847"/>
    <cellStyle name="Comma 2 5 3 5" xfId="9840"/>
    <cellStyle name="Comma 2 5 4" xfId="1499"/>
    <cellStyle name="Comma 2 5 4 2" xfId="1500"/>
    <cellStyle name="Comma 2 5 4 2 2" xfId="1501"/>
    <cellStyle name="Comma 2 5 4 2 2 2" xfId="9850"/>
    <cellStyle name="Comma 2 5 4 2 3" xfId="9849"/>
    <cellStyle name="Comma 2 5 4 3" xfId="1502"/>
    <cellStyle name="Comma 2 5 4 3 2" xfId="9851"/>
    <cellStyle name="Comma 2 5 4 4" xfId="9848"/>
    <cellStyle name="Comma 2 5 5" xfId="1503"/>
    <cellStyle name="Comma 2 5 5 2" xfId="1504"/>
    <cellStyle name="Comma 2 5 5 2 2" xfId="9853"/>
    <cellStyle name="Comma 2 5 5 3" xfId="9852"/>
    <cellStyle name="Comma 2 5 6" xfId="1505"/>
    <cellStyle name="Comma 2 5 6 2" xfId="9854"/>
    <cellStyle name="Comma 2 5 7" xfId="9831"/>
    <cellStyle name="Comma 2 6" xfId="1506"/>
    <cellStyle name="Comma 2 6 2" xfId="1507"/>
    <cellStyle name="Comma 2 6 2 2" xfId="1508"/>
    <cellStyle name="Comma 2 6 2 2 2" xfId="1509"/>
    <cellStyle name="Comma 2 6 2 2 2 2" xfId="9858"/>
    <cellStyle name="Comma 2 6 2 2 3" xfId="9857"/>
    <cellStyle name="Comma 2 6 2 3" xfId="1510"/>
    <cellStyle name="Comma 2 6 2 3 2" xfId="9859"/>
    <cellStyle name="Comma 2 6 2 4" xfId="9856"/>
    <cellStyle name="Comma 2 6 3" xfId="1511"/>
    <cellStyle name="Comma 2 6 3 2" xfId="1512"/>
    <cellStyle name="Comma 2 6 3 2 2" xfId="9861"/>
    <cellStyle name="Comma 2 6 3 3" xfId="9860"/>
    <cellStyle name="Comma 2 6 4" xfId="1513"/>
    <cellStyle name="Comma 2 6 4 2" xfId="9862"/>
    <cellStyle name="Comma 2 6 5" xfId="9855"/>
    <cellStyle name="Comma 2 7" xfId="1514"/>
    <cellStyle name="Comma 2 7 2" xfId="1515"/>
    <cellStyle name="Comma 2 7 2 2" xfId="1516"/>
    <cellStyle name="Comma 2 7 2 2 2" xfId="1517"/>
    <cellStyle name="Comma 2 7 2 2 2 2" xfId="9866"/>
    <cellStyle name="Comma 2 7 2 2 3" xfId="9865"/>
    <cellStyle name="Comma 2 7 2 3" xfId="1518"/>
    <cellStyle name="Comma 2 7 2 3 2" xfId="9867"/>
    <cellStyle name="Comma 2 7 2 4" xfId="9864"/>
    <cellStyle name="Comma 2 7 3" xfId="1519"/>
    <cellStyle name="Comma 2 7 3 2" xfId="1520"/>
    <cellStyle name="Comma 2 7 3 2 2" xfId="9869"/>
    <cellStyle name="Comma 2 7 3 3" xfId="9868"/>
    <cellStyle name="Comma 2 7 4" xfId="1521"/>
    <cellStyle name="Comma 2 7 4 2" xfId="9870"/>
    <cellStyle name="Comma 2 7 5" xfId="9863"/>
    <cellStyle name="Comma 2 8" xfId="1522"/>
    <cellStyle name="Comma 2 8 2" xfId="9871"/>
    <cellStyle name="Comma 2 9" xfId="1523"/>
    <cellStyle name="Comma 2 9 2" xfId="1524"/>
    <cellStyle name="Comma 2 9 2 2" xfId="1525"/>
    <cellStyle name="Comma 2 9 2 2 2" xfId="9874"/>
    <cellStyle name="Comma 2 9 2 3" xfId="9873"/>
    <cellStyle name="Comma 2 9 3" xfId="1526"/>
    <cellStyle name="Comma 2 9 3 2" xfId="9875"/>
    <cellStyle name="Comma 2 9 4" xfId="9872"/>
    <cellStyle name="Comma 2*" xfId="1527"/>
    <cellStyle name="Comma 3" xfId="3"/>
    <cellStyle name="Comma 3 10" xfId="9773"/>
    <cellStyle name="Comma 3 2" xfId="40"/>
    <cellStyle name="Comma 3 2 2" xfId="1528"/>
    <cellStyle name="Comma 3 2 2 2" xfId="9876"/>
    <cellStyle name="Comma 3 2 3" xfId="9776"/>
    <cellStyle name="Comma 3 3" xfId="1529"/>
    <cellStyle name="Comma 3 3 2" xfId="1530"/>
    <cellStyle name="Comma 3 3 2 2" xfId="1531"/>
    <cellStyle name="Comma 3 3 2 2 2" xfId="9879"/>
    <cellStyle name="Comma 3 3 2 3" xfId="9878"/>
    <cellStyle name="Comma 3 3 3" xfId="1532"/>
    <cellStyle name="Comma 3 3 3 2" xfId="9880"/>
    <cellStyle name="Comma 3 3 4" xfId="1533"/>
    <cellStyle name="Comma 3 3 4 2" xfId="9881"/>
    <cellStyle name="Comma 3 3 5" xfId="9877"/>
    <cellStyle name="Comma 3 4" xfId="1534"/>
    <cellStyle name="Comma 3 4 2" xfId="1535"/>
    <cellStyle name="Comma 3 4 2 2" xfId="9883"/>
    <cellStyle name="Comma 3 4 3" xfId="1536"/>
    <cellStyle name="Comma 3 4 3 2" xfId="9884"/>
    <cellStyle name="Comma 3 4 4" xfId="9882"/>
    <cellStyle name="Comma 3 5" xfId="1537"/>
    <cellStyle name="Comma 3 5 2" xfId="9885"/>
    <cellStyle name="Comma 3 6" xfId="1538"/>
    <cellStyle name="Comma 3 6 2" xfId="9886"/>
    <cellStyle name="Comma 3 7" xfId="1539"/>
    <cellStyle name="Comma 3 7 2" xfId="9887"/>
    <cellStyle name="Comma 3 8" xfId="1540"/>
    <cellStyle name="Comma 3 8 2" xfId="9888"/>
    <cellStyle name="Comma 3 9" xfId="1541"/>
    <cellStyle name="Comma 3 9 2" xfId="9889"/>
    <cellStyle name="Comma 4" xfId="38"/>
    <cellStyle name="Comma 4 10" xfId="1542"/>
    <cellStyle name="Comma 4 10 2" xfId="9890"/>
    <cellStyle name="Comma 4 11" xfId="1543"/>
    <cellStyle name="Comma 4 11 2" xfId="9891"/>
    <cellStyle name="Comma 4 12" xfId="1544"/>
    <cellStyle name="Comma 4 12 2" xfId="9892"/>
    <cellStyle name="Comma 4 13" xfId="1545"/>
    <cellStyle name="Comma 4 13 2" xfId="9893"/>
    <cellStyle name="Comma 4 14" xfId="1546"/>
    <cellStyle name="Comma 4 14 2" xfId="9894"/>
    <cellStyle name="Comma 4 15" xfId="9774"/>
    <cellStyle name="Comma 4 2" xfId="1547"/>
    <cellStyle name="Comma 4 2 2" xfId="1548"/>
    <cellStyle name="Comma 4 2 2 2" xfId="1549"/>
    <cellStyle name="Comma 4 2 2 2 2" xfId="1550"/>
    <cellStyle name="Comma 4 2 2 2 2 2" xfId="9898"/>
    <cellStyle name="Comma 4 2 2 2 3" xfId="9897"/>
    <cellStyle name="Comma 4 2 2 3" xfId="1551"/>
    <cellStyle name="Comma 4 2 2 3 2" xfId="9899"/>
    <cellStyle name="Comma 4 2 2 4" xfId="9896"/>
    <cellStyle name="Comma 4 2 3" xfId="1552"/>
    <cellStyle name="Comma 4 2 3 2" xfId="1553"/>
    <cellStyle name="Comma 4 2 3 2 2" xfId="9901"/>
    <cellStyle name="Comma 4 2 3 3" xfId="9900"/>
    <cellStyle name="Comma 4 2 4" xfId="1554"/>
    <cellStyle name="Comma 4 2 4 2" xfId="9902"/>
    <cellStyle name="Comma 4 2 5" xfId="1555"/>
    <cellStyle name="Comma 4 2 5 2" xfId="9903"/>
    <cellStyle name="Comma 4 2 6" xfId="9895"/>
    <cellStyle name="Comma 4 3" xfId="1556"/>
    <cellStyle name="Comma 4 3 2" xfId="1557"/>
    <cellStyle name="Comma 4 3 2 2" xfId="1558"/>
    <cellStyle name="Comma 4 3 2 2 2" xfId="1559"/>
    <cellStyle name="Comma 4 3 2 2 2 2" xfId="9907"/>
    <cellStyle name="Comma 4 3 2 2 3" xfId="9906"/>
    <cellStyle name="Comma 4 3 2 3" xfId="1560"/>
    <cellStyle name="Comma 4 3 2 3 2" xfId="9908"/>
    <cellStyle name="Comma 4 3 2 4" xfId="9905"/>
    <cellStyle name="Comma 4 3 3" xfId="1561"/>
    <cellStyle name="Comma 4 3 3 2" xfId="1562"/>
    <cellStyle name="Comma 4 3 3 2 2" xfId="9910"/>
    <cellStyle name="Comma 4 3 3 3" xfId="9909"/>
    <cellStyle name="Comma 4 3 4" xfId="1563"/>
    <cellStyle name="Comma 4 3 4 2" xfId="9911"/>
    <cellStyle name="Comma 4 3 5" xfId="9904"/>
    <cellStyle name="Comma 4 4" xfId="1564"/>
    <cellStyle name="Comma 4 4 2" xfId="1565"/>
    <cellStyle name="Comma 4 4 2 2" xfId="1566"/>
    <cellStyle name="Comma 4 4 2 2 2" xfId="1567"/>
    <cellStyle name="Comma 4 4 2 2 2 2" xfId="9914"/>
    <cellStyle name="Comma 4 4 2 2 3" xfId="9913"/>
    <cellStyle name="Comma 4 4 2 3" xfId="1568"/>
    <cellStyle name="Comma 4 4 2 3 2" xfId="9915"/>
    <cellStyle name="Comma 4 4 2 4" xfId="9912"/>
    <cellStyle name="Comma 4 4 3" xfId="1569"/>
    <cellStyle name="Comma 4 4 3 2" xfId="1570"/>
    <cellStyle name="Comma 4 4 3 2 2" xfId="9917"/>
    <cellStyle name="Comma 4 4 3 3" xfId="9916"/>
    <cellStyle name="Comma 4 4 4" xfId="1571"/>
    <cellStyle name="Comma 4 4 4 2" xfId="9918"/>
    <cellStyle name="Comma 4 5" xfId="1572"/>
    <cellStyle name="Comma 4 5 2" xfId="1573"/>
    <cellStyle name="Comma 4 5 2 2" xfId="1574"/>
    <cellStyle name="Comma 4 5 2 2 2" xfId="9921"/>
    <cellStyle name="Comma 4 5 2 3" xfId="9920"/>
    <cellStyle name="Comma 4 5 3" xfId="1575"/>
    <cellStyle name="Comma 4 5 3 2" xfId="9922"/>
    <cellStyle name="Comma 4 5 4" xfId="9919"/>
    <cellStyle name="Comma 4 6" xfId="1576"/>
    <cellStyle name="Comma 4 6 2" xfId="1577"/>
    <cellStyle name="Comma 4 6 2 2" xfId="1578"/>
    <cellStyle name="Comma 4 6 2 2 2" xfId="9925"/>
    <cellStyle name="Comma 4 6 2 3" xfId="9924"/>
    <cellStyle name="Comma 4 6 3" xfId="1579"/>
    <cellStyle name="Comma 4 6 3 2" xfId="9926"/>
    <cellStyle name="Comma 4 6 4" xfId="9923"/>
    <cellStyle name="Comma 4 7" xfId="1580"/>
    <cellStyle name="Comma 4 7 2" xfId="1581"/>
    <cellStyle name="Comma 4 7 2 2" xfId="9928"/>
    <cellStyle name="Comma 4 7 3" xfId="9927"/>
    <cellStyle name="Comma 4 8" xfId="1582"/>
    <cellStyle name="Comma 4 8 2" xfId="9929"/>
    <cellStyle name="Comma 4 9" xfId="1583"/>
    <cellStyle name="Comma 4 9 2" xfId="9930"/>
    <cellStyle name="Comma 5" xfId="90"/>
    <cellStyle name="Comma 5 10" xfId="1584"/>
    <cellStyle name="Comma 5 10 2" xfId="9931"/>
    <cellStyle name="Comma 5 11" xfId="1585"/>
    <cellStyle name="Comma 5 11 2" xfId="9932"/>
    <cellStyle name="Comma 5 12" xfId="1586"/>
    <cellStyle name="Comma 5 12 2" xfId="9933"/>
    <cellStyle name="Comma 5 2" xfId="1587"/>
    <cellStyle name="Comma 5 2 2" xfId="1588"/>
    <cellStyle name="Comma 5 2 2 2" xfId="1589"/>
    <cellStyle name="Comma 5 2 2 2 2" xfId="1590"/>
    <cellStyle name="Comma 5 2 2 2 2 2" xfId="9937"/>
    <cellStyle name="Comma 5 2 2 2 3" xfId="9936"/>
    <cellStyle name="Comma 5 2 2 3" xfId="1591"/>
    <cellStyle name="Comma 5 2 2 3 2" xfId="9938"/>
    <cellStyle name="Comma 5 2 2 4" xfId="9935"/>
    <cellStyle name="Comma 5 2 3" xfId="1592"/>
    <cellStyle name="Comma 5 2 3 2" xfId="1593"/>
    <cellStyle name="Comma 5 2 3 2 2" xfId="9940"/>
    <cellStyle name="Comma 5 2 3 3" xfId="9939"/>
    <cellStyle name="Comma 5 2 4" xfId="1594"/>
    <cellStyle name="Comma 5 2 4 2" xfId="9941"/>
    <cellStyle name="Comma 5 2 5" xfId="9934"/>
    <cellStyle name="Comma 5 3" xfId="1595"/>
    <cellStyle name="Comma 5 3 2" xfId="1596"/>
    <cellStyle name="Comma 5 3 2 2" xfId="1597"/>
    <cellStyle name="Comma 5 3 2 2 2" xfId="1598"/>
    <cellStyle name="Comma 5 3 2 2 2 2" xfId="9945"/>
    <cellStyle name="Comma 5 3 2 2 3" xfId="9944"/>
    <cellStyle name="Comma 5 3 2 3" xfId="1599"/>
    <cellStyle name="Comma 5 3 2 3 2" xfId="9946"/>
    <cellStyle name="Comma 5 3 2 4" xfId="9943"/>
    <cellStyle name="Comma 5 3 3" xfId="1600"/>
    <cellStyle name="Comma 5 3 3 2" xfId="1601"/>
    <cellStyle name="Comma 5 3 3 2 2" xfId="9948"/>
    <cellStyle name="Comma 5 3 3 3" xfId="9947"/>
    <cellStyle name="Comma 5 3 4" xfId="1602"/>
    <cellStyle name="Comma 5 3 4 2" xfId="9949"/>
    <cellStyle name="Comma 5 3 5" xfId="9942"/>
    <cellStyle name="Comma 5 4" xfId="1603"/>
    <cellStyle name="Comma 5 4 2" xfId="1604"/>
    <cellStyle name="Comma 5 4 2 2" xfId="1605"/>
    <cellStyle name="Comma 5 4 2 2 2" xfId="9952"/>
    <cellStyle name="Comma 5 4 2 3" xfId="9951"/>
    <cellStyle name="Comma 5 4 3" xfId="1606"/>
    <cellStyle name="Comma 5 4 3 2" xfId="9953"/>
    <cellStyle name="Comma 5 4 4" xfId="9950"/>
    <cellStyle name="Comma 5 5" xfId="1607"/>
    <cellStyle name="Comma 5 5 2" xfId="1608"/>
    <cellStyle name="Comma 5 5 2 2" xfId="1609"/>
    <cellStyle name="Comma 5 5 2 2 2" xfId="9956"/>
    <cellStyle name="Comma 5 5 2 3" xfId="9955"/>
    <cellStyle name="Comma 5 5 3" xfId="1610"/>
    <cellStyle name="Comma 5 5 3 2" xfId="9957"/>
    <cellStyle name="Comma 5 5 4" xfId="9954"/>
    <cellStyle name="Comma 5 6" xfId="1611"/>
    <cellStyle name="Comma 5 6 2" xfId="1612"/>
    <cellStyle name="Comma 5 6 2 2" xfId="9959"/>
    <cellStyle name="Comma 5 6 3" xfId="9958"/>
    <cellStyle name="Comma 5 7" xfId="1613"/>
    <cellStyle name="Comma 5 7 2" xfId="9960"/>
    <cellStyle name="Comma 5 8" xfId="1614"/>
    <cellStyle name="Comma 5 8 2" xfId="9961"/>
    <cellStyle name="Comma 5 9" xfId="1615"/>
    <cellStyle name="Comma 5 9 2" xfId="9962"/>
    <cellStyle name="Comma 6" xfId="111"/>
    <cellStyle name="Comma 6 2" xfId="1616"/>
    <cellStyle name="Comma 6 2 2" xfId="9963"/>
    <cellStyle name="Comma 6 3" xfId="1617"/>
    <cellStyle name="Comma 6 3 2" xfId="9964"/>
    <cellStyle name="Comma 6 4" xfId="1618"/>
    <cellStyle name="Comma 6 4 2" xfId="9965"/>
    <cellStyle name="Comma 6 5" xfId="1619"/>
    <cellStyle name="Comma 6 5 2" xfId="9966"/>
    <cellStyle name="Comma 6 6" xfId="1620"/>
    <cellStyle name="Comma 6 6 2" xfId="9967"/>
    <cellStyle name="Comma 6 7" xfId="622"/>
    <cellStyle name="Comma 6 7 2" xfId="9782"/>
    <cellStyle name="Comma 7" xfId="1621"/>
    <cellStyle name="Comma 7 2" xfId="1622"/>
    <cellStyle name="Comma 7 2 2" xfId="1623"/>
    <cellStyle name="Comma 7 2 2 2" xfId="1624"/>
    <cellStyle name="Comma 7 2 2 2 2" xfId="9971"/>
    <cellStyle name="Comma 7 2 2 3" xfId="9970"/>
    <cellStyle name="Comma 7 2 3" xfId="1625"/>
    <cellStyle name="Comma 7 2 3 2" xfId="9972"/>
    <cellStyle name="Comma 7 2 4" xfId="9969"/>
    <cellStyle name="Comma 7 3" xfId="1626"/>
    <cellStyle name="Comma 7 3 2" xfId="1627"/>
    <cellStyle name="Comma 7 3 2 2" xfId="9974"/>
    <cellStyle name="Comma 7 3 3" xfId="9973"/>
    <cellStyle name="Comma 7 4" xfId="1628"/>
    <cellStyle name="Comma 7 4 2" xfId="9975"/>
    <cellStyle name="Comma 7 5" xfId="1629"/>
    <cellStyle name="Comma 7 5 2" xfId="9976"/>
    <cellStyle name="Comma 7 6" xfId="1630"/>
    <cellStyle name="Comma 7 6 2" xfId="9977"/>
    <cellStyle name="Comma 7 7" xfId="1631"/>
    <cellStyle name="Comma 7 7 2" xfId="9978"/>
    <cellStyle name="Comma 7 8" xfId="1632"/>
    <cellStyle name="Comma 7 8 2" xfId="9979"/>
    <cellStyle name="Comma 7 9" xfId="9968"/>
    <cellStyle name="Comma 8" xfId="1633"/>
    <cellStyle name="Comma 8 2" xfId="1634"/>
    <cellStyle name="Comma 8 2 2" xfId="1635"/>
    <cellStyle name="Comma 8 2 2 2" xfId="9982"/>
    <cellStyle name="Comma 8 2 3" xfId="9981"/>
    <cellStyle name="Comma 8 3" xfId="1636"/>
    <cellStyle name="Comma 8 3 2" xfId="9983"/>
    <cellStyle name="Comma 8 4" xfId="1637"/>
    <cellStyle name="Comma 8 4 2" xfId="9984"/>
    <cellStyle name="Comma 8 5" xfId="1638"/>
    <cellStyle name="Comma 8 5 2" xfId="9985"/>
    <cellStyle name="Comma 8 6" xfId="1639"/>
    <cellStyle name="Comma 8 6 2" xfId="9986"/>
    <cellStyle name="Comma 8 7" xfId="1640"/>
    <cellStyle name="Comma 8 7 2" xfId="9987"/>
    <cellStyle name="Comma 8 8" xfId="9980"/>
    <cellStyle name="Comma 9" xfId="1641"/>
    <cellStyle name="Comma 9 2" xfId="1642"/>
    <cellStyle name="Comma 9 2 2" xfId="9989"/>
    <cellStyle name="Comma 9 3" xfId="1643"/>
    <cellStyle name="Comma 9 3 2" xfId="9990"/>
    <cellStyle name="Comma 9 4" xfId="1644"/>
    <cellStyle name="Comma 9 4 2" xfId="9991"/>
    <cellStyle name="Comma 9 5" xfId="1645"/>
    <cellStyle name="Comma 9 5 2" xfId="9992"/>
    <cellStyle name="Comma 9 6" xfId="9988"/>
    <cellStyle name="Comma0" xfId="1646"/>
    <cellStyle name="Comma2 (0)" xfId="1647"/>
    <cellStyle name="Comment" xfId="1648"/>
    <cellStyle name="Commentaire" xfId="1649"/>
    <cellStyle name="Commentaire 2" xfId="9993"/>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10536"/>
    <cellStyle name="Currency [2] 3" xfId="9994"/>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2 2 2" xfId="9999"/>
    <cellStyle name="Currency 10 2 2 2 3" xfId="9998"/>
    <cellStyle name="Currency 10 2 2 3" xfId="1662"/>
    <cellStyle name="Currency 10 2 2 3 2" xfId="10000"/>
    <cellStyle name="Currency 10 2 2 4" xfId="9997"/>
    <cellStyle name="Currency 10 2 3" xfId="1663"/>
    <cellStyle name="Currency 10 2 3 2" xfId="1664"/>
    <cellStyle name="Currency 10 2 3 2 2" xfId="10002"/>
    <cellStyle name="Currency 10 2 3 3" xfId="10001"/>
    <cellStyle name="Currency 10 2 4" xfId="1665"/>
    <cellStyle name="Currency 10 2 4 2" xfId="10003"/>
    <cellStyle name="Currency 10 2 5" xfId="9996"/>
    <cellStyle name="Currency 10 3" xfId="1666"/>
    <cellStyle name="Currency 10 3 2" xfId="1667"/>
    <cellStyle name="Currency 10 3 2 2" xfId="1668"/>
    <cellStyle name="Currency 10 3 2 2 2" xfId="1669"/>
    <cellStyle name="Currency 10 3 2 2 2 2" xfId="10007"/>
    <cellStyle name="Currency 10 3 2 2 3" xfId="10006"/>
    <cellStyle name="Currency 10 3 2 3" xfId="1670"/>
    <cellStyle name="Currency 10 3 2 3 2" xfId="10008"/>
    <cellStyle name="Currency 10 3 2 4" xfId="10005"/>
    <cellStyle name="Currency 10 3 3" xfId="1671"/>
    <cellStyle name="Currency 10 3 3 2" xfId="1672"/>
    <cellStyle name="Currency 10 3 3 2 2" xfId="10010"/>
    <cellStyle name="Currency 10 3 3 3" xfId="10009"/>
    <cellStyle name="Currency 10 3 4" xfId="1673"/>
    <cellStyle name="Currency 10 3 4 2" xfId="10011"/>
    <cellStyle name="Currency 10 3 5" xfId="10004"/>
    <cellStyle name="Currency 10 4" xfId="1674"/>
    <cellStyle name="Currency 10 4 2" xfId="1675"/>
    <cellStyle name="Currency 10 4 2 2" xfId="1676"/>
    <cellStyle name="Currency 10 4 2 2 2" xfId="10014"/>
    <cellStyle name="Currency 10 4 2 3" xfId="10013"/>
    <cellStyle name="Currency 10 4 3" xfId="1677"/>
    <cellStyle name="Currency 10 4 3 2" xfId="10015"/>
    <cellStyle name="Currency 10 4 4" xfId="10012"/>
    <cellStyle name="Currency 10 5" xfId="1678"/>
    <cellStyle name="Currency 10 5 2" xfId="1679"/>
    <cellStyle name="Currency 10 5 2 2" xfId="10017"/>
    <cellStyle name="Currency 10 5 3" xfId="10016"/>
    <cellStyle name="Currency 10 6" xfId="1680"/>
    <cellStyle name="Currency 10 6 2" xfId="10018"/>
    <cellStyle name="Currency 10 7" xfId="9995"/>
    <cellStyle name="Currency 11" xfId="1681"/>
    <cellStyle name="Currency 11 2" xfId="1682"/>
    <cellStyle name="Currency 11 2 2" xfId="1683"/>
    <cellStyle name="Currency 11 2 2 2" xfId="1684"/>
    <cellStyle name="Currency 11 2 2 2 2" xfId="1685"/>
    <cellStyle name="Currency 11 2 2 2 2 2" xfId="10023"/>
    <cellStyle name="Currency 11 2 2 2 3" xfId="10022"/>
    <cellStyle name="Currency 11 2 2 3" xfId="1686"/>
    <cellStyle name="Currency 11 2 2 3 2" xfId="10024"/>
    <cellStyle name="Currency 11 2 2 4" xfId="10021"/>
    <cellStyle name="Currency 11 2 3" xfId="1687"/>
    <cellStyle name="Currency 11 2 3 2" xfId="1688"/>
    <cellStyle name="Currency 11 2 3 2 2" xfId="10026"/>
    <cellStyle name="Currency 11 2 3 3" xfId="10025"/>
    <cellStyle name="Currency 11 2 4" xfId="1689"/>
    <cellStyle name="Currency 11 2 4 2" xfId="10027"/>
    <cellStyle name="Currency 11 2 5" xfId="10020"/>
    <cellStyle name="Currency 11 3" xfId="1690"/>
    <cellStyle name="Currency 11 3 2" xfId="1691"/>
    <cellStyle name="Currency 11 3 2 2" xfId="1692"/>
    <cellStyle name="Currency 11 3 2 2 2" xfId="1693"/>
    <cellStyle name="Currency 11 3 2 2 2 2" xfId="10031"/>
    <cellStyle name="Currency 11 3 2 2 3" xfId="10030"/>
    <cellStyle name="Currency 11 3 2 3" xfId="1694"/>
    <cellStyle name="Currency 11 3 2 3 2" xfId="10032"/>
    <cellStyle name="Currency 11 3 2 4" xfId="10029"/>
    <cellStyle name="Currency 11 3 3" xfId="1695"/>
    <cellStyle name="Currency 11 3 3 2" xfId="1696"/>
    <cellStyle name="Currency 11 3 3 2 2" xfId="10034"/>
    <cellStyle name="Currency 11 3 3 3" xfId="10033"/>
    <cellStyle name="Currency 11 3 4" xfId="1697"/>
    <cellStyle name="Currency 11 3 4 2" xfId="10035"/>
    <cellStyle name="Currency 11 3 5" xfId="10028"/>
    <cellStyle name="Currency 11 4" xfId="1698"/>
    <cellStyle name="Currency 11 4 2" xfId="1699"/>
    <cellStyle name="Currency 11 4 2 2" xfId="1700"/>
    <cellStyle name="Currency 11 4 2 2 2" xfId="10038"/>
    <cellStyle name="Currency 11 4 2 3" xfId="10037"/>
    <cellStyle name="Currency 11 4 3" xfId="1701"/>
    <cellStyle name="Currency 11 4 3 2" xfId="10039"/>
    <cellStyle name="Currency 11 4 4" xfId="10036"/>
    <cellStyle name="Currency 11 5" xfId="1702"/>
    <cellStyle name="Currency 11 5 2" xfId="1703"/>
    <cellStyle name="Currency 11 5 2 2" xfId="10041"/>
    <cellStyle name="Currency 11 5 3" xfId="10040"/>
    <cellStyle name="Currency 11 6" xfId="1704"/>
    <cellStyle name="Currency 11 6 2" xfId="10042"/>
    <cellStyle name="Currency 11 7" xfId="10019"/>
    <cellStyle name="Currency 12" xfId="1705"/>
    <cellStyle name="Currency 12 2" xfId="10043"/>
    <cellStyle name="Currency 13" xfId="1706"/>
    <cellStyle name="Currency 13 2" xfId="10044"/>
    <cellStyle name="Currency 14" xfId="1707"/>
    <cellStyle name="Currency 14 2" xfId="1708"/>
    <cellStyle name="Currency 14 2 2" xfId="1709"/>
    <cellStyle name="Currency 14 2 2 2" xfId="1710"/>
    <cellStyle name="Currency 14 2 2 2 2" xfId="1711"/>
    <cellStyle name="Currency 14 2 2 2 2 2" xfId="10049"/>
    <cellStyle name="Currency 14 2 2 2 3" xfId="10048"/>
    <cellStyle name="Currency 14 2 2 3" xfId="1712"/>
    <cellStyle name="Currency 14 2 2 3 2" xfId="10050"/>
    <cellStyle name="Currency 14 2 2 4" xfId="10047"/>
    <cellStyle name="Currency 14 2 3" xfId="1713"/>
    <cellStyle name="Currency 14 2 3 2" xfId="1714"/>
    <cellStyle name="Currency 14 2 3 2 2" xfId="10052"/>
    <cellStyle name="Currency 14 2 3 3" xfId="10051"/>
    <cellStyle name="Currency 14 2 4" xfId="1715"/>
    <cellStyle name="Currency 14 2 4 2" xfId="10053"/>
    <cellStyle name="Currency 14 2 5" xfId="10046"/>
    <cellStyle name="Currency 14 3" xfId="1716"/>
    <cellStyle name="Currency 14 3 2" xfId="1717"/>
    <cellStyle name="Currency 14 3 2 2" xfId="1718"/>
    <cellStyle name="Currency 14 3 2 2 2" xfId="1719"/>
    <cellStyle name="Currency 14 3 2 2 2 2" xfId="10057"/>
    <cellStyle name="Currency 14 3 2 2 3" xfId="10056"/>
    <cellStyle name="Currency 14 3 2 3" xfId="1720"/>
    <cellStyle name="Currency 14 3 2 3 2" xfId="10058"/>
    <cellStyle name="Currency 14 3 2 4" xfId="10055"/>
    <cellStyle name="Currency 14 3 3" xfId="1721"/>
    <cellStyle name="Currency 14 3 3 2" xfId="1722"/>
    <cellStyle name="Currency 14 3 3 2 2" xfId="10060"/>
    <cellStyle name="Currency 14 3 3 3" xfId="10059"/>
    <cellStyle name="Currency 14 3 4" xfId="1723"/>
    <cellStyle name="Currency 14 3 4 2" xfId="10061"/>
    <cellStyle name="Currency 14 3 5" xfId="10054"/>
    <cellStyle name="Currency 14 4" xfId="1724"/>
    <cellStyle name="Currency 14 4 2" xfId="1725"/>
    <cellStyle name="Currency 14 4 2 2" xfId="1726"/>
    <cellStyle name="Currency 14 4 2 2 2" xfId="1727"/>
    <cellStyle name="Currency 14 4 2 2 2 2" xfId="10065"/>
    <cellStyle name="Currency 14 4 2 2 3" xfId="10064"/>
    <cellStyle name="Currency 14 4 2 3" xfId="1728"/>
    <cellStyle name="Currency 14 4 2 3 2" xfId="10066"/>
    <cellStyle name="Currency 14 4 2 4" xfId="10063"/>
    <cellStyle name="Currency 14 4 3" xfId="1729"/>
    <cellStyle name="Currency 14 4 3 2" xfId="1730"/>
    <cellStyle name="Currency 14 4 3 2 2" xfId="10068"/>
    <cellStyle name="Currency 14 4 3 3" xfId="10067"/>
    <cellStyle name="Currency 14 4 4" xfId="1731"/>
    <cellStyle name="Currency 14 4 4 2" xfId="10069"/>
    <cellStyle name="Currency 14 4 5" xfId="10062"/>
    <cellStyle name="Currency 14 5" xfId="1732"/>
    <cellStyle name="Currency 14 5 2" xfId="1733"/>
    <cellStyle name="Currency 14 5 2 2" xfId="1734"/>
    <cellStyle name="Currency 14 5 2 2 2" xfId="10072"/>
    <cellStyle name="Currency 14 5 2 3" xfId="10071"/>
    <cellStyle name="Currency 14 5 3" xfId="1735"/>
    <cellStyle name="Currency 14 5 3 2" xfId="10073"/>
    <cellStyle name="Currency 14 5 4" xfId="10070"/>
    <cellStyle name="Currency 14 6" xfId="1736"/>
    <cellStyle name="Currency 14 6 2" xfId="1737"/>
    <cellStyle name="Currency 14 6 2 2" xfId="10075"/>
    <cellStyle name="Currency 14 6 3" xfId="10074"/>
    <cellStyle name="Currency 14 7" xfId="1738"/>
    <cellStyle name="Currency 14 7 2" xfId="10076"/>
    <cellStyle name="Currency 14 8" xfId="10045"/>
    <cellStyle name="Currency 15" xfId="1739"/>
    <cellStyle name="Currency 15 2" xfId="1740"/>
    <cellStyle name="Currency 15 2 2" xfId="1741"/>
    <cellStyle name="Currency 15 2 2 2" xfId="1742"/>
    <cellStyle name="Currency 15 2 2 2 2" xfId="10080"/>
    <cellStyle name="Currency 15 2 2 3" xfId="10079"/>
    <cellStyle name="Currency 15 2 3" xfId="1743"/>
    <cellStyle name="Currency 15 2 3 2" xfId="10081"/>
    <cellStyle name="Currency 15 2 4" xfId="10078"/>
    <cellStyle name="Currency 15 3" xfId="1744"/>
    <cellStyle name="Currency 15 3 2" xfId="1745"/>
    <cellStyle name="Currency 15 3 2 2" xfId="10083"/>
    <cellStyle name="Currency 15 3 3" xfId="10082"/>
    <cellStyle name="Currency 15 4" xfId="1746"/>
    <cellStyle name="Currency 15 4 2" xfId="10084"/>
    <cellStyle name="Currency 15 5" xfId="10077"/>
    <cellStyle name="Currency 16" xfId="1747"/>
    <cellStyle name="Currency 16 2" xfId="1748"/>
    <cellStyle name="Currency 16 2 2" xfId="10086"/>
    <cellStyle name="Currency 16 3" xfId="10085"/>
    <cellStyle name="Currency 17" xfId="1749"/>
    <cellStyle name="Currency 17 2" xfId="10087"/>
    <cellStyle name="Currency 18" xfId="1750"/>
    <cellStyle name="Currency 18 2" xfId="10088"/>
    <cellStyle name="Currency 19" xfId="1751"/>
    <cellStyle name="Currency 19 2" xfId="1752"/>
    <cellStyle name="Currency 19 2 2" xfId="1753"/>
    <cellStyle name="Currency 19 2 2 2" xfId="1754"/>
    <cellStyle name="Currency 19 2 2 2 2" xfId="1755"/>
    <cellStyle name="Currency 19 2 2 2 2 2" xfId="10093"/>
    <cellStyle name="Currency 19 2 2 2 3" xfId="10092"/>
    <cellStyle name="Currency 19 2 2 3" xfId="1756"/>
    <cellStyle name="Currency 19 2 2 3 2" xfId="10094"/>
    <cellStyle name="Currency 19 2 2 4" xfId="10091"/>
    <cellStyle name="Currency 19 2 3" xfId="1757"/>
    <cellStyle name="Currency 19 2 3 2" xfId="1758"/>
    <cellStyle name="Currency 19 2 3 2 2" xfId="10096"/>
    <cellStyle name="Currency 19 2 3 3" xfId="10095"/>
    <cellStyle name="Currency 19 2 4" xfId="1759"/>
    <cellStyle name="Currency 19 2 4 2" xfId="10097"/>
    <cellStyle name="Currency 19 2 5" xfId="10090"/>
    <cellStyle name="Currency 19 3" xfId="1760"/>
    <cellStyle name="Currency 19 3 2" xfId="1761"/>
    <cellStyle name="Currency 19 3 2 2" xfId="1762"/>
    <cellStyle name="Currency 19 3 2 2 2" xfId="1763"/>
    <cellStyle name="Currency 19 3 2 2 2 2" xfId="10101"/>
    <cellStyle name="Currency 19 3 2 2 3" xfId="10100"/>
    <cellStyle name="Currency 19 3 2 3" xfId="1764"/>
    <cellStyle name="Currency 19 3 2 3 2" xfId="10102"/>
    <cellStyle name="Currency 19 3 2 4" xfId="10099"/>
    <cellStyle name="Currency 19 3 3" xfId="1765"/>
    <cellStyle name="Currency 19 3 3 2" xfId="1766"/>
    <cellStyle name="Currency 19 3 3 2 2" xfId="10104"/>
    <cellStyle name="Currency 19 3 3 3" xfId="10103"/>
    <cellStyle name="Currency 19 3 4" xfId="1767"/>
    <cellStyle name="Currency 19 3 4 2" xfId="10105"/>
    <cellStyle name="Currency 19 3 5" xfId="10098"/>
    <cellStyle name="Currency 19 4" xfId="1768"/>
    <cellStyle name="Currency 19 4 2" xfId="1769"/>
    <cellStyle name="Currency 19 4 2 2" xfId="1770"/>
    <cellStyle name="Currency 19 4 2 2 2" xfId="10108"/>
    <cellStyle name="Currency 19 4 2 3" xfId="10107"/>
    <cellStyle name="Currency 19 4 3" xfId="1771"/>
    <cellStyle name="Currency 19 4 3 2" xfId="10109"/>
    <cellStyle name="Currency 19 4 4" xfId="10106"/>
    <cellStyle name="Currency 19 5" xfId="1772"/>
    <cellStyle name="Currency 19 5 2" xfId="1773"/>
    <cellStyle name="Currency 19 5 2 2" xfId="10111"/>
    <cellStyle name="Currency 19 5 3" xfId="10110"/>
    <cellStyle name="Currency 19 6" xfId="1774"/>
    <cellStyle name="Currency 19 6 2" xfId="10112"/>
    <cellStyle name="Currency 19 7" xfId="10089"/>
    <cellStyle name="Currency 2" xfId="4"/>
    <cellStyle name="Currency 2 10" xfId="1775"/>
    <cellStyle name="Currency 2 10 2" xfId="1776"/>
    <cellStyle name="Currency 2 10 2 2" xfId="1777"/>
    <cellStyle name="Currency 2 10 2 2 2" xfId="10115"/>
    <cellStyle name="Currency 2 10 2 3" xfId="10114"/>
    <cellStyle name="Currency 2 10 3" xfId="1778"/>
    <cellStyle name="Currency 2 10 3 2" xfId="10116"/>
    <cellStyle name="Currency 2 10 4" xfId="10113"/>
    <cellStyle name="Currency 2 11" xfId="1779"/>
    <cellStyle name="Currency 2 11 2" xfId="10117"/>
    <cellStyle name="Currency 2 12" xfId="1780"/>
    <cellStyle name="Currency 2 12 2" xfId="10118"/>
    <cellStyle name="Currency 2 13" xfId="1781"/>
    <cellStyle name="Currency 2 13 2" xfId="10119"/>
    <cellStyle name="Currency 2 14" xfId="1782"/>
    <cellStyle name="Currency 2 14 2" xfId="10120"/>
    <cellStyle name="Currency 2 15" xfId="1783"/>
    <cellStyle name="Currency 2 15 2" xfId="10121"/>
    <cellStyle name="Currency 2 16" xfId="1784"/>
    <cellStyle name="Currency 2 16 2" xfId="10122"/>
    <cellStyle name="Currency 2 17" xfId="1785"/>
    <cellStyle name="Currency 2 17 2" xfId="10123"/>
    <cellStyle name="Currency 2 18" xfId="1786"/>
    <cellStyle name="Currency 2 18 2" xfId="10124"/>
    <cellStyle name="Currency 2 2" xfId="1787"/>
    <cellStyle name="Currency 2 2 10" xfId="1788"/>
    <cellStyle name="Currency 2 2 10 2" xfId="10125"/>
    <cellStyle name="Currency 2 2 11" xfId="1789"/>
    <cellStyle name="Currency 2 2 11 2" xfId="10126"/>
    <cellStyle name="Currency 2 2 2" xfId="1790"/>
    <cellStyle name="Currency 2 2 2 2" xfId="10127"/>
    <cellStyle name="Currency 2 2 3" xfId="1791"/>
    <cellStyle name="Currency 2 2 3 2" xfId="10128"/>
    <cellStyle name="Currency 2 2 4" xfId="1792"/>
    <cellStyle name="Currency 2 2 5" xfId="1793"/>
    <cellStyle name="Currency 2 2 6" xfId="1794"/>
    <cellStyle name="Currency 2 2 7" xfId="1795"/>
    <cellStyle name="Currency 2 2 8" xfId="1796"/>
    <cellStyle name="Currency 2 2 8 2" xfId="10129"/>
    <cellStyle name="Currency 2 2 9" xfId="1797"/>
    <cellStyle name="Currency 2 2 9 2" xfId="10130"/>
    <cellStyle name="Currency 2 3" xfId="1798"/>
    <cellStyle name="Currency 2 3 2" xfId="1799"/>
    <cellStyle name="Currency 2 3 3" xfId="1800"/>
    <cellStyle name="Currency 2 3 4" xfId="1801"/>
    <cellStyle name="Currency 2 3 5" xfId="1802"/>
    <cellStyle name="Currency 2 3 6" xfId="10131"/>
    <cellStyle name="Currency 2 4" xfId="1803"/>
    <cellStyle name="Currency 2 4 2" xfId="10132"/>
    <cellStyle name="Currency 2 5" xfId="1804"/>
    <cellStyle name="Currency 2 5 2" xfId="10133"/>
    <cellStyle name="Currency 2 6" xfId="1805"/>
    <cellStyle name="Currency 2 6 2" xfId="10134"/>
    <cellStyle name="Currency 2 7" xfId="1806"/>
    <cellStyle name="Currency 2 7 2" xfId="10135"/>
    <cellStyle name="Currency 2 8" xfId="1807"/>
    <cellStyle name="Currency 2 8 2" xfId="10136"/>
    <cellStyle name="Currency 2 9" xfId="1808"/>
    <cellStyle name="Currency 2 9 2" xfId="10137"/>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2 2 2" xfId="10142"/>
    <cellStyle name="Currency 20 2 2 2 3" xfId="10141"/>
    <cellStyle name="Currency 20 2 2 3" xfId="1816"/>
    <cellStyle name="Currency 20 2 2 3 2" xfId="10143"/>
    <cellStyle name="Currency 20 2 2 4" xfId="10140"/>
    <cellStyle name="Currency 20 2 3" xfId="1817"/>
    <cellStyle name="Currency 20 2 3 2" xfId="1818"/>
    <cellStyle name="Currency 20 2 3 2 2" xfId="10145"/>
    <cellStyle name="Currency 20 2 3 3" xfId="10144"/>
    <cellStyle name="Currency 20 2 4" xfId="1819"/>
    <cellStyle name="Currency 20 2 4 2" xfId="10146"/>
    <cellStyle name="Currency 20 2 5" xfId="10139"/>
    <cellStyle name="Currency 20 3" xfId="1820"/>
    <cellStyle name="Currency 20 3 2" xfId="1821"/>
    <cellStyle name="Currency 20 3 2 2" xfId="1822"/>
    <cellStyle name="Currency 20 3 2 2 2" xfId="1823"/>
    <cellStyle name="Currency 20 3 2 2 2 2" xfId="10150"/>
    <cellStyle name="Currency 20 3 2 2 3" xfId="10149"/>
    <cellStyle name="Currency 20 3 2 3" xfId="1824"/>
    <cellStyle name="Currency 20 3 2 3 2" xfId="10151"/>
    <cellStyle name="Currency 20 3 2 4" xfId="10148"/>
    <cellStyle name="Currency 20 3 3" xfId="1825"/>
    <cellStyle name="Currency 20 3 3 2" xfId="1826"/>
    <cellStyle name="Currency 20 3 3 2 2" xfId="10153"/>
    <cellStyle name="Currency 20 3 3 3" xfId="10152"/>
    <cellStyle name="Currency 20 3 4" xfId="1827"/>
    <cellStyle name="Currency 20 3 4 2" xfId="10154"/>
    <cellStyle name="Currency 20 3 5" xfId="10147"/>
    <cellStyle name="Currency 20 4" xfId="1828"/>
    <cellStyle name="Currency 20 4 2" xfId="1829"/>
    <cellStyle name="Currency 20 4 2 2" xfId="1830"/>
    <cellStyle name="Currency 20 4 2 2 2" xfId="10157"/>
    <cellStyle name="Currency 20 4 2 3" xfId="10156"/>
    <cellStyle name="Currency 20 4 3" xfId="1831"/>
    <cellStyle name="Currency 20 4 3 2" xfId="10158"/>
    <cellStyle name="Currency 20 4 4" xfId="10155"/>
    <cellStyle name="Currency 20 5" xfId="1832"/>
    <cellStyle name="Currency 20 5 2" xfId="1833"/>
    <cellStyle name="Currency 20 5 2 2" xfId="10160"/>
    <cellStyle name="Currency 20 5 3" xfId="10159"/>
    <cellStyle name="Currency 20 6" xfId="1834"/>
    <cellStyle name="Currency 20 6 2" xfId="10161"/>
    <cellStyle name="Currency 20 7" xfId="10138"/>
    <cellStyle name="Currency 21" xfId="1835"/>
    <cellStyle name="Currency 21 2" xfId="1836"/>
    <cellStyle name="Currency 21 2 2" xfId="1837"/>
    <cellStyle name="Currency 21 2 2 2" xfId="1838"/>
    <cellStyle name="Currency 21 2 2 2 2" xfId="1839"/>
    <cellStyle name="Currency 21 2 2 2 2 2" xfId="10166"/>
    <cellStyle name="Currency 21 2 2 2 3" xfId="10165"/>
    <cellStyle name="Currency 21 2 2 3" xfId="1840"/>
    <cellStyle name="Currency 21 2 2 3 2" xfId="10167"/>
    <cellStyle name="Currency 21 2 2 4" xfId="10164"/>
    <cellStyle name="Currency 21 2 3" xfId="1841"/>
    <cellStyle name="Currency 21 2 3 2" xfId="1842"/>
    <cellStyle name="Currency 21 2 3 2 2" xfId="10169"/>
    <cellStyle name="Currency 21 2 3 3" xfId="10168"/>
    <cellStyle name="Currency 21 2 4" xfId="1843"/>
    <cellStyle name="Currency 21 2 4 2" xfId="10170"/>
    <cellStyle name="Currency 21 2 5" xfId="10163"/>
    <cellStyle name="Currency 21 3" xfId="1844"/>
    <cellStyle name="Currency 21 3 2" xfId="1845"/>
    <cellStyle name="Currency 21 3 2 2" xfId="1846"/>
    <cellStyle name="Currency 21 3 2 2 2" xfId="1847"/>
    <cellStyle name="Currency 21 3 2 2 2 2" xfId="10174"/>
    <cellStyle name="Currency 21 3 2 2 3" xfId="10173"/>
    <cellStyle name="Currency 21 3 2 3" xfId="1848"/>
    <cellStyle name="Currency 21 3 2 3 2" xfId="10175"/>
    <cellStyle name="Currency 21 3 2 4" xfId="10172"/>
    <cellStyle name="Currency 21 3 3" xfId="1849"/>
    <cellStyle name="Currency 21 3 3 2" xfId="1850"/>
    <cellStyle name="Currency 21 3 3 2 2" xfId="10177"/>
    <cellStyle name="Currency 21 3 3 3" xfId="10176"/>
    <cellStyle name="Currency 21 3 4" xfId="1851"/>
    <cellStyle name="Currency 21 3 4 2" xfId="10178"/>
    <cellStyle name="Currency 21 3 5" xfId="10171"/>
    <cellStyle name="Currency 21 4" xfId="1852"/>
    <cellStyle name="Currency 21 4 2" xfId="1853"/>
    <cellStyle name="Currency 21 4 2 2" xfId="1854"/>
    <cellStyle name="Currency 21 4 2 2 2" xfId="10181"/>
    <cellStyle name="Currency 21 4 2 3" xfId="10180"/>
    <cellStyle name="Currency 21 4 3" xfId="1855"/>
    <cellStyle name="Currency 21 4 3 2" xfId="10182"/>
    <cellStyle name="Currency 21 4 4" xfId="10179"/>
    <cellStyle name="Currency 21 5" xfId="1856"/>
    <cellStyle name="Currency 21 5 2" xfId="1857"/>
    <cellStyle name="Currency 21 5 2 2" xfId="10184"/>
    <cellStyle name="Currency 21 5 3" xfId="10183"/>
    <cellStyle name="Currency 21 6" xfId="1858"/>
    <cellStyle name="Currency 21 6 2" xfId="10185"/>
    <cellStyle name="Currency 21 7" xfId="10162"/>
    <cellStyle name="Currency 22" xfId="1859"/>
    <cellStyle name="Currency 22 2" xfId="1860"/>
    <cellStyle name="Currency 22 2 2" xfId="1861"/>
    <cellStyle name="Currency 22 2 2 2" xfId="1862"/>
    <cellStyle name="Currency 22 2 2 2 2" xfId="1863"/>
    <cellStyle name="Currency 22 2 2 2 2 2" xfId="10190"/>
    <cellStyle name="Currency 22 2 2 2 3" xfId="10189"/>
    <cellStyle name="Currency 22 2 2 3" xfId="1864"/>
    <cellStyle name="Currency 22 2 2 3 2" xfId="10191"/>
    <cellStyle name="Currency 22 2 2 4" xfId="10188"/>
    <cellStyle name="Currency 22 2 3" xfId="1865"/>
    <cellStyle name="Currency 22 2 3 2" xfId="1866"/>
    <cellStyle name="Currency 22 2 3 2 2" xfId="10193"/>
    <cellStyle name="Currency 22 2 3 3" xfId="10192"/>
    <cellStyle name="Currency 22 2 4" xfId="1867"/>
    <cellStyle name="Currency 22 2 4 2" xfId="10194"/>
    <cellStyle name="Currency 22 2 5" xfId="10187"/>
    <cellStyle name="Currency 22 3" xfId="1868"/>
    <cellStyle name="Currency 22 3 2" xfId="1869"/>
    <cellStyle name="Currency 22 3 2 2" xfId="1870"/>
    <cellStyle name="Currency 22 3 2 2 2" xfId="1871"/>
    <cellStyle name="Currency 22 3 2 2 2 2" xfId="10198"/>
    <cellStyle name="Currency 22 3 2 2 3" xfId="10197"/>
    <cellStyle name="Currency 22 3 2 3" xfId="1872"/>
    <cellStyle name="Currency 22 3 2 3 2" xfId="10199"/>
    <cellStyle name="Currency 22 3 2 4" xfId="10196"/>
    <cellStyle name="Currency 22 3 3" xfId="1873"/>
    <cellStyle name="Currency 22 3 3 2" xfId="1874"/>
    <cellStyle name="Currency 22 3 3 2 2" xfId="10201"/>
    <cellStyle name="Currency 22 3 3 3" xfId="10200"/>
    <cellStyle name="Currency 22 3 4" xfId="1875"/>
    <cellStyle name="Currency 22 3 4 2" xfId="10202"/>
    <cellStyle name="Currency 22 3 5" xfId="10195"/>
    <cellStyle name="Currency 22 4" xfId="1876"/>
    <cellStyle name="Currency 22 4 2" xfId="1877"/>
    <cellStyle name="Currency 22 4 2 2" xfId="1878"/>
    <cellStyle name="Currency 22 4 2 2 2" xfId="10205"/>
    <cellStyle name="Currency 22 4 2 3" xfId="10204"/>
    <cellStyle name="Currency 22 4 3" xfId="1879"/>
    <cellStyle name="Currency 22 4 3 2" xfId="10206"/>
    <cellStyle name="Currency 22 4 4" xfId="10203"/>
    <cellStyle name="Currency 22 5" xfId="1880"/>
    <cellStyle name="Currency 22 5 2" xfId="1881"/>
    <cellStyle name="Currency 22 5 2 2" xfId="10208"/>
    <cellStyle name="Currency 22 5 3" xfId="10207"/>
    <cellStyle name="Currency 22 6" xfId="1882"/>
    <cellStyle name="Currency 22 6 2" xfId="10209"/>
    <cellStyle name="Currency 22 7" xfId="10186"/>
    <cellStyle name="Currency 23" xfId="1883"/>
    <cellStyle name="Currency 23 2" xfId="1884"/>
    <cellStyle name="Currency 23 2 2" xfId="1885"/>
    <cellStyle name="Currency 23 2 2 2" xfId="1886"/>
    <cellStyle name="Currency 23 2 2 2 2" xfId="1887"/>
    <cellStyle name="Currency 23 2 2 2 2 2" xfId="10214"/>
    <cellStyle name="Currency 23 2 2 2 3" xfId="10213"/>
    <cellStyle name="Currency 23 2 2 3" xfId="1888"/>
    <cellStyle name="Currency 23 2 2 3 2" xfId="10215"/>
    <cellStyle name="Currency 23 2 2 4" xfId="10212"/>
    <cellStyle name="Currency 23 2 3" xfId="1889"/>
    <cellStyle name="Currency 23 2 3 2" xfId="1890"/>
    <cellStyle name="Currency 23 2 3 2 2" xfId="10217"/>
    <cellStyle name="Currency 23 2 3 3" xfId="10216"/>
    <cellStyle name="Currency 23 2 4" xfId="1891"/>
    <cellStyle name="Currency 23 2 4 2" xfId="10218"/>
    <cellStyle name="Currency 23 2 5" xfId="10211"/>
    <cellStyle name="Currency 23 3" xfId="1892"/>
    <cellStyle name="Currency 23 3 2" xfId="1893"/>
    <cellStyle name="Currency 23 3 2 2" xfId="1894"/>
    <cellStyle name="Currency 23 3 2 2 2" xfId="1895"/>
    <cellStyle name="Currency 23 3 2 2 2 2" xfId="10222"/>
    <cellStyle name="Currency 23 3 2 2 3" xfId="10221"/>
    <cellStyle name="Currency 23 3 2 3" xfId="1896"/>
    <cellStyle name="Currency 23 3 2 3 2" xfId="10223"/>
    <cellStyle name="Currency 23 3 2 4" xfId="10220"/>
    <cellStyle name="Currency 23 3 3" xfId="1897"/>
    <cellStyle name="Currency 23 3 3 2" xfId="1898"/>
    <cellStyle name="Currency 23 3 3 2 2" xfId="10225"/>
    <cellStyle name="Currency 23 3 3 3" xfId="10224"/>
    <cellStyle name="Currency 23 3 4" xfId="1899"/>
    <cellStyle name="Currency 23 3 4 2" xfId="10226"/>
    <cellStyle name="Currency 23 3 5" xfId="10219"/>
    <cellStyle name="Currency 23 4" xfId="1900"/>
    <cellStyle name="Currency 23 4 2" xfId="1901"/>
    <cellStyle name="Currency 23 4 2 2" xfId="1902"/>
    <cellStyle name="Currency 23 4 2 2 2" xfId="10229"/>
    <cellStyle name="Currency 23 4 2 3" xfId="10228"/>
    <cellStyle name="Currency 23 4 3" xfId="1903"/>
    <cellStyle name="Currency 23 4 3 2" xfId="10230"/>
    <cellStyle name="Currency 23 4 4" xfId="10227"/>
    <cellStyle name="Currency 23 5" xfId="1904"/>
    <cellStyle name="Currency 23 5 2" xfId="1905"/>
    <cellStyle name="Currency 23 5 2 2" xfId="10232"/>
    <cellStyle name="Currency 23 5 3" xfId="10231"/>
    <cellStyle name="Currency 23 6" xfId="1906"/>
    <cellStyle name="Currency 23 6 2" xfId="10233"/>
    <cellStyle name="Currency 23 7" xfId="10210"/>
    <cellStyle name="Currency 24" xfId="1907"/>
    <cellStyle name="Currency 24 2" xfId="1908"/>
    <cellStyle name="Currency 24 2 2" xfId="1909"/>
    <cellStyle name="Currency 24 2 2 2" xfId="1910"/>
    <cellStyle name="Currency 24 2 2 2 2" xfId="1911"/>
    <cellStyle name="Currency 24 2 2 2 2 2" xfId="10238"/>
    <cellStyle name="Currency 24 2 2 2 3" xfId="10237"/>
    <cellStyle name="Currency 24 2 2 3" xfId="1912"/>
    <cellStyle name="Currency 24 2 2 3 2" xfId="10239"/>
    <cellStyle name="Currency 24 2 2 4" xfId="10236"/>
    <cellStyle name="Currency 24 2 3" xfId="1913"/>
    <cellStyle name="Currency 24 2 3 2" xfId="1914"/>
    <cellStyle name="Currency 24 2 3 2 2" xfId="10241"/>
    <cellStyle name="Currency 24 2 3 3" xfId="10240"/>
    <cellStyle name="Currency 24 2 4" xfId="1915"/>
    <cellStyle name="Currency 24 2 4 2" xfId="10242"/>
    <cellStyle name="Currency 24 2 5" xfId="10235"/>
    <cellStyle name="Currency 24 3" xfId="1916"/>
    <cellStyle name="Currency 24 3 2" xfId="1917"/>
    <cellStyle name="Currency 24 3 2 2" xfId="1918"/>
    <cellStyle name="Currency 24 3 2 2 2" xfId="1919"/>
    <cellStyle name="Currency 24 3 2 2 2 2" xfId="10246"/>
    <cellStyle name="Currency 24 3 2 2 3" xfId="10245"/>
    <cellStyle name="Currency 24 3 2 3" xfId="1920"/>
    <cellStyle name="Currency 24 3 2 3 2" xfId="10247"/>
    <cellStyle name="Currency 24 3 2 4" xfId="10244"/>
    <cellStyle name="Currency 24 3 3" xfId="1921"/>
    <cellStyle name="Currency 24 3 3 2" xfId="1922"/>
    <cellStyle name="Currency 24 3 3 2 2" xfId="10249"/>
    <cellStyle name="Currency 24 3 3 3" xfId="10248"/>
    <cellStyle name="Currency 24 3 4" xfId="1923"/>
    <cellStyle name="Currency 24 3 4 2" xfId="10250"/>
    <cellStyle name="Currency 24 3 5" xfId="10243"/>
    <cellStyle name="Currency 24 4" xfId="1924"/>
    <cellStyle name="Currency 24 4 2" xfId="1925"/>
    <cellStyle name="Currency 24 4 2 2" xfId="1926"/>
    <cellStyle name="Currency 24 4 2 2 2" xfId="10253"/>
    <cellStyle name="Currency 24 4 2 3" xfId="10252"/>
    <cellStyle name="Currency 24 4 3" xfId="1927"/>
    <cellStyle name="Currency 24 4 3 2" xfId="10254"/>
    <cellStyle name="Currency 24 4 4" xfId="10251"/>
    <cellStyle name="Currency 24 5" xfId="1928"/>
    <cellStyle name="Currency 24 5 2" xfId="1929"/>
    <cellStyle name="Currency 24 5 2 2" xfId="10256"/>
    <cellStyle name="Currency 24 5 3" xfId="10255"/>
    <cellStyle name="Currency 24 6" xfId="1930"/>
    <cellStyle name="Currency 24 6 2" xfId="10257"/>
    <cellStyle name="Currency 24 7" xfId="10234"/>
    <cellStyle name="Currency 25" xfId="1931"/>
    <cellStyle name="Currency 25 2" xfId="10258"/>
    <cellStyle name="Currency 26" xfId="1932"/>
    <cellStyle name="Currency 26 2" xfId="1933"/>
    <cellStyle name="Currency 26 2 2" xfId="1934"/>
    <cellStyle name="Currency 26 2 2 2" xfId="1935"/>
    <cellStyle name="Currency 26 2 2 2 2" xfId="1936"/>
    <cellStyle name="Currency 26 2 2 2 2 2" xfId="10263"/>
    <cellStyle name="Currency 26 2 2 2 3" xfId="10262"/>
    <cellStyle name="Currency 26 2 2 3" xfId="1937"/>
    <cellStyle name="Currency 26 2 2 3 2" xfId="10264"/>
    <cellStyle name="Currency 26 2 2 4" xfId="10261"/>
    <cellStyle name="Currency 26 2 3" xfId="1938"/>
    <cellStyle name="Currency 26 2 3 2" xfId="1939"/>
    <cellStyle name="Currency 26 2 3 2 2" xfId="10266"/>
    <cellStyle name="Currency 26 2 3 3" xfId="10265"/>
    <cellStyle name="Currency 26 2 4" xfId="1940"/>
    <cellStyle name="Currency 26 2 4 2" xfId="10267"/>
    <cellStyle name="Currency 26 2 5" xfId="10260"/>
    <cellStyle name="Currency 26 3" xfId="1941"/>
    <cellStyle name="Currency 26 3 2" xfId="1942"/>
    <cellStyle name="Currency 26 3 2 2" xfId="1943"/>
    <cellStyle name="Currency 26 3 2 2 2" xfId="1944"/>
    <cellStyle name="Currency 26 3 2 2 2 2" xfId="10271"/>
    <cellStyle name="Currency 26 3 2 2 3" xfId="10270"/>
    <cellStyle name="Currency 26 3 2 3" xfId="1945"/>
    <cellStyle name="Currency 26 3 2 3 2" xfId="10272"/>
    <cellStyle name="Currency 26 3 2 4" xfId="10269"/>
    <cellStyle name="Currency 26 3 3" xfId="1946"/>
    <cellStyle name="Currency 26 3 3 2" xfId="1947"/>
    <cellStyle name="Currency 26 3 3 2 2" xfId="10274"/>
    <cellStyle name="Currency 26 3 3 3" xfId="10273"/>
    <cellStyle name="Currency 26 3 4" xfId="1948"/>
    <cellStyle name="Currency 26 3 4 2" xfId="10275"/>
    <cellStyle name="Currency 26 3 5" xfId="10268"/>
    <cellStyle name="Currency 26 4" xfId="1949"/>
    <cellStyle name="Currency 26 4 2" xfId="1950"/>
    <cellStyle name="Currency 26 4 2 2" xfId="1951"/>
    <cellStyle name="Currency 26 4 2 2 2" xfId="10278"/>
    <cellStyle name="Currency 26 4 2 3" xfId="10277"/>
    <cellStyle name="Currency 26 4 3" xfId="1952"/>
    <cellStyle name="Currency 26 4 3 2" xfId="10279"/>
    <cellStyle name="Currency 26 4 4" xfId="10276"/>
    <cellStyle name="Currency 26 5" xfId="1953"/>
    <cellStyle name="Currency 26 5 2" xfId="1954"/>
    <cellStyle name="Currency 26 5 2 2" xfId="10281"/>
    <cellStyle name="Currency 26 5 3" xfId="10280"/>
    <cellStyle name="Currency 26 6" xfId="1955"/>
    <cellStyle name="Currency 26 6 2" xfId="10282"/>
    <cellStyle name="Currency 26 7" xfId="10259"/>
    <cellStyle name="Currency 27" xfId="1956"/>
    <cellStyle name="Currency 27 2" xfId="1957"/>
    <cellStyle name="Currency 27 2 2" xfId="1958"/>
    <cellStyle name="Currency 27 2 2 2" xfId="1959"/>
    <cellStyle name="Currency 27 2 2 2 2" xfId="1960"/>
    <cellStyle name="Currency 27 2 2 2 2 2" xfId="10287"/>
    <cellStyle name="Currency 27 2 2 2 3" xfId="10286"/>
    <cellStyle name="Currency 27 2 2 3" xfId="1961"/>
    <cellStyle name="Currency 27 2 2 3 2" xfId="10288"/>
    <cellStyle name="Currency 27 2 2 4" xfId="10285"/>
    <cellStyle name="Currency 27 2 3" xfId="1962"/>
    <cellStyle name="Currency 27 2 3 2" xfId="1963"/>
    <cellStyle name="Currency 27 2 3 2 2" xfId="10290"/>
    <cellStyle name="Currency 27 2 3 3" xfId="10289"/>
    <cellStyle name="Currency 27 2 4" xfId="1964"/>
    <cellStyle name="Currency 27 2 4 2" xfId="10291"/>
    <cellStyle name="Currency 27 2 5" xfId="10284"/>
    <cellStyle name="Currency 27 3" xfId="1965"/>
    <cellStyle name="Currency 27 3 2" xfId="1966"/>
    <cellStyle name="Currency 27 3 2 2" xfId="1967"/>
    <cellStyle name="Currency 27 3 2 2 2" xfId="1968"/>
    <cellStyle name="Currency 27 3 2 2 2 2" xfId="10295"/>
    <cellStyle name="Currency 27 3 2 2 3" xfId="10294"/>
    <cellStyle name="Currency 27 3 2 3" xfId="1969"/>
    <cellStyle name="Currency 27 3 2 3 2" xfId="10296"/>
    <cellStyle name="Currency 27 3 2 4" xfId="10293"/>
    <cellStyle name="Currency 27 3 3" xfId="1970"/>
    <cellStyle name="Currency 27 3 3 2" xfId="1971"/>
    <cellStyle name="Currency 27 3 3 2 2" xfId="10298"/>
    <cellStyle name="Currency 27 3 3 3" xfId="10297"/>
    <cellStyle name="Currency 27 3 4" xfId="1972"/>
    <cellStyle name="Currency 27 3 4 2" xfId="10299"/>
    <cellStyle name="Currency 27 3 5" xfId="10292"/>
    <cellStyle name="Currency 27 4" xfId="1973"/>
    <cellStyle name="Currency 27 4 2" xfId="1974"/>
    <cellStyle name="Currency 27 4 2 2" xfId="1975"/>
    <cellStyle name="Currency 27 4 2 2 2" xfId="10302"/>
    <cellStyle name="Currency 27 4 2 3" xfId="10301"/>
    <cellStyle name="Currency 27 4 3" xfId="1976"/>
    <cellStyle name="Currency 27 4 3 2" xfId="10303"/>
    <cellStyle name="Currency 27 4 4" xfId="10300"/>
    <cellStyle name="Currency 27 5" xfId="1977"/>
    <cellStyle name="Currency 27 5 2" xfId="1978"/>
    <cellStyle name="Currency 27 5 2 2" xfId="10305"/>
    <cellStyle name="Currency 27 5 3" xfId="10304"/>
    <cellStyle name="Currency 27 6" xfId="1979"/>
    <cellStyle name="Currency 27 6 2" xfId="10306"/>
    <cellStyle name="Currency 27 7" xfId="10283"/>
    <cellStyle name="Currency 28" xfId="1980"/>
    <cellStyle name="Currency 28 2" xfId="1981"/>
    <cellStyle name="Currency 28 2 2" xfId="1982"/>
    <cellStyle name="Currency 28 2 2 2" xfId="1983"/>
    <cellStyle name="Currency 28 2 2 2 2" xfId="1984"/>
    <cellStyle name="Currency 28 2 2 2 2 2" xfId="10311"/>
    <cellStyle name="Currency 28 2 2 2 3" xfId="10310"/>
    <cellStyle name="Currency 28 2 2 3" xfId="1985"/>
    <cellStyle name="Currency 28 2 2 3 2" xfId="10312"/>
    <cellStyle name="Currency 28 2 2 4" xfId="10309"/>
    <cellStyle name="Currency 28 2 3" xfId="1986"/>
    <cellStyle name="Currency 28 2 3 2" xfId="1987"/>
    <cellStyle name="Currency 28 2 3 2 2" xfId="10314"/>
    <cellStyle name="Currency 28 2 3 3" xfId="10313"/>
    <cellStyle name="Currency 28 2 4" xfId="1988"/>
    <cellStyle name="Currency 28 2 4 2" xfId="10315"/>
    <cellStyle name="Currency 28 2 5" xfId="10308"/>
    <cellStyle name="Currency 28 3" xfId="1989"/>
    <cellStyle name="Currency 28 3 2" xfId="1990"/>
    <cellStyle name="Currency 28 3 2 2" xfId="1991"/>
    <cellStyle name="Currency 28 3 2 2 2" xfId="1992"/>
    <cellStyle name="Currency 28 3 2 2 2 2" xfId="10319"/>
    <cellStyle name="Currency 28 3 2 2 3" xfId="10318"/>
    <cellStyle name="Currency 28 3 2 3" xfId="1993"/>
    <cellStyle name="Currency 28 3 2 3 2" xfId="10320"/>
    <cellStyle name="Currency 28 3 2 4" xfId="10317"/>
    <cellStyle name="Currency 28 3 3" xfId="1994"/>
    <cellStyle name="Currency 28 3 3 2" xfId="1995"/>
    <cellStyle name="Currency 28 3 3 2 2" xfId="10322"/>
    <cellStyle name="Currency 28 3 3 3" xfId="10321"/>
    <cellStyle name="Currency 28 3 4" xfId="1996"/>
    <cellStyle name="Currency 28 3 4 2" xfId="10323"/>
    <cellStyle name="Currency 28 3 5" xfId="10316"/>
    <cellStyle name="Currency 28 4" xfId="1997"/>
    <cellStyle name="Currency 28 4 2" xfId="1998"/>
    <cellStyle name="Currency 28 4 2 2" xfId="1999"/>
    <cellStyle name="Currency 28 4 2 2 2" xfId="10326"/>
    <cellStyle name="Currency 28 4 2 3" xfId="10325"/>
    <cellStyle name="Currency 28 4 3" xfId="2000"/>
    <cellStyle name="Currency 28 4 3 2" xfId="10327"/>
    <cellStyle name="Currency 28 4 4" xfId="10324"/>
    <cellStyle name="Currency 28 5" xfId="2001"/>
    <cellStyle name="Currency 28 5 2" xfId="2002"/>
    <cellStyle name="Currency 28 5 2 2" xfId="10329"/>
    <cellStyle name="Currency 28 5 3" xfId="10328"/>
    <cellStyle name="Currency 28 6" xfId="2003"/>
    <cellStyle name="Currency 28 6 2" xfId="10330"/>
    <cellStyle name="Currency 28 7" xfId="10307"/>
    <cellStyle name="Currency 29" xfId="2004"/>
    <cellStyle name="Currency 29 2" xfId="2005"/>
    <cellStyle name="Currency 29 2 2" xfId="2006"/>
    <cellStyle name="Currency 29 2 2 2" xfId="2007"/>
    <cellStyle name="Currency 29 2 2 2 2" xfId="2008"/>
    <cellStyle name="Currency 29 2 2 2 2 2" xfId="10335"/>
    <cellStyle name="Currency 29 2 2 2 3" xfId="10334"/>
    <cellStyle name="Currency 29 2 2 3" xfId="2009"/>
    <cellStyle name="Currency 29 2 2 3 2" xfId="10336"/>
    <cellStyle name="Currency 29 2 2 4" xfId="10333"/>
    <cellStyle name="Currency 29 2 3" xfId="2010"/>
    <cellStyle name="Currency 29 2 3 2" xfId="2011"/>
    <cellStyle name="Currency 29 2 3 2 2" xfId="10338"/>
    <cellStyle name="Currency 29 2 3 3" xfId="10337"/>
    <cellStyle name="Currency 29 2 4" xfId="2012"/>
    <cellStyle name="Currency 29 2 4 2" xfId="10339"/>
    <cellStyle name="Currency 29 2 5" xfId="10332"/>
    <cellStyle name="Currency 29 3" xfId="2013"/>
    <cellStyle name="Currency 29 3 2" xfId="2014"/>
    <cellStyle name="Currency 29 3 2 2" xfId="2015"/>
    <cellStyle name="Currency 29 3 2 2 2" xfId="2016"/>
    <cellStyle name="Currency 29 3 2 2 2 2" xfId="10343"/>
    <cellStyle name="Currency 29 3 2 2 3" xfId="10342"/>
    <cellStyle name="Currency 29 3 2 3" xfId="2017"/>
    <cellStyle name="Currency 29 3 2 3 2" xfId="10344"/>
    <cellStyle name="Currency 29 3 2 4" xfId="10341"/>
    <cellStyle name="Currency 29 3 3" xfId="2018"/>
    <cellStyle name="Currency 29 3 3 2" xfId="2019"/>
    <cellStyle name="Currency 29 3 3 2 2" xfId="10346"/>
    <cellStyle name="Currency 29 3 3 3" xfId="10345"/>
    <cellStyle name="Currency 29 3 4" xfId="2020"/>
    <cellStyle name="Currency 29 3 4 2" xfId="10347"/>
    <cellStyle name="Currency 29 3 5" xfId="10340"/>
    <cellStyle name="Currency 29 4" xfId="2021"/>
    <cellStyle name="Currency 29 4 2" xfId="2022"/>
    <cellStyle name="Currency 29 4 2 2" xfId="2023"/>
    <cellStyle name="Currency 29 4 2 2 2" xfId="10350"/>
    <cellStyle name="Currency 29 4 2 3" xfId="10349"/>
    <cellStyle name="Currency 29 4 3" xfId="2024"/>
    <cellStyle name="Currency 29 4 3 2" xfId="10351"/>
    <cellStyle name="Currency 29 4 4" xfId="10348"/>
    <cellStyle name="Currency 29 5" xfId="2025"/>
    <cellStyle name="Currency 29 5 2" xfId="2026"/>
    <cellStyle name="Currency 29 5 2 2" xfId="10353"/>
    <cellStyle name="Currency 29 5 3" xfId="10352"/>
    <cellStyle name="Currency 29 6" xfId="2027"/>
    <cellStyle name="Currency 29 6 2" xfId="10354"/>
    <cellStyle name="Currency 29 7" xfId="10331"/>
    <cellStyle name="Currency 3" xfId="2028"/>
    <cellStyle name="Currency 3 2" xfId="2029"/>
    <cellStyle name="Currency 3 2 2" xfId="2030"/>
    <cellStyle name="Currency 3 2 2 2" xfId="2031"/>
    <cellStyle name="Currency 3 2 2 2 2" xfId="10358"/>
    <cellStyle name="Currency 3 2 2 3" xfId="10357"/>
    <cellStyle name="Currency 3 2 3" xfId="2032"/>
    <cellStyle name="Currency 3 2 3 2" xfId="10359"/>
    <cellStyle name="Currency 3 2 4" xfId="2033"/>
    <cellStyle name="Currency 3 2 4 2" xfId="10360"/>
    <cellStyle name="Currency 3 2 5" xfId="2034"/>
    <cellStyle name="Currency 3 2 5 2" xfId="10361"/>
    <cellStyle name="Currency 3 2 6" xfId="10356"/>
    <cellStyle name="Currency 3 3" xfId="2035"/>
    <cellStyle name="Currency 3 3 2" xfId="10362"/>
    <cellStyle name="Currency 3 4" xfId="2036"/>
    <cellStyle name="Currency 3 4 2" xfId="10363"/>
    <cellStyle name="Currency 3 5" xfId="2037"/>
    <cellStyle name="Currency 3 5 2" xfId="10364"/>
    <cellStyle name="Currency 3 6" xfId="2038"/>
    <cellStyle name="Currency 3 6 2" xfId="10365"/>
    <cellStyle name="Currency 3 7" xfId="10355"/>
    <cellStyle name="Currency 30" xfId="9777"/>
    <cellStyle name="Currency 4" xfId="2039"/>
    <cellStyle name="Currency 4 10" xfId="2040"/>
    <cellStyle name="Currency 4 10 2" xfId="10367"/>
    <cellStyle name="Currency 4 11" xfId="10366"/>
    <cellStyle name="Currency 4 2" xfId="2041"/>
    <cellStyle name="Currency 4 2 2" xfId="2042"/>
    <cellStyle name="Currency 4 2 2 2" xfId="2043"/>
    <cellStyle name="Currency 4 2 2 2 2" xfId="2044"/>
    <cellStyle name="Currency 4 2 2 2 2 2" xfId="10371"/>
    <cellStyle name="Currency 4 2 2 2 3" xfId="10370"/>
    <cellStyle name="Currency 4 2 2 3" xfId="2045"/>
    <cellStyle name="Currency 4 2 2 3 2" xfId="10372"/>
    <cellStyle name="Currency 4 2 2 4" xfId="10369"/>
    <cellStyle name="Currency 4 2 3" xfId="2046"/>
    <cellStyle name="Currency 4 2 3 2" xfId="2047"/>
    <cellStyle name="Currency 4 2 3 2 2" xfId="10374"/>
    <cellStyle name="Currency 4 2 3 3" xfId="10373"/>
    <cellStyle name="Currency 4 2 4" xfId="2048"/>
    <cellStyle name="Currency 4 2 4 2" xfId="10375"/>
    <cellStyle name="Currency 4 2 5" xfId="10368"/>
    <cellStyle name="Currency 4 3" xfId="2049"/>
    <cellStyle name="Currency 4 3 2" xfId="2050"/>
    <cellStyle name="Currency 4 3 2 2" xfId="2051"/>
    <cellStyle name="Currency 4 3 2 2 2" xfId="2052"/>
    <cellStyle name="Currency 4 3 2 2 2 2" xfId="10379"/>
    <cellStyle name="Currency 4 3 2 2 3" xfId="10378"/>
    <cellStyle name="Currency 4 3 2 3" xfId="2053"/>
    <cellStyle name="Currency 4 3 2 3 2" xfId="10380"/>
    <cellStyle name="Currency 4 3 2 4" xfId="10377"/>
    <cellStyle name="Currency 4 3 3" xfId="2054"/>
    <cellStyle name="Currency 4 3 3 2" xfId="2055"/>
    <cellStyle name="Currency 4 3 3 2 2" xfId="10382"/>
    <cellStyle name="Currency 4 3 3 3" xfId="10381"/>
    <cellStyle name="Currency 4 3 4" xfId="2056"/>
    <cellStyle name="Currency 4 3 4 2" xfId="10383"/>
    <cellStyle name="Currency 4 3 5" xfId="10376"/>
    <cellStyle name="Currency 4 4" xfId="2057"/>
    <cellStyle name="Currency 4 4 2" xfId="2058"/>
    <cellStyle name="Currency 4 4 2 2" xfId="2059"/>
    <cellStyle name="Currency 4 4 2 2 2" xfId="10386"/>
    <cellStyle name="Currency 4 4 2 3" xfId="10385"/>
    <cellStyle name="Currency 4 4 3" xfId="2060"/>
    <cellStyle name="Currency 4 4 3 2" xfId="10387"/>
    <cellStyle name="Currency 4 4 4" xfId="10384"/>
    <cellStyle name="Currency 4 5" xfId="2061"/>
    <cellStyle name="Currency 4 5 2" xfId="2062"/>
    <cellStyle name="Currency 4 5 2 2" xfId="2063"/>
    <cellStyle name="Currency 4 5 2 2 2" xfId="10390"/>
    <cellStyle name="Currency 4 5 2 3" xfId="10389"/>
    <cellStyle name="Currency 4 5 3" xfId="2064"/>
    <cellStyle name="Currency 4 5 3 2" xfId="10391"/>
    <cellStyle name="Currency 4 5 4" xfId="10388"/>
    <cellStyle name="Currency 4 6" xfId="2065"/>
    <cellStyle name="Currency 4 6 2" xfId="2066"/>
    <cellStyle name="Currency 4 6 2 2" xfId="2067"/>
    <cellStyle name="Currency 4 6 2 2 2" xfId="10394"/>
    <cellStyle name="Currency 4 6 2 3" xfId="10393"/>
    <cellStyle name="Currency 4 6 3" xfId="2068"/>
    <cellStyle name="Currency 4 6 3 2" xfId="10395"/>
    <cellStyle name="Currency 4 6 4" xfId="10392"/>
    <cellStyle name="Currency 4 7" xfId="2069"/>
    <cellStyle name="Currency 4 7 2" xfId="2070"/>
    <cellStyle name="Currency 4 7 2 2" xfId="10397"/>
    <cellStyle name="Currency 4 7 3" xfId="10396"/>
    <cellStyle name="Currency 4 8" xfId="2071"/>
    <cellStyle name="Currency 4 8 2" xfId="10398"/>
    <cellStyle name="Currency 4 9" xfId="2072"/>
    <cellStyle name="Currency 4 9 2" xfId="10399"/>
    <cellStyle name="Currency 5" xfId="2073"/>
    <cellStyle name="Currency 5 2" xfId="2074"/>
    <cellStyle name="Currency 5 2 2" xfId="2075"/>
    <cellStyle name="Currency 5 2 2 2" xfId="2076"/>
    <cellStyle name="Currency 5 2 2 2 2" xfId="2077"/>
    <cellStyle name="Currency 5 2 2 2 2 2" xfId="10404"/>
    <cellStyle name="Currency 5 2 2 2 3" xfId="10403"/>
    <cellStyle name="Currency 5 2 2 3" xfId="2078"/>
    <cellStyle name="Currency 5 2 2 3 2" xfId="10405"/>
    <cellStyle name="Currency 5 2 2 4" xfId="10402"/>
    <cellStyle name="Currency 5 2 3" xfId="2079"/>
    <cellStyle name="Currency 5 2 3 2" xfId="2080"/>
    <cellStyle name="Currency 5 2 3 2 2" xfId="10407"/>
    <cellStyle name="Currency 5 2 3 3" xfId="10406"/>
    <cellStyle name="Currency 5 2 4" xfId="2081"/>
    <cellStyle name="Currency 5 2 4 2" xfId="10408"/>
    <cellStyle name="Currency 5 2 5" xfId="10401"/>
    <cellStyle name="Currency 5 3" xfId="2082"/>
    <cellStyle name="Currency 5 3 2" xfId="2083"/>
    <cellStyle name="Currency 5 3 2 2" xfId="2084"/>
    <cellStyle name="Currency 5 3 2 2 2" xfId="2085"/>
    <cellStyle name="Currency 5 3 2 2 2 2" xfId="10412"/>
    <cellStyle name="Currency 5 3 2 2 3" xfId="10411"/>
    <cellStyle name="Currency 5 3 2 3" xfId="2086"/>
    <cellStyle name="Currency 5 3 2 3 2" xfId="10413"/>
    <cellStyle name="Currency 5 3 2 4" xfId="10410"/>
    <cellStyle name="Currency 5 3 3" xfId="2087"/>
    <cellStyle name="Currency 5 3 3 2" xfId="2088"/>
    <cellStyle name="Currency 5 3 3 2 2" xfId="10415"/>
    <cellStyle name="Currency 5 3 3 3" xfId="10414"/>
    <cellStyle name="Currency 5 3 4" xfId="2089"/>
    <cellStyle name="Currency 5 3 4 2" xfId="10416"/>
    <cellStyle name="Currency 5 3 5" xfId="10409"/>
    <cellStyle name="Currency 5 4" xfId="2090"/>
    <cellStyle name="Currency 5 4 2" xfId="2091"/>
    <cellStyle name="Currency 5 4 2 2" xfId="2092"/>
    <cellStyle name="Currency 5 4 2 2 2" xfId="10419"/>
    <cellStyle name="Currency 5 4 2 3" xfId="10418"/>
    <cellStyle name="Currency 5 4 3" xfId="2093"/>
    <cellStyle name="Currency 5 4 3 2" xfId="10420"/>
    <cellStyle name="Currency 5 4 4" xfId="10417"/>
    <cellStyle name="Currency 5 5" xfId="2094"/>
    <cellStyle name="Currency 5 5 2" xfId="2095"/>
    <cellStyle name="Currency 5 5 2 2" xfId="10422"/>
    <cellStyle name="Currency 5 5 3" xfId="10421"/>
    <cellStyle name="Currency 5 6" xfId="2096"/>
    <cellStyle name="Currency 5 6 2" xfId="10423"/>
    <cellStyle name="Currency 5 7" xfId="10400"/>
    <cellStyle name="Currency 6" xfId="2097"/>
    <cellStyle name="Currency 6 2" xfId="2098"/>
    <cellStyle name="Currency 6 2 2" xfId="2099"/>
    <cellStyle name="Currency 6 2 2 2" xfId="2100"/>
    <cellStyle name="Currency 6 2 2 2 2" xfId="2101"/>
    <cellStyle name="Currency 6 2 2 2 2 2" xfId="10428"/>
    <cellStyle name="Currency 6 2 2 2 3" xfId="10427"/>
    <cellStyle name="Currency 6 2 2 3" xfId="2102"/>
    <cellStyle name="Currency 6 2 2 3 2" xfId="10429"/>
    <cellStyle name="Currency 6 2 2 4" xfId="10426"/>
    <cellStyle name="Currency 6 2 3" xfId="2103"/>
    <cellStyle name="Currency 6 2 3 2" xfId="2104"/>
    <cellStyle name="Currency 6 2 3 2 2" xfId="10431"/>
    <cellStyle name="Currency 6 2 3 3" xfId="10430"/>
    <cellStyle name="Currency 6 2 4" xfId="2105"/>
    <cellStyle name="Currency 6 2 4 2" xfId="10432"/>
    <cellStyle name="Currency 6 2 5" xfId="10425"/>
    <cellStyle name="Currency 6 3" xfId="2106"/>
    <cellStyle name="Currency 6 3 2" xfId="2107"/>
    <cellStyle name="Currency 6 3 2 2" xfId="2108"/>
    <cellStyle name="Currency 6 3 2 2 2" xfId="2109"/>
    <cellStyle name="Currency 6 3 2 2 2 2" xfId="10436"/>
    <cellStyle name="Currency 6 3 2 2 3" xfId="10435"/>
    <cellStyle name="Currency 6 3 2 3" xfId="2110"/>
    <cellStyle name="Currency 6 3 2 3 2" xfId="10437"/>
    <cellStyle name="Currency 6 3 2 4" xfId="10434"/>
    <cellStyle name="Currency 6 3 3" xfId="2111"/>
    <cellStyle name="Currency 6 3 3 2" xfId="2112"/>
    <cellStyle name="Currency 6 3 3 2 2" xfId="10439"/>
    <cellStyle name="Currency 6 3 3 3" xfId="10438"/>
    <cellStyle name="Currency 6 3 4" xfId="2113"/>
    <cellStyle name="Currency 6 3 4 2" xfId="10440"/>
    <cellStyle name="Currency 6 3 5" xfId="10433"/>
    <cellStyle name="Currency 6 4" xfId="2114"/>
    <cellStyle name="Currency 6 4 2" xfId="2115"/>
    <cellStyle name="Currency 6 4 2 2" xfId="2116"/>
    <cellStyle name="Currency 6 4 2 2 2" xfId="10443"/>
    <cellStyle name="Currency 6 4 2 3" xfId="10442"/>
    <cellStyle name="Currency 6 4 3" xfId="2117"/>
    <cellStyle name="Currency 6 4 3 2" xfId="10444"/>
    <cellStyle name="Currency 6 4 4" xfId="10441"/>
    <cellStyle name="Currency 6 5" xfId="2118"/>
    <cellStyle name="Currency 6 5 2" xfId="2119"/>
    <cellStyle name="Currency 6 5 2 2" xfId="10446"/>
    <cellStyle name="Currency 6 5 3" xfId="10445"/>
    <cellStyle name="Currency 6 6" xfId="2120"/>
    <cellStyle name="Currency 6 6 2" xfId="10447"/>
    <cellStyle name="Currency 6 7" xfId="10424"/>
    <cellStyle name="Currency 7" xfId="2121"/>
    <cellStyle name="Currency 7 2" xfId="2122"/>
    <cellStyle name="Currency 7 2 2" xfId="10449"/>
    <cellStyle name="Currency 7 3" xfId="10448"/>
    <cellStyle name="Currency 8" xfId="2123"/>
    <cellStyle name="Currency 8 2" xfId="2124"/>
    <cellStyle name="Currency 8 2 2" xfId="2125"/>
    <cellStyle name="Currency 8 2 2 2" xfId="2126"/>
    <cellStyle name="Currency 8 2 2 2 2" xfId="2127"/>
    <cellStyle name="Currency 8 2 2 2 2 2" xfId="10454"/>
    <cellStyle name="Currency 8 2 2 2 3" xfId="10453"/>
    <cellStyle name="Currency 8 2 2 3" xfId="2128"/>
    <cellStyle name="Currency 8 2 2 3 2" xfId="10455"/>
    <cellStyle name="Currency 8 2 2 4" xfId="10452"/>
    <cellStyle name="Currency 8 2 3" xfId="2129"/>
    <cellStyle name="Currency 8 2 3 2" xfId="2130"/>
    <cellStyle name="Currency 8 2 3 2 2" xfId="10457"/>
    <cellStyle name="Currency 8 2 3 3" xfId="10456"/>
    <cellStyle name="Currency 8 2 4" xfId="2131"/>
    <cellStyle name="Currency 8 2 4 2" xfId="10458"/>
    <cellStyle name="Currency 8 2 5" xfId="10451"/>
    <cellStyle name="Currency 8 3" xfId="2132"/>
    <cellStyle name="Currency 8 3 2" xfId="2133"/>
    <cellStyle name="Currency 8 3 2 2" xfId="2134"/>
    <cellStyle name="Currency 8 3 2 2 2" xfId="2135"/>
    <cellStyle name="Currency 8 3 2 2 2 2" xfId="10462"/>
    <cellStyle name="Currency 8 3 2 2 3" xfId="10461"/>
    <cellStyle name="Currency 8 3 2 3" xfId="2136"/>
    <cellStyle name="Currency 8 3 2 3 2" xfId="10463"/>
    <cellStyle name="Currency 8 3 2 4" xfId="10460"/>
    <cellStyle name="Currency 8 3 3" xfId="2137"/>
    <cellStyle name="Currency 8 3 3 2" xfId="2138"/>
    <cellStyle name="Currency 8 3 3 2 2" xfId="10465"/>
    <cellStyle name="Currency 8 3 3 3" xfId="10464"/>
    <cellStyle name="Currency 8 3 4" xfId="2139"/>
    <cellStyle name="Currency 8 3 4 2" xfId="10466"/>
    <cellStyle name="Currency 8 3 5" xfId="10459"/>
    <cellStyle name="Currency 8 4" xfId="2140"/>
    <cellStyle name="Currency 8 4 2" xfId="2141"/>
    <cellStyle name="Currency 8 4 2 2" xfId="2142"/>
    <cellStyle name="Currency 8 4 2 2 2" xfId="10469"/>
    <cellStyle name="Currency 8 4 2 3" xfId="10468"/>
    <cellStyle name="Currency 8 4 3" xfId="2143"/>
    <cellStyle name="Currency 8 4 3 2" xfId="10470"/>
    <cellStyle name="Currency 8 4 4" xfId="10467"/>
    <cellStyle name="Currency 8 5" xfId="2144"/>
    <cellStyle name="Currency 8 5 2" xfId="2145"/>
    <cellStyle name="Currency 8 5 2 2" xfId="10472"/>
    <cellStyle name="Currency 8 5 3" xfId="10471"/>
    <cellStyle name="Currency 8 6" xfId="2146"/>
    <cellStyle name="Currency 8 6 2" xfId="10473"/>
    <cellStyle name="Currency 8 7" xfId="2147"/>
    <cellStyle name="Currency 8 7 2" xfId="10474"/>
    <cellStyle name="Currency 8 8" xfId="10450"/>
    <cellStyle name="Currency 9" xfId="2148"/>
    <cellStyle name="Currency 9 2" xfId="2149"/>
    <cellStyle name="Currency 9 2 2" xfId="2150"/>
    <cellStyle name="Currency 9 2 2 2" xfId="2151"/>
    <cellStyle name="Currency 9 2 2 2 2" xfId="2152"/>
    <cellStyle name="Currency 9 2 2 2 2 2" xfId="10479"/>
    <cellStyle name="Currency 9 2 2 2 3" xfId="10478"/>
    <cellStyle name="Currency 9 2 2 3" xfId="2153"/>
    <cellStyle name="Currency 9 2 2 3 2" xfId="10480"/>
    <cellStyle name="Currency 9 2 2 4" xfId="10477"/>
    <cellStyle name="Currency 9 2 3" xfId="2154"/>
    <cellStyle name="Currency 9 2 3 2" xfId="2155"/>
    <cellStyle name="Currency 9 2 3 2 2" xfId="10482"/>
    <cellStyle name="Currency 9 2 3 3" xfId="10481"/>
    <cellStyle name="Currency 9 2 4" xfId="2156"/>
    <cellStyle name="Currency 9 2 4 2" xfId="10483"/>
    <cellStyle name="Currency 9 2 5" xfId="10476"/>
    <cellStyle name="Currency 9 3" xfId="2157"/>
    <cellStyle name="Currency 9 3 2" xfId="2158"/>
    <cellStyle name="Currency 9 3 2 2" xfId="2159"/>
    <cellStyle name="Currency 9 3 2 2 2" xfId="2160"/>
    <cellStyle name="Currency 9 3 2 2 2 2" xfId="10487"/>
    <cellStyle name="Currency 9 3 2 2 3" xfId="10486"/>
    <cellStyle name="Currency 9 3 2 3" xfId="2161"/>
    <cellStyle name="Currency 9 3 2 3 2" xfId="10488"/>
    <cellStyle name="Currency 9 3 2 4" xfId="10485"/>
    <cellStyle name="Currency 9 3 3" xfId="2162"/>
    <cellStyle name="Currency 9 3 3 2" xfId="2163"/>
    <cellStyle name="Currency 9 3 3 2 2" xfId="10490"/>
    <cellStyle name="Currency 9 3 3 3" xfId="10489"/>
    <cellStyle name="Currency 9 3 4" xfId="2164"/>
    <cellStyle name="Currency 9 3 4 2" xfId="10491"/>
    <cellStyle name="Currency 9 3 5" xfId="10484"/>
    <cellStyle name="Currency 9 4" xfId="2165"/>
    <cellStyle name="Currency 9 4 2" xfId="2166"/>
    <cellStyle name="Currency 9 4 2 2" xfId="2167"/>
    <cellStyle name="Currency 9 4 2 2 2" xfId="10494"/>
    <cellStyle name="Currency 9 4 2 3" xfId="10493"/>
    <cellStyle name="Currency 9 4 3" xfId="2168"/>
    <cellStyle name="Currency 9 4 3 2" xfId="10495"/>
    <cellStyle name="Currency 9 4 4" xfId="10492"/>
    <cellStyle name="Currency 9 5" xfId="2169"/>
    <cellStyle name="Currency 9 5 2" xfId="2170"/>
    <cellStyle name="Currency 9 5 2 2" xfId="10497"/>
    <cellStyle name="Currency 9 5 3" xfId="10496"/>
    <cellStyle name="Currency 9 6" xfId="2171"/>
    <cellStyle name="Currency 9 6 2" xfId="10498"/>
    <cellStyle name="Currency 9 7" xfId="10475"/>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DollarAcct 2" xfId="10499"/>
    <cellStyle name="DblLinePercent" xfId="2191"/>
    <cellStyle name="Dezimal [0]_A17 - 31.03.1998" xfId="2192"/>
    <cellStyle name="Dezimal_A17 - 31.03.1998" xfId="2193"/>
    <cellStyle name="Dia" xfId="2194"/>
    <cellStyle name="Dollar_ Pies " xfId="2195"/>
    <cellStyle name="DollarAccounting" xfId="2196"/>
    <cellStyle name="DollarAccounting 2" xfId="10500"/>
    <cellStyle name="Dotted Line" xfId="2197"/>
    <cellStyle name="Dotted Line 2" xfId="2198"/>
    <cellStyle name="Dotted Line 3" xfId="2199"/>
    <cellStyle name="Double Accounting" xfId="2200"/>
    <cellStyle name="Double Accounting 2" xfId="10501"/>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1050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1050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10504"/>
    <cellStyle name="Hard Percent" xfId="2243"/>
    <cellStyle name="hardno" xfId="2244"/>
    <cellStyle name="Header" xfId="2245"/>
    <cellStyle name="Header1" xfId="2246"/>
    <cellStyle name="Header2" xfId="2247"/>
    <cellStyle name="Header2 2" xfId="1050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10506"/>
    <cellStyle name="Input 2" xfId="47"/>
    <cellStyle name="Input 2 10" xfId="9747"/>
    <cellStyle name="Input 2 10 2" xfId="10541"/>
    <cellStyle name="Input 2 2" xfId="65"/>
    <cellStyle name="Input 2 2 2" xfId="85"/>
    <cellStyle name="Input 2 2 2 2" xfId="9767"/>
    <cellStyle name="Input 2 2 2 2 2" xfId="10561"/>
    <cellStyle name="Input 2 2 3" xfId="9753"/>
    <cellStyle name="Input 2 2 3 2" xfId="10547"/>
    <cellStyle name="Input 2 3" xfId="79"/>
    <cellStyle name="Input 2 3 2" xfId="9761"/>
    <cellStyle name="Input 2 3 2 2" xfId="10555"/>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10535"/>
    <cellStyle name="ItemTypeClass 3" xfId="1050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10508"/>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10543"/>
    <cellStyle name="Note 2 2" xfId="67"/>
    <cellStyle name="Note 2 2 2" xfId="87"/>
    <cellStyle name="Note 2 2 2 2" xfId="4555"/>
    <cellStyle name="Note 2 2 2 3" xfId="4556"/>
    <cellStyle name="Note 2 2 2 4" xfId="9769"/>
    <cellStyle name="Note 2 2 2 4 2" xfId="10563"/>
    <cellStyle name="Note 2 2 3" xfId="4557"/>
    <cellStyle name="Note 2 2 4" xfId="4558"/>
    <cellStyle name="Note 2 2 5" xfId="9755"/>
    <cellStyle name="Note 2 2 5 2" xfId="10549"/>
    <cellStyle name="Note 2 3" xfId="81"/>
    <cellStyle name="Note 2 3 2" xfId="4559"/>
    <cellStyle name="Note 2 3 3" xfId="9763"/>
    <cellStyle name="Note 2 3 3 2" xfId="10557"/>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10562"/>
    <cellStyle name="Note 3 2 3" xfId="9754"/>
    <cellStyle name="Note 3 2 3 2" xfId="10548"/>
    <cellStyle name="Note 3 3" xfId="80"/>
    <cellStyle name="Note 3 3 2" xfId="9762"/>
    <cellStyle name="Note 3 3 2 2" xfId="10556"/>
    <cellStyle name="Note 3 4" xfId="9748"/>
    <cellStyle name="Note 3 4 2" xfId="10542"/>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1050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544"/>
    <cellStyle name="Output 2 2" xfId="68"/>
    <cellStyle name="Output 2 2 2" xfId="88"/>
    <cellStyle name="Output 2 2 2 2" xfId="9770"/>
    <cellStyle name="Output 2 2 2 2 2" xfId="10564"/>
    <cellStyle name="Output 2 2 3" xfId="9756"/>
    <cellStyle name="Output 2 2 3 2" xfId="10550"/>
    <cellStyle name="Output 2 3" xfId="82"/>
    <cellStyle name="Output 2 3 2" xfId="9764"/>
    <cellStyle name="Output 2 3 2 2" xfId="10558"/>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10510"/>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10511"/>
    <cellStyle name="Shade" xfId="4799"/>
    <cellStyle name="Shaded" xfId="4800"/>
    <cellStyle name="Single Accounting" xfId="4801"/>
    <cellStyle name="Single Accounting 2" xfId="10512"/>
    <cellStyle name="SingleLineAcctgn" xfId="4802"/>
    <cellStyle name="SingleLineAcctgn 2" xfId="10513"/>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8 2" xfId="1051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 2" xfId="10515"/>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10516"/>
    <cellStyle name="Style 22" xfId="4933"/>
    <cellStyle name="Style 22 2" xfId="4934"/>
    <cellStyle name="Style 22 2 2" xfId="10518"/>
    <cellStyle name="Style 22 3" xfId="4935"/>
    <cellStyle name="Style 22 3 2" xfId="10519"/>
    <cellStyle name="Style 22 4" xfId="4936"/>
    <cellStyle name="Style 22 5" xfId="10517"/>
    <cellStyle name="Style 23" xfId="59"/>
    <cellStyle name="Style 23 2" xfId="60"/>
    <cellStyle name="Style 23 2 2" xfId="76"/>
    <cellStyle name="Style 23 2 2 2" xfId="121"/>
    <cellStyle name="Style 23 2 2 2 2" xfId="9780"/>
    <cellStyle name="Style 23 2 2 3" xfId="9758"/>
    <cellStyle name="Style 23 2 2 3 2" xfId="10552"/>
    <cellStyle name="Style 23 3" xfId="77"/>
    <cellStyle name="Style 23 3 2" xfId="120"/>
    <cellStyle name="Style 23 3 2 2" xfId="9779"/>
    <cellStyle name="Style 23 3 3" xfId="9759"/>
    <cellStyle name="Style 23 3 3 2" xfId="10553"/>
    <cellStyle name="Style 24" xfId="4937"/>
    <cellStyle name="Style 24 2" xfId="4938"/>
    <cellStyle name="Style 24 3" xfId="4939"/>
    <cellStyle name="Style 24 4" xfId="4940"/>
    <cellStyle name="Style 24 5" xfId="10520"/>
    <cellStyle name="Style 25" xfId="4941"/>
    <cellStyle name="Style 25 2" xfId="4942"/>
    <cellStyle name="Style 25 2 2" xfId="10522"/>
    <cellStyle name="Style 25 3" xfId="4943"/>
    <cellStyle name="Style 25 4" xfId="10521"/>
    <cellStyle name="Style 26" xfId="4944"/>
    <cellStyle name="Style 26 2" xfId="4945"/>
    <cellStyle name="Style 26 3" xfId="4946"/>
    <cellStyle name="Style 26 4" xfId="4947"/>
    <cellStyle name="Style 26 5" xfId="10523"/>
    <cellStyle name="Style 27" xfId="4948"/>
    <cellStyle name="Style 28" xfId="4949"/>
    <cellStyle name="Style 29" xfId="4950"/>
    <cellStyle name="Style 3" xfId="4951"/>
    <cellStyle name="Style 3 2" xfId="10524"/>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 2" xfId="10525"/>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10538"/>
    <cellStyle name="TableColumnHeader 3" xfId="1052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545"/>
    <cellStyle name="Total 2 2" xfId="69"/>
    <cellStyle name="Total 2 2 2" xfId="89"/>
    <cellStyle name="Total 2 2 2 2" xfId="9771"/>
    <cellStyle name="Total 2 2 2 2 2" xfId="10565"/>
    <cellStyle name="Total 2 2 3" xfId="9757"/>
    <cellStyle name="Total 2 2 3 2" xfId="10551"/>
    <cellStyle name="Total 2 3" xfId="83"/>
    <cellStyle name="Total 2 3 2" xfId="9765"/>
    <cellStyle name="Total 2 3 2 2" xfId="10559"/>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 Bold 2" xfId="10527"/>
    <cellStyle name="Totals" xfId="5079"/>
    <cellStyle name="Totals 2" xfId="8567"/>
    <cellStyle name="Totals 2 2" xfId="10539"/>
    <cellStyle name="Totals 3" xfId="10528"/>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千位分隔 2 2" xfId="10529"/>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66FFFF"/>
      <color rgb="FFEBF1DE"/>
      <color rgb="FFFFFF66"/>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75166"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613834" y="134471"/>
          <a:ext cx="20298833"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52167"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045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57166"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65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161925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6563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editAs="oneCell">
    <xdr:from>
      <xdr:col>1</xdr:col>
      <xdr:colOff>43543</xdr:colOff>
      <xdr:row>21</xdr:row>
      <xdr:rowOff>1110343</xdr:rowOff>
    </xdr:from>
    <xdr:to>
      <xdr:col>18</xdr:col>
      <xdr:colOff>561953</xdr:colOff>
      <xdr:row>49</xdr:row>
      <xdr:rowOff>116353</xdr:rowOff>
    </xdr:to>
    <xdr:pic>
      <xdr:nvPicPr>
        <xdr:cNvPr id="8" name="Picture 7"/>
        <xdr:cNvPicPr>
          <a:picLocks noChangeAspect="1"/>
        </xdr:cNvPicPr>
      </xdr:nvPicPr>
      <xdr:blipFill>
        <a:blip xmlns:r="http://schemas.openxmlformats.org/officeDocument/2006/relationships" r:embed="rId3"/>
        <a:stretch>
          <a:fillRect/>
        </a:stretch>
      </xdr:blipFill>
      <xdr:spPr>
        <a:xfrm>
          <a:off x="664029" y="6291943"/>
          <a:ext cx="11066667" cy="5352381"/>
        </a:xfrm>
        <a:prstGeom prst="rect">
          <a:avLst/>
        </a:prstGeom>
      </xdr:spPr>
    </xdr:pic>
    <xdr:clientData/>
  </xdr:twoCellAnchor>
  <xdr:twoCellAnchor editAs="oneCell">
    <xdr:from>
      <xdr:col>1</xdr:col>
      <xdr:colOff>54429</xdr:colOff>
      <xdr:row>49</xdr:row>
      <xdr:rowOff>108858</xdr:rowOff>
    </xdr:from>
    <xdr:to>
      <xdr:col>18</xdr:col>
      <xdr:colOff>572839</xdr:colOff>
      <xdr:row>82</xdr:row>
      <xdr:rowOff>68639</xdr:rowOff>
    </xdr:to>
    <xdr:pic>
      <xdr:nvPicPr>
        <xdr:cNvPr id="9" name="Picture 8"/>
        <xdr:cNvPicPr>
          <a:picLocks noChangeAspect="1"/>
        </xdr:cNvPicPr>
      </xdr:nvPicPr>
      <xdr:blipFill>
        <a:blip xmlns:r="http://schemas.openxmlformats.org/officeDocument/2006/relationships" r:embed="rId4"/>
        <a:stretch>
          <a:fillRect/>
        </a:stretch>
      </xdr:blipFill>
      <xdr:spPr>
        <a:xfrm>
          <a:off x="674915" y="11636829"/>
          <a:ext cx="11066667" cy="60666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766961" y="216648"/>
          <a:ext cx="1812349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J11" sqref="J11"/>
    </sheetView>
  </sheetViews>
  <sheetFormatPr defaultColWidth="9.140625" defaultRowHeight="15"/>
  <cols>
    <col min="1" max="1" width="9.140625" style="9"/>
    <col min="2" max="2" width="32.140625" style="27" customWidth="1"/>
    <col min="3" max="3" width="114.42578125" style="9" customWidth="1"/>
    <col min="4" max="4" width="8.140625" style="9" customWidth="1"/>
    <col min="5" max="16384" width="9.140625" style="9"/>
  </cols>
  <sheetData>
    <row r="1" spans="1:3" ht="174" customHeight="1"/>
    <row r="3" spans="1:3" ht="20.25">
      <c r="B3" s="784" t="s">
        <v>174</v>
      </c>
      <c r="C3" s="784"/>
    </row>
    <row r="4" spans="1:3" ht="11.25" customHeight="1"/>
    <row r="5" spans="1:3" s="30" customFormat="1" ht="25.5" customHeight="1">
      <c r="B5" s="60" t="s">
        <v>420</v>
      </c>
      <c r="C5" s="60" t="s">
        <v>173</v>
      </c>
    </row>
    <row r="6" spans="1:3" s="176" customFormat="1" ht="48" customHeight="1">
      <c r="A6" s="241"/>
      <c r="B6" s="616" t="s">
        <v>170</v>
      </c>
      <c r="C6" s="669" t="s">
        <v>596</v>
      </c>
    </row>
    <row r="7" spans="1:3" s="176" customFormat="1" ht="21" customHeight="1">
      <c r="A7" s="241"/>
      <c r="B7" s="610" t="s">
        <v>552</v>
      </c>
      <c r="C7" s="670" t="s">
        <v>609</v>
      </c>
    </row>
    <row r="8" spans="1:3" s="176" customFormat="1" ht="32.25" customHeight="1">
      <c r="B8" s="610" t="s">
        <v>367</v>
      </c>
      <c r="C8" s="671" t="s">
        <v>597</v>
      </c>
    </row>
    <row r="9" spans="1:3" s="176" customFormat="1" ht="27.75" customHeight="1">
      <c r="B9" s="610" t="s">
        <v>169</v>
      </c>
      <c r="C9" s="671" t="s">
        <v>598</v>
      </c>
    </row>
    <row r="10" spans="1:3" s="176" customFormat="1" ht="33" customHeight="1">
      <c r="B10" s="610" t="s">
        <v>594</v>
      </c>
      <c r="C10" s="670" t="s">
        <v>602</v>
      </c>
    </row>
    <row r="11" spans="1:3" s="176" customFormat="1" ht="26.25" customHeight="1">
      <c r="B11" s="625" t="s">
        <v>368</v>
      </c>
      <c r="C11" s="673" t="s">
        <v>599</v>
      </c>
    </row>
    <row r="12" spans="1:3" s="176" customFormat="1" ht="39.75" customHeight="1">
      <c r="B12" s="610" t="s">
        <v>369</v>
      </c>
      <c r="C12" s="671" t="s">
        <v>600</v>
      </c>
    </row>
    <row r="13" spans="1:3" s="176" customFormat="1" ht="18" customHeight="1">
      <c r="B13" s="610" t="s">
        <v>370</v>
      </c>
      <c r="C13" s="671" t="s">
        <v>601</v>
      </c>
    </row>
    <row r="14" spans="1:3" s="176" customFormat="1" ht="13.5" customHeight="1">
      <c r="B14" s="610"/>
      <c r="C14" s="672"/>
    </row>
    <row r="15" spans="1:3" s="176" customFormat="1" ht="18" customHeight="1">
      <c r="B15" s="610" t="s">
        <v>665</v>
      </c>
      <c r="C15" s="670" t="s">
        <v>663</v>
      </c>
    </row>
    <row r="16" spans="1:3" s="176" customFormat="1" ht="8.25" customHeight="1">
      <c r="B16" s="610"/>
      <c r="C16" s="672"/>
    </row>
    <row r="17" spans="2:3" s="176" customFormat="1" ht="33" customHeight="1">
      <c r="B17" s="674" t="s">
        <v>595</v>
      </c>
      <c r="C17" s="675"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452" zoomScale="90" zoomScaleNormal="90" zoomScaleSheetLayoutView="80" zoomScalePageLayoutView="85" workbookViewId="0">
      <selection activeCell="D553" sqref="D553"/>
    </sheetView>
  </sheetViews>
  <sheetFormatPr defaultColWidth="9.140625" defaultRowHeight="14.25" outlineLevelRow="1" outlineLevelCol="1"/>
  <cols>
    <col min="1" max="1" width="10" style="509" bestFit="1" customWidth="1"/>
    <col min="2" max="2" width="43.5703125" style="254" customWidth="1"/>
    <col min="3" max="3" width="14" style="254" customWidth="1"/>
    <col min="4" max="4" width="18.140625" style="253" customWidth="1"/>
    <col min="5" max="8" width="10.42578125" style="253" customWidth="1" outlineLevel="1"/>
    <col min="9" max="9" width="10.140625" style="253" bestFit="1" customWidth="1" outlineLevel="1"/>
    <col min="10" max="13" width="11.28515625" style="253" bestFit="1"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42578125" style="256" customWidth="1"/>
    <col min="40" max="40" width="14.5703125" style="253" customWidth="1"/>
    <col min="41" max="41" width="14.85546875" style="253" customWidth="1"/>
    <col min="42" max="42" width="14" style="253" customWidth="1"/>
    <col min="43" max="43" width="9.570312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3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35" t="s">
        <v>551</v>
      </c>
      <c r="D5" s="83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9" t="s">
        <v>505</v>
      </c>
      <c r="C7" s="840" t="s">
        <v>628</v>
      </c>
      <c r="D7" s="840"/>
      <c r="E7" s="840"/>
      <c r="F7" s="840"/>
      <c r="G7" s="840"/>
      <c r="H7" s="840"/>
      <c r="I7" s="840"/>
      <c r="J7" s="840"/>
      <c r="K7" s="840"/>
      <c r="L7" s="840"/>
      <c r="M7" s="840"/>
      <c r="N7" s="840"/>
      <c r="O7" s="840"/>
      <c r="P7" s="840"/>
      <c r="Q7" s="840"/>
      <c r="R7" s="840"/>
      <c r="S7" s="840"/>
      <c r="T7" s="840"/>
      <c r="U7" s="840"/>
      <c r="V7" s="840"/>
      <c r="W7" s="840"/>
      <c r="X7" s="840"/>
      <c r="Y7" s="604"/>
      <c r="Z7" s="604"/>
      <c r="AA7" s="604"/>
      <c r="AB7" s="604"/>
      <c r="AC7" s="604"/>
      <c r="AD7" s="604"/>
      <c r="AE7" s="270"/>
      <c r="AF7" s="270"/>
      <c r="AG7" s="270"/>
      <c r="AH7" s="270"/>
      <c r="AI7" s="270"/>
      <c r="AJ7" s="270"/>
      <c r="AK7" s="270"/>
      <c r="AL7" s="270"/>
    </row>
    <row r="8" spans="1:39" s="271" customFormat="1" ht="58.5" customHeight="1">
      <c r="A8" s="509"/>
      <c r="B8" s="839"/>
      <c r="C8" s="840" t="s">
        <v>566</v>
      </c>
      <c r="D8" s="840"/>
      <c r="E8" s="840"/>
      <c r="F8" s="840"/>
      <c r="G8" s="840"/>
      <c r="H8" s="840"/>
      <c r="I8" s="840"/>
      <c r="J8" s="840"/>
      <c r="K8" s="840"/>
      <c r="L8" s="840"/>
      <c r="M8" s="840"/>
      <c r="N8" s="840"/>
      <c r="O8" s="840"/>
      <c r="P8" s="840"/>
      <c r="Q8" s="840"/>
      <c r="R8" s="840"/>
      <c r="S8" s="840"/>
      <c r="T8" s="840"/>
      <c r="U8" s="840"/>
      <c r="V8" s="840"/>
      <c r="W8" s="840"/>
      <c r="X8" s="840"/>
      <c r="Y8" s="604"/>
      <c r="Z8" s="604"/>
      <c r="AA8" s="604"/>
      <c r="AB8" s="604"/>
      <c r="AC8" s="604"/>
      <c r="AD8" s="604"/>
      <c r="AE8" s="272"/>
      <c r="AF8" s="255"/>
      <c r="AG8" s="255"/>
      <c r="AH8" s="255"/>
      <c r="AI8" s="255"/>
      <c r="AJ8" s="255"/>
      <c r="AK8" s="255"/>
      <c r="AL8" s="255"/>
      <c r="AM8" s="256"/>
    </row>
    <row r="9" spans="1:39" s="271" customFormat="1" ht="57.75" customHeight="1">
      <c r="A9" s="509"/>
      <c r="B9" s="273"/>
      <c r="C9" s="840" t="s">
        <v>565</v>
      </c>
      <c r="D9" s="840"/>
      <c r="E9" s="840"/>
      <c r="F9" s="840"/>
      <c r="G9" s="840"/>
      <c r="H9" s="840"/>
      <c r="I9" s="840"/>
      <c r="J9" s="840"/>
      <c r="K9" s="840"/>
      <c r="L9" s="840"/>
      <c r="M9" s="840"/>
      <c r="N9" s="840"/>
      <c r="O9" s="840"/>
      <c r="P9" s="840"/>
      <c r="Q9" s="840"/>
      <c r="R9" s="840"/>
      <c r="S9" s="840"/>
      <c r="T9" s="840"/>
      <c r="U9" s="840"/>
      <c r="V9" s="840"/>
      <c r="W9" s="840"/>
      <c r="X9" s="840"/>
      <c r="Y9" s="604"/>
      <c r="Z9" s="604"/>
      <c r="AA9" s="604"/>
      <c r="AB9" s="604"/>
      <c r="AC9" s="604"/>
      <c r="AD9" s="604"/>
      <c r="AE9" s="272"/>
      <c r="AF9" s="255"/>
      <c r="AG9" s="255"/>
      <c r="AH9" s="255"/>
      <c r="AI9" s="255"/>
      <c r="AJ9" s="255"/>
      <c r="AK9" s="255"/>
      <c r="AL9" s="255"/>
      <c r="AM9" s="256"/>
    </row>
    <row r="10" spans="1:39" ht="41.25" customHeight="1">
      <c r="B10" s="275"/>
      <c r="C10" s="840" t="s">
        <v>631</v>
      </c>
      <c r="D10" s="840"/>
      <c r="E10" s="840"/>
      <c r="F10" s="840"/>
      <c r="G10" s="840"/>
      <c r="H10" s="840"/>
      <c r="I10" s="840"/>
      <c r="J10" s="840"/>
      <c r="K10" s="840"/>
      <c r="L10" s="840"/>
      <c r="M10" s="840"/>
      <c r="N10" s="840"/>
      <c r="O10" s="840"/>
      <c r="P10" s="840"/>
      <c r="Q10" s="840"/>
      <c r="R10" s="840"/>
      <c r="S10" s="840"/>
      <c r="T10" s="840"/>
      <c r="U10" s="840"/>
      <c r="V10" s="840"/>
      <c r="W10" s="840"/>
      <c r="X10" s="840"/>
      <c r="Y10" s="604"/>
      <c r="Z10" s="604"/>
      <c r="AA10" s="604"/>
      <c r="AB10" s="604"/>
      <c r="AC10" s="604"/>
      <c r="AD10" s="604"/>
      <c r="AE10" s="272"/>
      <c r="AF10" s="276"/>
      <c r="AG10" s="276"/>
      <c r="AH10" s="276"/>
      <c r="AI10" s="276"/>
      <c r="AJ10" s="276"/>
      <c r="AK10" s="276"/>
      <c r="AL10" s="276"/>
    </row>
    <row r="11" spans="1:39" ht="53.25" customHeight="1">
      <c r="C11" s="840" t="s">
        <v>616</v>
      </c>
      <c r="D11" s="840"/>
      <c r="E11" s="840"/>
      <c r="F11" s="840"/>
      <c r="G11" s="840"/>
      <c r="H11" s="840"/>
      <c r="I11" s="840"/>
      <c r="J11" s="840"/>
      <c r="K11" s="840"/>
      <c r="L11" s="840"/>
      <c r="M11" s="840"/>
      <c r="N11" s="840"/>
      <c r="O11" s="840"/>
      <c r="P11" s="840"/>
      <c r="Q11" s="840"/>
      <c r="R11" s="840"/>
      <c r="S11" s="840"/>
      <c r="T11" s="840"/>
      <c r="U11" s="840"/>
      <c r="V11" s="840"/>
      <c r="W11" s="840"/>
      <c r="X11" s="840"/>
      <c r="Y11" s="604"/>
      <c r="Z11" s="604"/>
      <c r="AA11" s="604"/>
      <c r="AB11" s="604"/>
      <c r="AC11" s="604"/>
      <c r="AD11" s="604"/>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9"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39"/>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41" t="s">
        <v>211</v>
      </c>
      <c r="C19" s="843" t="s">
        <v>33</v>
      </c>
      <c r="D19" s="284" t="s">
        <v>422</v>
      </c>
      <c r="E19" s="845" t="s">
        <v>209</v>
      </c>
      <c r="F19" s="846"/>
      <c r="G19" s="846"/>
      <c r="H19" s="846"/>
      <c r="I19" s="846"/>
      <c r="J19" s="846"/>
      <c r="K19" s="846"/>
      <c r="L19" s="846"/>
      <c r="M19" s="847"/>
      <c r="N19" s="851" t="s">
        <v>213</v>
      </c>
      <c r="O19" s="284" t="s">
        <v>423</v>
      </c>
      <c r="P19" s="845" t="s">
        <v>212</v>
      </c>
      <c r="Q19" s="846"/>
      <c r="R19" s="846"/>
      <c r="S19" s="846"/>
      <c r="T19" s="846"/>
      <c r="U19" s="846"/>
      <c r="V19" s="846"/>
      <c r="W19" s="846"/>
      <c r="X19" s="847"/>
      <c r="Y19" s="848" t="s">
        <v>243</v>
      </c>
      <c r="Z19" s="849"/>
      <c r="AA19" s="849"/>
      <c r="AB19" s="849"/>
      <c r="AC19" s="849"/>
      <c r="AD19" s="849"/>
      <c r="AE19" s="849"/>
      <c r="AF19" s="849"/>
      <c r="AG19" s="849"/>
      <c r="AH19" s="849"/>
      <c r="AI19" s="849"/>
      <c r="AJ19" s="849"/>
      <c r="AK19" s="849"/>
      <c r="AL19" s="849"/>
      <c r="AM19" s="850"/>
    </row>
    <row r="20" spans="1:39" s="283" customFormat="1" ht="59.25" customHeight="1">
      <c r="A20" s="509"/>
      <c r="B20" s="842"/>
      <c r="C20" s="844"/>
      <c r="D20" s="285">
        <v>2011</v>
      </c>
      <c r="E20" s="285">
        <v>2012</v>
      </c>
      <c r="F20" s="285">
        <v>2013</v>
      </c>
      <c r="G20" s="285">
        <v>2014</v>
      </c>
      <c r="H20" s="285">
        <v>2015</v>
      </c>
      <c r="I20" s="285">
        <v>2016</v>
      </c>
      <c r="J20" s="285">
        <v>2017</v>
      </c>
      <c r="K20" s="285">
        <v>2018</v>
      </c>
      <c r="L20" s="285">
        <v>2019</v>
      </c>
      <c r="M20" s="285">
        <v>2020</v>
      </c>
      <c r="N20" s="85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50 - 4,999 kW</v>
      </c>
      <c r="AB20" s="286" t="str">
        <f>'1.  LRAMVA Summary'!G52</f>
        <v>General Service 3,000 - 4,999 kW</v>
      </c>
      <c r="AC20" s="286" t="str">
        <f>'1.  LRAMVA Summary'!H52</f>
        <v>Large Use - Regular</v>
      </c>
      <c r="AD20" s="286" t="str">
        <f>'1.  LRAMVA Summary'!I52</f>
        <v>Large Use - 3TS</v>
      </c>
      <c r="AE20" s="286" t="str">
        <f>'1.  LRAMVA Summary'!J52</f>
        <v>Large Use - Ford Annex</v>
      </c>
      <c r="AF20" s="286" t="str">
        <f>'1.  LRAMVA Summary'!K52</f>
        <v>Other</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761" t="s">
        <v>798</v>
      </c>
      <c r="B22" s="294" t="s">
        <v>1</v>
      </c>
      <c r="C22" s="291" t="s">
        <v>25</v>
      </c>
      <c r="D22" s="295"/>
      <c r="E22" s="295"/>
      <c r="F22" s="295"/>
      <c r="G22" s="295"/>
      <c r="H22" s="295"/>
      <c r="I22" s="295"/>
      <c r="J22" s="295"/>
      <c r="K22" s="295"/>
      <c r="L22" s="295">
        <v>0</v>
      </c>
      <c r="M22" s="295">
        <v>0</v>
      </c>
      <c r="N22" s="291"/>
      <c r="O22" s="295"/>
      <c r="P22" s="295"/>
      <c r="Q22" s="295"/>
      <c r="R22" s="295"/>
      <c r="S22" s="295"/>
      <c r="T22" s="295"/>
      <c r="U22" s="295"/>
      <c r="V22" s="295"/>
      <c r="W22" s="295">
        <v>0</v>
      </c>
      <c r="X22" s="295">
        <v>0</v>
      </c>
      <c r="Y22" s="410">
        <v>1</v>
      </c>
      <c r="Z22" s="410">
        <v>0</v>
      </c>
      <c r="AA22" s="410">
        <v>0</v>
      </c>
      <c r="AB22" s="410">
        <v>0</v>
      </c>
      <c r="AC22" s="410">
        <v>0</v>
      </c>
      <c r="AD22" s="410">
        <v>0</v>
      </c>
      <c r="AE22" s="410">
        <v>0</v>
      </c>
      <c r="AF22" s="410">
        <v>0</v>
      </c>
      <c r="AG22" s="410"/>
      <c r="AH22" s="410"/>
      <c r="AI22" s="410"/>
      <c r="AJ22" s="410"/>
      <c r="AK22" s="410"/>
      <c r="AL22" s="410"/>
      <c r="AM22" s="296">
        <f>SUM(Y22:AL22)</f>
        <v>1</v>
      </c>
    </row>
    <row r="23" spans="1:39" s="283" customFormat="1" ht="15" outlineLevel="1">
      <c r="A23" s="761"/>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F23" si="0">AA22</f>
        <v>0</v>
      </c>
      <c r="AB23" s="411">
        <f t="shared" si="0"/>
        <v>0</v>
      </c>
      <c r="AC23" s="411">
        <f t="shared" si="0"/>
        <v>0</v>
      </c>
      <c r="AD23" s="411">
        <f t="shared" si="0"/>
        <v>0</v>
      </c>
      <c r="AE23" s="411">
        <f t="shared" si="0"/>
        <v>0</v>
      </c>
      <c r="AF23" s="411">
        <f t="shared" si="0"/>
        <v>0</v>
      </c>
      <c r="AG23" s="411">
        <f t="shared" ref="AG23:AL23" si="1">AG22</f>
        <v>0</v>
      </c>
      <c r="AH23" s="411">
        <f t="shared" si="1"/>
        <v>0</v>
      </c>
      <c r="AI23" s="411">
        <f t="shared" si="1"/>
        <v>0</v>
      </c>
      <c r="AJ23" s="411">
        <f t="shared" si="1"/>
        <v>0</v>
      </c>
      <c r="AK23" s="411">
        <f t="shared" si="1"/>
        <v>0</v>
      </c>
      <c r="AL23" s="411">
        <f t="shared" si="1"/>
        <v>0</v>
      </c>
      <c r="AM23" s="297"/>
    </row>
    <row r="24" spans="1:39" s="303" customFormat="1" ht="15.75" outlineLevel="1">
      <c r="A24" s="762"/>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761" t="s">
        <v>799</v>
      </c>
      <c r="B25" s="294" t="s">
        <v>2</v>
      </c>
      <c r="C25" s="291" t="s">
        <v>25</v>
      </c>
      <c r="D25" s="295"/>
      <c r="E25" s="295"/>
      <c r="F25" s="295"/>
      <c r="G25" s="295"/>
      <c r="H25" s="295"/>
      <c r="I25" s="295"/>
      <c r="J25" s="295"/>
      <c r="K25" s="295"/>
      <c r="L25" s="295">
        <v>0</v>
      </c>
      <c r="M25" s="295">
        <v>0</v>
      </c>
      <c r="N25" s="291"/>
      <c r="O25" s="295"/>
      <c r="P25" s="295"/>
      <c r="Q25" s="295"/>
      <c r="R25" s="295"/>
      <c r="S25" s="295"/>
      <c r="T25" s="295"/>
      <c r="U25" s="295"/>
      <c r="V25" s="295"/>
      <c r="W25" s="295">
        <v>0</v>
      </c>
      <c r="X25" s="295">
        <v>0</v>
      </c>
      <c r="Y25" s="410">
        <v>1</v>
      </c>
      <c r="Z25" s="410">
        <v>0</v>
      </c>
      <c r="AA25" s="410">
        <v>0</v>
      </c>
      <c r="AB25" s="410">
        <v>0</v>
      </c>
      <c r="AC25" s="410">
        <v>0</v>
      </c>
      <c r="AD25" s="410">
        <v>0</v>
      </c>
      <c r="AE25" s="410">
        <v>0</v>
      </c>
      <c r="AF25" s="410">
        <v>0</v>
      </c>
      <c r="AG25" s="410"/>
      <c r="AH25" s="410"/>
      <c r="AI25" s="410"/>
      <c r="AJ25" s="410"/>
      <c r="AK25" s="410"/>
      <c r="AL25" s="410"/>
      <c r="AM25" s="296">
        <f>SUM(Y25:AL25)</f>
        <v>1</v>
      </c>
    </row>
    <row r="26" spans="1:39" s="283" customFormat="1" ht="15" outlineLevel="1">
      <c r="A26" s="761"/>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F26" si="2">AA25</f>
        <v>0</v>
      </c>
      <c r="AB26" s="411">
        <f t="shared" si="2"/>
        <v>0</v>
      </c>
      <c r="AC26" s="411">
        <f t="shared" si="2"/>
        <v>0</v>
      </c>
      <c r="AD26" s="411">
        <f t="shared" si="2"/>
        <v>0</v>
      </c>
      <c r="AE26" s="411">
        <f t="shared" si="2"/>
        <v>0</v>
      </c>
      <c r="AF26" s="411">
        <f t="shared" si="2"/>
        <v>0</v>
      </c>
      <c r="AG26" s="411">
        <f t="shared" ref="AG26:AL26" si="3">AG25</f>
        <v>0</v>
      </c>
      <c r="AH26" s="411">
        <f t="shared" si="3"/>
        <v>0</v>
      </c>
      <c r="AI26" s="411">
        <f t="shared" si="3"/>
        <v>0</v>
      </c>
      <c r="AJ26" s="411">
        <f t="shared" si="3"/>
        <v>0</v>
      </c>
      <c r="AK26" s="411">
        <f t="shared" si="3"/>
        <v>0</v>
      </c>
      <c r="AL26" s="411">
        <f t="shared" si="3"/>
        <v>0</v>
      </c>
      <c r="AM26" s="297"/>
    </row>
    <row r="27" spans="1:39" s="303" customFormat="1" ht="15.75" outlineLevel="1">
      <c r="A27" s="762"/>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761" t="s">
        <v>800</v>
      </c>
      <c r="B28" s="294" t="s">
        <v>3</v>
      </c>
      <c r="C28" s="291" t="s">
        <v>25</v>
      </c>
      <c r="D28" s="295"/>
      <c r="E28" s="295"/>
      <c r="F28" s="295"/>
      <c r="G28" s="295"/>
      <c r="H28" s="295"/>
      <c r="I28" s="295"/>
      <c r="J28" s="295"/>
      <c r="K28" s="295"/>
      <c r="L28" s="295">
        <v>1305397.4168605858</v>
      </c>
      <c r="M28" s="295">
        <v>1305397.4168605858</v>
      </c>
      <c r="N28" s="291"/>
      <c r="O28" s="295"/>
      <c r="P28" s="295"/>
      <c r="Q28" s="295"/>
      <c r="R28" s="295"/>
      <c r="S28" s="295"/>
      <c r="T28" s="295"/>
      <c r="U28" s="295"/>
      <c r="V28" s="295"/>
      <c r="W28" s="295">
        <v>698.42693946413306</v>
      </c>
      <c r="X28" s="295">
        <v>698.42693946413306</v>
      </c>
      <c r="Y28" s="410">
        <v>1</v>
      </c>
      <c r="Z28" s="410">
        <v>0</v>
      </c>
      <c r="AA28" s="410">
        <v>0</v>
      </c>
      <c r="AB28" s="410">
        <v>0</v>
      </c>
      <c r="AC28" s="410">
        <v>0</v>
      </c>
      <c r="AD28" s="410">
        <v>0</v>
      </c>
      <c r="AE28" s="410">
        <v>0</v>
      </c>
      <c r="AF28" s="410">
        <v>0</v>
      </c>
      <c r="AG28" s="410"/>
      <c r="AH28" s="410"/>
      <c r="AI28" s="410"/>
      <c r="AJ28" s="410"/>
      <c r="AK28" s="410"/>
      <c r="AL28" s="410"/>
      <c r="AM28" s="296">
        <f>SUM(Y28:AL28)</f>
        <v>1</v>
      </c>
    </row>
    <row r="29" spans="1:39" s="283" customFormat="1" ht="15" outlineLevel="1">
      <c r="A29" s="761" t="s">
        <v>801</v>
      </c>
      <c r="B29" s="294" t="s">
        <v>214</v>
      </c>
      <c r="C29" s="291" t="s">
        <v>163</v>
      </c>
      <c r="D29" s="295"/>
      <c r="E29" s="295"/>
      <c r="F29" s="295"/>
      <c r="G29" s="295"/>
      <c r="H29" s="295"/>
      <c r="I29" s="295"/>
      <c r="J29" s="295"/>
      <c r="K29" s="295"/>
      <c r="L29" s="295">
        <v>-156939.24819679483</v>
      </c>
      <c r="M29" s="295">
        <v>-156939.24819679483</v>
      </c>
      <c r="N29" s="468"/>
      <c r="O29" s="295"/>
      <c r="P29" s="295"/>
      <c r="Q29" s="295"/>
      <c r="R29" s="295"/>
      <c r="S29" s="295"/>
      <c r="T29" s="295"/>
      <c r="U29" s="295"/>
      <c r="V29" s="295"/>
      <c r="W29" s="295">
        <v>-88.036110922204287</v>
      </c>
      <c r="X29" s="295">
        <v>-88.036110922204287</v>
      </c>
      <c r="Y29" s="411">
        <f>Y28</f>
        <v>1</v>
      </c>
      <c r="Z29" s="411">
        <f>Z28</f>
        <v>0</v>
      </c>
      <c r="AA29" s="411">
        <f t="shared" ref="AA29:AF29" si="4">AA28</f>
        <v>0</v>
      </c>
      <c r="AB29" s="411">
        <f t="shared" si="4"/>
        <v>0</v>
      </c>
      <c r="AC29" s="411">
        <f t="shared" si="4"/>
        <v>0</v>
      </c>
      <c r="AD29" s="411">
        <f t="shared" si="4"/>
        <v>0</v>
      </c>
      <c r="AE29" s="411">
        <f t="shared" si="4"/>
        <v>0</v>
      </c>
      <c r="AF29" s="411">
        <f t="shared" si="4"/>
        <v>0</v>
      </c>
      <c r="AG29" s="411">
        <f t="shared" ref="AG29:AL29" si="5">AG28</f>
        <v>0</v>
      </c>
      <c r="AH29" s="411">
        <f t="shared" si="5"/>
        <v>0</v>
      </c>
      <c r="AI29" s="411">
        <f t="shared" si="5"/>
        <v>0</v>
      </c>
      <c r="AJ29" s="411">
        <f t="shared" si="5"/>
        <v>0</v>
      </c>
      <c r="AK29" s="411">
        <f t="shared" si="5"/>
        <v>0</v>
      </c>
      <c r="AL29" s="411">
        <f t="shared" si="5"/>
        <v>0</v>
      </c>
      <c r="AM29" s="297"/>
    </row>
    <row r="30" spans="1:39" s="283" customFormat="1" ht="15" outlineLevel="1">
      <c r="A30" s="761"/>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761" t="s">
        <v>802</v>
      </c>
      <c r="B31" s="294" t="s">
        <v>4</v>
      </c>
      <c r="C31" s="291" t="s">
        <v>25</v>
      </c>
      <c r="D31" s="295"/>
      <c r="E31" s="295"/>
      <c r="F31" s="295"/>
      <c r="G31" s="295"/>
      <c r="H31" s="295"/>
      <c r="I31" s="295"/>
      <c r="J31" s="295"/>
      <c r="K31" s="295"/>
      <c r="L31" s="295">
        <v>238278.94047947315</v>
      </c>
      <c r="M31" s="295">
        <v>91608.06977747081</v>
      </c>
      <c r="N31" s="291"/>
      <c r="O31" s="295"/>
      <c r="P31" s="295"/>
      <c r="Q31" s="295"/>
      <c r="R31" s="295"/>
      <c r="S31" s="295"/>
      <c r="T31" s="295"/>
      <c r="U31" s="295"/>
      <c r="V31" s="295"/>
      <c r="W31" s="295">
        <v>15.515133210106434</v>
      </c>
      <c r="X31" s="295">
        <v>8.7238392024303</v>
      </c>
      <c r="Y31" s="410">
        <v>1</v>
      </c>
      <c r="Z31" s="410">
        <v>0</v>
      </c>
      <c r="AA31" s="410">
        <v>0</v>
      </c>
      <c r="AB31" s="410">
        <v>0</v>
      </c>
      <c r="AC31" s="410">
        <v>0</v>
      </c>
      <c r="AD31" s="410">
        <v>0</v>
      </c>
      <c r="AE31" s="410">
        <v>0</v>
      </c>
      <c r="AF31" s="410">
        <v>0</v>
      </c>
      <c r="AG31" s="410"/>
      <c r="AH31" s="410"/>
      <c r="AI31" s="410"/>
      <c r="AJ31" s="410"/>
      <c r="AK31" s="410"/>
      <c r="AL31" s="410"/>
      <c r="AM31" s="296">
        <f>SUM(Y31:AL31)</f>
        <v>1</v>
      </c>
    </row>
    <row r="32" spans="1:39" s="283" customFormat="1" ht="15" outlineLevel="1">
      <c r="A32" s="761" t="s">
        <v>803</v>
      </c>
      <c r="B32" s="294" t="s">
        <v>214</v>
      </c>
      <c r="C32" s="291" t="s">
        <v>163</v>
      </c>
      <c r="D32" s="295"/>
      <c r="E32" s="295"/>
      <c r="F32" s="295"/>
      <c r="G32" s="295"/>
      <c r="H32" s="295"/>
      <c r="I32" s="295"/>
      <c r="J32" s="295"/>
      <c r="K32" s="295"/>
      <c r="L32" s="295">
        <v>2398.2340366373155</v>
      </c>
      <c r="M32" s="295">
        <v>849.48958656816978</v>
      </c>
      <c r="N32" s="468"/>
      <c r="O32" s="295"/>
      <c r="P32" s="295"/>
      <c r="Q32" s="295"/>
      <c r="R32" s="295"/>
      <c r="S32" s="295"/>
      <c r="T32" s="295"/>
      <c r="U32" s="295"/>
      <c r="V32" s="295"/>
      <c r="W32" s="295">
        <v>0.16266227285549892</v>
      </c>
      <c r="X32" s="295">
        <v>9.0950835861672782E-2</v>
      </c>
      <c r="Y32" s="411">
        <f>Y31</f>
        <v>1</v>
      </c>
      <c r="Z32" s="411">
        <f>Z31</f>
        <v>0</v>
      </c>
      <c r="AA32" s="411">
        <f t="shared" ref="AA32:AF32" si="6">AA31</f>
        <v>0</v>
      </c>
      <c r="AB32" s="411">
        <f t="shared" si="6"/>
        <v>0</v>
      </c>
      <c r="AC32" s="411">
        <f t="shared" si="6"/>
        <v>0</v>
      </c>
      <c r="AD32" s="411">
        <f t="shared" si="6"/>
        <v>0</v>
      </c>
      <c r="AE32" s="411">
        <f t="shared" si="6"/>
        <v>0</v>
      </c>
      <c r="AF32" s="411">
        <f t="shared" si="6"/>
        <v>0</v>
      </c>
      <c r="AG32" s="411">
        <f t="shared" ref="AG32:AL32" si="7">AG31</f>
        <v>0</v>
      </c>
      <c r="AH32" s="411">
        <f t="shared" si="7"/>
        <v>0</v>
      </c>
      <c r="AI32" s="411">
        <f t="shared" si="7"/>
        <v>0</v>
      </c>
      <c r="AJ32" s="411">
        <f t="shared" si="7"/>
        <v>0</v>
      </c>
      <c r="AK32" s="411">
        <f t="shared" si="7"/>
        <v>0</v>
      </c>
      <c r="AL32" s="411">
        <f t="shared" si="7"/>
        <v>0</v>
      </c>
      <c r="AM32" s="297"/>
    </row>
    <row r="33" spans="1:39" s="283" customFormat="1" ht="15" outlineLevel="1">
      <c r="A33" s="761"/>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761" t="s">
        <v>804</v>
      </c>
      <c r="B34" s="294" t="s">
        <v>5</v>
      </c>
      <c r="C34" s="291" t="s">
        <v>25</v>
      </c>
      <c r="D34" s="295"/>
      <c r="E34" s="295"/>
      <c r="F34" s="295"/>
      <c r="G34" s="295"/>
      <c r="H34" s="295"/>
      <c r="I34" s="295"/>
      <c r="J34" s="295"/>
      <c r="K34" s="295"/>
      <c r="L34" s="295">
        <v>363570.61710010417</v>
      </c>
      <c r="M34" s="295">
        <v>116666.64244173105</v>
      </c>
      <c r="N34" s="291"/>
      <c r="O34" s="295"/>
      <c r="P34" s="295"/>
      <c r="Q34" s="295"/>
      <c r="R34" s="295"/>
      <c r="S34" s="295"/>
      <c r="T34" s="295"/>
      <c r="U34" s="295"/>
      <c r="V34" s="295"/>
      <c r="W34" s="295">
        <v>21.749712944037917</v>
      </c>
      <c r="X34" s="295">
        <v>10.317330525202669</v>
      </c>
      <c r="Y34" s="410">
        <v>1</v>
      </c>
      <c r="Z34" s="410">
        <v>0</v>
      </c>
      <c r="AA34" s="410">
        <v>0</v>
      </c>
      <c r="AB34" s="410">
        <v>0</v>
      </c>
      <c r="AC34" s="410">
        <v>0</v>
      </c>
      <c r="AD34" s="410">
        <v>0</v>
      </c>
      <c r="AE34" s="410">
        <v>0</v>
      </c>
      <c r="AF34" s="410">
        <v>0</v>
      </c>
      <c r="AG34" s="410"/>
      <c r="AH34" s="410"/>
      <c r="AI34" s="410"/>
      <c r="AJ34" s="410"/>
      <c r="AK34" s="410"/>
      <c r="AL34" s="410"/>
      <c r="AM34" s="296">
        <f>SUM(Y34:AL34)</f>
        <v>1</v>
      </c>
    </row>
    <row r="35" spans="1:39" s="283" customFormat="1" ht="15" outlineLevel="1">
      <c r="A35" s="761" t="s">
        <v>805</v>
      </c>
      <c r="B35" s="294" t="s">
        <v>214</v>
      </c>
      <c r="C35" s="291" t="s">
        <v>163</v>
      </c>
      <c r="D35" s="295"/>
      <c r="E35" s="295"/>
      <c r="F35" s="295"/>
      <c r="G35" s="295"/>
      <c r="H35" s="295"/>
      <c r="I35" s="295"/>
      <c r="J35" s="295"/>
      <c r="K35" s="295"/>
      <c r="L35" s="295">
        <v>16645.189611935864</v>
      </c>
      <c r="M35" s="295">
        <v>3672.0576555045322</v>
      </c>
      <c r="N35" s="468"/>
      <c r="O35" s="295"/>
      <c r="P35" s="295"/>
      <c r="Q35" s="295"/>
      <c r="R35" s="295"/>
      <c r="S35" s="295"/>
      <c r="T35" s="295"/>
      <c r="U35" s="295"/>
      <c r="V35" s="295"/>
      <c r="W35" s="295">
        <v>0.87566010116807413</v>
      </c>
      <c r="X35" s="295">
        <v>0.27496581950999771</v>
      </c>
      <c r="Y35" s="411">
        <f>Y34</f>
        <v>1</v>
      </c>
      <c r="Z35" s="411">
        <f>Z34</f>
        <v>0</v>
      </c>
      <c r="AA35" s="411">
        <f t="shared" ref="AA35:AF35" si="8">AA34</f>
        <v>0</v>
      </c>
      <c r="AB35" s="411">
        <f t="shared" si="8"/>
        <v>0</v>
      </c>
      <c r="AC35" s="411">
        <f t="shared" si="8"/>
        <v>0</v>
      </c>
      <c r="AD35" s="411">
        <f t="shared" si="8"/>
        <v>0</v>
      </c>
      <c r="AE35" s="411">
        <f t="shared" si="8"/>
        <v>0</v>
      </c>
      <c r="AF35" s="411">
        <f t="shared" si="8"/>
        <v>0</v>
      </c>
      <c r="AG35" s="411">
        <f t="shared" ref="AG35:AL35" si="9">AG34</f>
        <v>0</v>
      </c>
      <c r="AH35" s="411">
        <f t="shared" si="9"/>
        <v>0</v>
      </c>
      <c r="AI35" s="411">
        <f t="shared" si="9"/>
        <v>0</v>
      </c>
      <c r="AJ35" s="411">
        <f t="shared" si="9"/>
        <v>0</v>
      </c>
      <c r="AK35" s="411">
        <f t="shared" si="9"/>
        <v>0</v>
      </c>
      <c r="AL35" s="411">
        <f t="shared" si="9"/>
        <v>0</v>
      </c>
      <c r="AM35" s="297"/>
    </row>
    <row r="36" spans="1:39" s="283" customFormat="1" ht="15" outlineLevel="1">
      <c r="A36" s="761"/>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761" t="s">
        <v>806</v>
      </c>
      <c r="B37" s="294" t="s">
        <v>6</v>
      </c>
      <c r="C37" s="291" t="s">
        <v>25</v>
      </c>
      <c r="D37" s="295"/>
      <c r="E37" s="295"/>
      <c r="F37" s="295"/>
      <c r="G37" s="295"/>
      <c r="H37" s="295"/>
      <c r="I37" s="295"/>
      <c r="J37" s="295"/>
      <c r="K37" s="295"/>
      <c r="L37" s="295">
        <v>0</v>
      </c>
      <c r="M37" s="295">
        <v>0</v>
      </c>
      <c r="N37" s="291"/>
      <c r="O37" s="295"/>
      <c r="P37" s="295"/>
      <c r="Q37" s="295"/>
      <c r="R37" s="295"/>
      <c r="S37" s="295"/>
      <c r="T37" s="295"/>
      <c r="U37" s="295"/>
      <c r="V37" s="295"/>
      <c r="W37" s="295">
        <v>0</v>
      </c>
      <c r="X37" s="295">
        <v>0</v>
      </c>
      <c r="Y37" s="410">
        <v>0</v>
      </c>
      <c r="Z37" s="410">
        <v>0</v>
      </c>
      <c r="AA37" s="410">
        <v>0</v>
      </c>
      <c r="AB37" s="410">
        <v>0</v>
      </c>
      <c r="AC37" s="410">
        <v>0</v>
      </c>
      <c r="AD37" s="410">
        <v>0</v>
      </c>
      <c r="AE37" s="410">
        <v>0</v>
      </c>
      <c r="AF37" s="410">
        <v>0</v>
      </c>
      <c r="AG37" s="410"/>
      <c r="AH37" s="410"/>
      <c r="AI37" s="410"/>
      <c r="AJ37" s="410"/>
      <c r="AK37" s="410"/>
      <c r="AL37" s="410"/>
      <c r="AM37" s="296">
        <f>SUM(Y37:AL37)</f>
        <v>0</v>
      </c>
    </row>
    <row r="38" spans="1:39" s="283" customFormat="1" ht="15" outlineLevel="1">
      <c r="A38" s="761"/>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F38" si="10">AA37</f>
        <v>0</v>
      </c>
      <c r="AB38" s="411">
        <f t="shared" si="10"/>
        <v>0</v>
      </c>
      <c r="AC38" s="411">
        <f t="shared" si="10"/>
        <v>0</v>
      </c>
      <c r="AD38" s="411">
        <f t="shared" si="10"/>
        <v>0</v>
      </c>
      <c r="AE38" s="411">
        <f t="shared" si="10"/>
        <v>0</v>
      </c>
      <c r="AF38" s="411">
        <f t="shared" si="10"/>
        <v>0</v>
      </c>
      <c r="AG38" s="411">
        <f t="shared" ref="AG38:AL38" si="11">AG37</f>
        <v>0</v>
      </c>
      <c r="AH38" s="411">
        <f t="shared" si="11"/>
        <v>0</v>
      </c>
      <c r="AI38" s="411">
        <f t="shared" si="11"/>
        <v>0</v>
      </c>
      <c r="AJ38" s="411">
        <f t="shared" si="11"/>
        <v>0</v>
      </c>
      <c r="AK38" s="411">
        <f t="shared" si="11"/>
        <v>0</v>
      </c>
      <c r="AL38" s="411">
        <f t="shared" si="11"/>
        <v>0</v>
      </c>
      <c r="AM38" s="297"/>
    </row>
    <row r="39" spans="1:39" s="283" customFormat="1" ht="15" outlineLevel="1">
      <c r="A39" s="761"/>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761" t="s">
        <v>807</v>
      </c>
      <c r="B40" s="294" t="s">
        <v>42</v>
      </c>
      <c r="C40" s="291" t="s">
        <v>25</v>
      </c>
      <c r="D40" s="295"/>
      <c r="E40" s="295"/>
      <c r="F40" s="295"/>
      <c r="G40" s="295"/>
      <c r="H40" s="295"/>
      <c r="I40" s="295"/>
      <c r="J40" s="295"/>
      <c r="K40" s="295"/>
      <c r="L40" s="295">
        <v>0</v>
      </c>
      <c r="M40" s="295">
        <v>0</v>
      </c>
      <c r="N40" s="291"/>
      <c r="O40" s="295"/>
      <c r="P40" s="295"/>
      <c r="Q40" s="295"/>
      <c r="R40" s="295"/>
      <c r="S40" s="295"/>
      <c r="T40" s="295"/>
      <c r="U40" s="295"/>
      <c r="V40" s="295"/>
      <c r="W40" s="295">
        <v>0</v>
      </c>
      <c r="X40" s="295">
        <v>0</v>
      </c>
      <c r="Y40" s="410">
        <v>0</v>
      </c>
      <c r="Z40" s="410">
        <v>0</v>
      </c>
      <c r="AA40" s="410">
        <v>0</v>
      </c>
      <c r="AB40" s="410">
        <v>0</v>
      </c>
      <c r="AC40" s="410">
        <v>0</v>
      </c>
      <c r="AD40" s="410">
        <v>0</v>
      </c>
      <c r="AE40" s="410">
        <v>0</v>
      </c>
      <c r="AF40" s="410">
        <v>0</v>
      </c>
      <c r="AG40" s="410"/>
      <c r="AH40" s="410"/>
      <c r="AI40" s="410"/>
      <c r="AJ40" s="410"/>
      <c r="AK40" s="410"/>
      <c r="AL40" s="410"/>
      <c r="AM40" s="296">
        <f>SUM(Y40:AL40)</f>
        <v>0</v>
      </c>
    </row>
    <row r="41" spans="1:39" s="283" customFormat="1" ht="15" outlineLevel="1">
      <c r="A41" s="761"/>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F41" si="12">AA40</f>
        <v>0</v>
      </c>
      <c r="AB41" s="411">
        <f t="shared" si="12"/>
        <v>0</v>
      </c>
      <c r="AC41" s="411">
        <f t="shared" si="12"/>
        <v>0</v>
      </c>
      <c r="AD41" s="411">
        <f t="shared" si="12"/>
        <v>0</v>
      </c>
      <c r="AE41" s="411">
        <f t="shared" si="12"/>
        <v>0</v>
      </c>
      <c r="AF41" s="411">
        <f t="shared" si="12"/>
        <v>0</v>
      </c>
      <c r="AG41" s="411">
        <f t="shared" ref="AG41:AL41" si="13">AG40</f>
        <v>0</v>
      </c>
      <c r="AH41" s="411">
        <f t="shared" si="13"/>
        <v>0</v>
      </c>
      <c r="AI41" s="411">
        <f t="shared" si="13"/>
        <v>0</v>
      </c>
      <c r="AJ41" s="411">
        <f t="shared" si="13"/>
        <v>0</v>
      </c>
      <c r="AK41" s="411">
        <f t="shared" si="13"/>
        <v>0</v>
      </c>
      <c r="AL41" s="411">
        <f t="shared" si="13"/>
        <v>0</v>
      </c>
      <c r="AM41" s="297"/>
    </row>
    <row r="42" spans="1:39" s="283" customFormat="1" ht="15" outlineLevel="1">
      <c r="A42" s="761"/>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761" t="s">
        <v>808</v>
      </c>
      <c r="B43" s="294" t="s">
        <v>485</v>
      </c>
      <c r="C43" s="291" t="s">
        <v>25</v>
      </c>
      <c r="D43" s="295"/>
      <c r="E43" s="295"/>
      <c r="F43" s="295"/>
      <c r="G43" s="295"/>
      <c r="H43" s="295"/>
      <c r="I43" s="295"/>
      <c r="J43" s="295"/>
      <c r="K43" s="295"/>
      <c r="L43" s="295">
        <v>0</v>
      </c>
      <c r="M43" s="295">
        <v>0</v>
      </c>
      <c r="N43" s="291"/>
      <c r="O43" s="295"/>
      <c r="P43" s="295"/>
      <c r="Q43" s="295"/>
      <c r="R43" s="295"/>
      <c r="S43" s="295"/>
      <c r="T43" s="295"/>
      <c r="U43" s="295"/>
      <c r="V43" s="295"/>
      <c r="W43" s="295">
        <v>0</v>
      </c>
      <c r="X43" s="295">
        <v>0</v>
      </c>
      <c r="Y43" s="410">
        <v>0</v>
      </c>
      <c r="Z43" s="410">
        <v>0</v>
      </c>
      <c r="AA43" s="410">
        <v>0</v>
      </c>
      <c r="AB43" s="410">
        <v>0</v>
      </c>
      <c r="AC43" s="410">
        <v>0</v>
      </c>
      <c r="AD43" s="410">
        <v>0</v>
      </c>
      <c r="AE43" s="410">
        <v>0</v>
      </c>
      <c r="AF43" s="410">
        <v>0</v>
      </c>
      <c r="AG43" s="410"/>
      <c r="AH43" s="410"/>
      <c r="AI43" s="410"/>
      <c r="AJ43" s="410"/>
      <c r="AK43" s="410"/>
      <c r="AL43" s="410"/>
      <c r="AM43" s="296">
        <f>SUM(Y43:AL43)</f>
        <v>0</v>
      </c>
    </row>
    <row r="44" spans="1:39" s="283" customFormat="1" ht="15" outlineLevel="1">
      <c r="A44" s="761"/>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F44" si="14">AA43</f>
        <v>0</v>
      </c>
      <c r="AB44" s="411">
        <f t="shared" si="14"/>
        <v>0</v>
      </c>
      <c r="AC44" s="411">
        <f t="shared" si="14"/>
        <v>0</v>
      </c>
      <c r="AD44" s="411">
        <f t="shared" si="14"/>
        <v>0</v>
      </c>
      <c r="AE44" s="411">
        <f t="shared" si="14"/>
        <v>0</v>
      </c>
      <c r="AF44" s="411">
        <f t="shared" si="14"/>
        <v>0</v>
      </c>
      <c r="AG44" s="411">
        <f t="shared" ref="AG44:AL44" si="15">AG43</f>
        <v>0</v>
      </c>
      <c r="AH44" s="411">
        <f t="shared" si="15"/>
        <v>0</v>
      </c>
      <c r="AI44" s="411">
        <f t="shared" si="15"/>
        <v>0</v>
      </c>
      <c r="AJ44" s="411">
        <f t="shared" si="15"/>
        <v>0</v>
      </c>
      <c r="AK44" s="411">
        <f t="shared" si="15"/>
        <v>0</v>
      </c>
      <c r="AL44" s="411">
        <f t="shared" si="15"/>
        <v>0</v>
      </c>
      <c r="AM44" s="297"/>
    </row>
    <row r="45" spans="1:39" s="283" customFormat="1" ht="15" outlineLevel="1">
      <c r="A45" s="761"/>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761" t="s">
        <v>809</v>
      </c>
      <c r="B46" s="294" t="s">
        <v>7</v>
      </c>
      <c r="C46" s="291" t="s">
        <v>25</v>
      </c>
      <c r="D46" s="295"/>
      <c r="E46" s="295"/>
      <c r="F46" s="295"/>
      <c r="G46" s="295"/>
      <c r="H46" s="295"/>
      <c r="I46" s="295"/>
      <c r="J46" s="295"/>
      <c r="K46" s="295"/>
      <c r="L46" s="295">
        <v>0</v>
      </c>
      <c r="M46" s="295">
        <v>0</v>
      </c>
      <c r="N46" s="291"/>
      <c r="O46" s="295"/>
      <c r="P46" s="295"/>
      <c r="Q46" s="295"/>
      <c r="R46" s="295"/>
      <c r="S46" s="295"/>
      <c r="T46" s="295"/>
      <c r="U46" s="295"/>
      <c r="V46" s="295"/>
      <c r="W46" s="295">
        <v>0</v>
      </c>
      <c r="X46" s="295">
        <v>0</v>
      </c>
      <c r="Y46" s="410">
        <v>0</v>
      </c>
      <c r="Z46" s="410">
        <v>0</v>
      </c>
      <c r="AA46" s="410">
        <v>0</v>
      </c>
      <c r="AB46" s="410">
        <v>0</v>
      </c>
      <c r="AC46" s="410">
        <v>0</v>
      </c>
      <c r="AD46" s="410">
        <v>0</v>
      </c>
      <c r="AE46" s="410">
        <v>0</v>
      </c>
      <c r="AF46" s="410">
        <v>0</v>
      </c>
      <c r="AG46" s="410"/>
      <c r="AH46" s="410"/>
      <c r="AI46" s="410"/>
      <c r="AJ46" s="410"/>
      <c r="AK46" s="410"/>
      <c r="AL46" s="410"/>
      <c r="AM46" s="296">
        <f>SUM(Y46:AL46)</f>
        <v>0</v>
      </c>
    </row>
    <row r="47" spans="1:39" s="283" customFormat="1" ht="15" outlineLevel="1">
      <c r="A47" s="761"/>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F47" si="16">AA46</f>
        <v>0</v>
      </c>
      <c r="AB47" s="411">
        <f t="shared" si="16"/>
        <v>0</v>
      </c>
      <c r="AC47" s="411">
        <f t="shared" si="16"/>
        <v>0</v>
      </c>
      <c r="AD47" s="411">
        <f t="shared" si="16"/>
        <v>0</v>
      </c>
      <c r="AE47" s="411">
        <f t="shared" si="16"/>
        <v>0</v>
      </c>
      <c r="AF47" s="411">
        <f t="shared" si="16"/>
        <v>0</v>
      </c>
      <c r="AG47" s="411">
        <f t="shared" ref="AG47:AL47" si="17">AG46</f>
        <v>0</v>
      </c>
      <c r="AH47" s="411">
        <f t="shared" si="17"/>
        <v>0</v>
      </c>
      <c r="AI47" s="411">
        <f t="shared" si="17"/>
        <v>0</v>
      </c>
      <c r="AJ47" s="411">
        <f t="shared" si="17"/>
        <v>0</v>
      </c>
      <c r="AK47" s="411">
        <f t="shared" si="17"/>
        <v>0</v>
      </c>
      <c r="AL47" s="411">
        <f t="shared" si="17"/>
        <v>0</v>
      </c>
      <c r="AM47" s="297"/>
    </row>
    <row r="48" spans="1:39" s="283" customFormat="1" ht="15" outlineLevel="1">
      <c r="A48" s="761"/>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763"/>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761" t="s">
        <v>810</v>
      </c>
      <c r="B50" s="310" t="s">
        <v>22</v>
      </c>
      <c r="C50" s="291" t="s">
        <v>25</v>
      </c>
      <c r="D50" s="295"/>
      <c r="E50" s="295"/>
      <c r="F50" s="295"/>
      <c r="G50" s="295"/>
      <c r="H50" s="295"/>
      <c r="I50" s="295"/>
      <c r="J50" s="295"/>
      <c r="K50" s="295"/>
      <c r="L50" s="295">
        <v>1153089.3569503853</v>
      </c>
      <c r="M50" s="295">
        <v>84325.085665835883</v>
      </c>
      <c r="N50" s="295">
        <v>12</v>
      </c>
      <c r="O50" s="295"/>
      <c r="P50" s="295"/>
      <c r="Q50" s="295"/>
      <c r="R50" s="295"/>
      <c r="S50" s="295"/>
      <c r="T50" s="295"/>
      <c r="U50" s="295"/>
      <c r="V50" s="295"/>
      <c r="W50" s="295">
        <v>203.52772765421929</v>
      </c>
      <c r="X50" s="295">
        <v>0.90723886031244916</v>
      </c>
      <c r="Y50" s="415">
        <v>0</v>
      </c>
      <c r="Z50" s="415">
        <v>0.19700000000000001</v>
      </c>
      <c r="AA50" s="415">
        <v>0.86799999999999999</v>
      </c>
      <c r="AB50" s="415">
        <v>0</v>
      </c>
      <c r="AC50" s="415">
        <v>0</v>
      </c>
      <c r="AD50" s="415">
        <v>0</v>
      </c>
      <c r="AE50" s="415">
        <v>0</v>
      </c>
      <c r="AF50" s="415">
        <v>0</v>
      </c>
      <c r="AG50" s="415"/>
      <c r="AH50" s="415"/>
      <c r="AI50" s="415"/>
      <c r="AJ50" s="415"/>
      <c r="AK50" s="415"/>
      <c r="AL50" s="415"/>
      <c r="AM50" s="296">
        <f>SUM(Y50:AL50)</f>
        <v>1.0649999999999999</v>
      </c>
    </row>
    <row r="51" spans="1:42" s="283" customFormat="1" ht="15" outlineLevel="1">
      <c r="A51" s="761" t="s">
        <v>811</v>
      </c>
      <c r="B51" s="294" t="s">
        <v>214</v>
      </c>
      <c r="C51" s="291" t="s">
        <v>163</v>
      </c>
      <c r="D51" s="295"/>
      <c r="E51" s="295"/>
      <c r="F51" s="295"/>
      <c r="G51" s="295"/>
      <c r="H51" s="295"/>
      <c r="I51" s="295"/>
      <c r="J51" s="295"/>
      <c r="K51" s="295"/>
      <c r="L51" s="295">
        <v>10216.366548542948</v>
      </c>
      <c r="M51" s="295">
        <v>10216.366548542948</v>
      </c>
      <c r="N51" s="295">
        <f>N50</f>
        <v>12</v>
      </c>
      <c r="O51" s="295"/>
      <c r="P51" s="295"/>
      <c r="Q51" s="295"/>
      <c r="R51" s="295"/>
      <c r="S51" s="295"/>
      <c r="T51" s="295"/>
      <c r="U51" s="295"/>
      <c r="V51" s="295"/>
      <c r="W51" s="295">
        <v>1.4288205637623483</v>
      </c>
      <c r="X51" s="295">
        <v>1.4288205637623483</v>
      </c>
      <c r="Y51" s="411">
        <f>Y50</f>
        <v>0</v>
      </c>
      <c r="Z51" s="411">
        <f>Z50</f>
        <v>0.19700000000000001</v>
      </c>
      <c r="AA51" s="411">
        <f t="shared" ref="AA51:AF51" si="18">AA50</f>
        <v>0.86799999999999999</v>
      </c>
      <c r="AB51" s="411">
        <f t="shared" si="18"/>
        <v>0</v>
      </c>
      <c r="AC51" s="411">
        <f t="shared" si="18"/>
        <v>0</v>
      </c>
      <c r="AD51" s="411">
        <f t="shared" si="18"/>
        <v>0</v>
      </c>
      <c r="AE51" s="411">
        <f t="shared" si="18"/>
        <v>0</v>
      </c>
      <c r="AF51" s="411">
        <f t="shared" si="18"/>
        <v>0</v>
      </c>
      <c r="AG51" s="411">
        <f t="shared" ref="AG51:AL51" si="19">AG50</f>
        <v>0</v>
      </c>
      <c r="AH51" s="411">
        <f t="shared" si="19"/>
        <v>0</v>
      </c>
      <c r="AI51" s="411">
        <f t="shared" si="19"/>
        <v>0</v>
      </c>
      <c r="AJ51" s="411">
        <f t="shared" si="19"/>
        <v>0</v>
      </c>
      <c r="AK51" s="411">
        <f t="shared" si="19"/>
        <v>0</v>
      </c>
      <c r="AL51" s="411">
        <f t="shared" si="19"/>
        <v>0</v>
      </c>
      <c r="AM51" s="311"/>
    </row>
    <row r="52" spans="1:42" s="283" customFormat="1" ht="15" outlineLevel="1">
      <c r="A52" s="761"/>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761" t="s">
        <v>812</v>
      </c>
      <c r="B53" s="314" t="s">
        <v>21</v>
      </c>
      <c r="C53" s="291" t="s">
        <v>25</v>
      </c>
      <c r="D53" s="295"/>
      <c r="E53" s="295"/>
      <c r="F53" s="295"/>
      <c r="G53" s="295"/>
      <c r="H53" s="295"/>
      <c r="I53" s="295"/>
      <c r="J53" s="295"/>
      <c r="K53" s="295"/>
      <c r="L53" s="295">
        <v>188691.55576836006</v>
      </c>
      <c r="M53" s="295">
        <v>188691.55576836006</v>
      </c>
      <c r="N53" s="295">
        <v>12</v>
      </c>
      <c r="O53" s="295"/>
      <c r="P53" s="295"/>
      <c r="Q53" s="295"/>
      <c r="R53" s="295"/>
      <c r="S53" s="295"/>
      <c r="T53" s="295"/>
      <c r="U53" s="295"/>
      <c r="V53" s="295"/>
      <c r="W53" s="295">
        <v>65.360615134644689</v>
      </c>
      <c r="X53" s="295">
        <v>65.360615134644689</v>
      </c>
      <c r="Y53" s="415">
        <v>0</v>
      </c>
      <c r="Z53" s="415">
        <v>1</v>
      </c>
      <c r="AA53" s="415">
        <v>0</v>
      </c>
      <c r="AB53" s="415">
        <v>0</v>
      </c>
      <c r="AC53" s="415">
        <v>0</v>
      </c>
      <c r="AD53" s="415">
        <v>0</v>
      </c>
      <c r="AE53" s="415">
        <v>0</v>
      </c>
      <c r="AF53" s="415">
        <v>0</v>
      </c>
      <c r="AG53" s="415"/>
      <c r="AH53" s="415"/>
      <c r="AI53" s="415"/>
      <c r="AJ53" s="415"/>
      <c r="AK53" s="415"/>
      <c r="AL53" s="415"/>
      <c r="AM53" s="296">
        <f>SUM(Y53:AL53)</f>
        <v>1</v>
      </c>
    </row>
    <row r="54" spans="1:42" s="283" customFormat="1" ht="15" outlineLevel="1">
      <c r="A54" s="761" t="s">
        <v>813</v>
      </c>
      <c r="B54" s="315" t="s">
        <v>214</v>
      </c>
      <c r="C54" s="291" t="s">
        <v>163</v>
      </c>
      <c r="D54" s="295"/>
      <c r="E54" s="295"/>
      <c r="F54" s="295"/>
      <c r="G54" s="295"/>
      <c r="H54" s="295"/>
      <c r="I54" s="295"/>
      <c r="J54" s="295"/>
      <c r="K54" s="295"/>
      <c r="L54" s="295">
        <v>21237.651148440054</v>
      </c>
      <c r="M54" s="295">
        <v>21237.651148440054</v>
      </c>
      <c r="N54" s="295">
        <f>N53</f>
        <v>12</v>
      </c>
      <c r="O54" s="295"/>
      <c r="P54" s="295"/>
      <c r="Q54" s="295"/>
      <c r="R54" s="295"/>
      <c r="S54" s="295"/>
      <c r="T54" s="295"/>
      <c r="U54" s="295"/>
      <c r="V54" s="295"/>
      <c r="W54" s="295">
        <v>9.0282947414773798</v>
      </c>
      <c r="X54" s="295">
        <v>9.0282947414773798</v>
      </c>
      <c r="Y54" s="411">
        <f>Y53</f>
        <v>0</v>
      </c>
      <c r="Z54" s="411">
        <f>Z53</f>
        <v>1</v>
      </c>
      <c r="AA54" s="411">
        <f t="shared" ref="AA54:AF54" si="20">AA53</f>
        <v>0</v>
      </c>
      <c r="AB54" s="411">
        <f t="shared" si="20"/>
        <v>0</v>
      </c>
      <c r="AC54" s="411">
        <f t="shared" si="20"/>
        <v>0</v>
      </c>
      <c r="AD54" s="411">
        <f t="shared" si="20"/>
        <v>0</v>
      </c>
      <c r="AE54" s="411">
        <f t="shared" si="20"/>
        <v>0</v>
      </c>
      <c r="AF54" s="411">
        <f t="shared" si="20"/>
        <v>0</v>
      </c>
      <c r="AG54" s="411">
        <f t="shared" ref="AG54:AL54" si="21">AG53</f>
        <v>0</v>
      </c>
      <c r="AH54" s="411">
        <f t="shared" si="21"/>
        <v>0</v>
      </c>
      <c r="AI54" s="411">
        <f t="shared" si="21"/>
        <v>0</v>
      </c>
      <c r="AJ54" s="411">
        <f t="shared" si="21"/>
        <v>0</v>
      </c>
      <c r="AK54" s="411">
        <f t="shared" si="21"/>
        <v>0</v>
      </c>
      <c r="AL54" s="411">
        <f t="shared" si="21"/>
        <v>0</v>
      </c>
      <c r="AM54" s="311"/>
    </row>
    <row r="55" spans="1:42" s="283" customFormat="1" ht="15" outlineLevel="1">
      <c r="A55" s="761"/>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761" t="s">
        <v>814</v>
      </c>
      <c r="B56" s="314" t="s">
        <v>23</v>
      </c>
      <c r="C56" s="291" t="s">
        <v>25</v>
      </c>
      <c r="D56" s="295"/>
      <c r="E56" s="295"/>
      <c r="F56" s="295"/>
      <c r="G56" s="295"/>
      <c r="H56" s="295"/>
      <c r="I56" s="295"/>
      <c r="J56" s="295"/>
      <c r="K56" s="295"/>
      <c r="L56" s="295">
        <v>0</v>
      </c>
      <c r="M56" s="295">
        <v>0</v>
      </c>
      <c r="N56" s="295">
        <v>3</v>
      </c>
      <c r="O56" s="295"/>
      <c r="P56" s="295"/>
      <c r="Q56" s="295"/>
      <c r="R56" s="295"/>
      <c r="S56" s="295"/>
      <c r="T56" s="295"/>
      <c r="U56" s="295"/>
      <c r="V56" s="295"/>
      <c r="W56" s="295">
        <v>0</v>
      </c>
      <c r="X56" s="295">
        <v>0</v>
      </c>
      <c r="Y56" s="415">
        <v>0</v>
      </c>
      <c r="Z56" s="415">
        <v>0</v>
      </c>
      <c r="AA56" s="415">
        <v>0</v>
      </c>
      <c r="AB56" s="415">
        <v>0</v>
      </c>
      <c r="AC56" s="415">
        <v>0</v>
      </c>
      <c r="AD56" s="415">
        <v>0</v>
      </c>
      <c r="AE56" s="415">
        <v>0</v>
      </c>
      <c r="AF56" s="415">
        <v>0</v>
      </c>
      <c r="AG56" s="415"/>
      <c r="AH56" s="415"/>
      <c r="AI56" s="415"/>
      <c r="AJ56" s="415"/>
      <c r="AK56" s="415"/>
      <c r="AL56" s="415"/>
      <c r="AM56" s="296">
        <f>SUM(Y56:AL56)</f>
        <v>0</v>
      </c>
    </row>
    <row r="57" spans="1:42" s="283" customFormat="1" ht="15" outlineLevel="1">
      <c r="A57" s="761"/>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F57" si="22">AA56</f>
        <v>0</v>
      </c>
      <c r="AB57" s="411">
        <f t="shared" si="22"/>
        <v>0</v>
      </c>
      <c r="AC57" s="411">
        <f t="shared" si="22"/>
        <v>0</v>
      </c>
      <c r="AD57" s="411">
        <f t="shared" si="22"/>
        <v>0</v>
      </c>
      <c r="AE57" s="411">
        <f t="shared" si="22"/>
        <v>0</v>
      </c>
      <c r="AF57" s="411">
        <f t="shared" si="22"/>
        <v>0</v>
      </c>
      <c r="AG57" s="411">
        <f t="shared" ref="AG57:AL57" si="23">AG56</f>
        <v>0</v>
      </c>
      <c r="AH57" s="411">
        <f t="shared" si="23"/>
        <v>0</v>
      </c>
      <c r="AI57" s="411">
        <f t="shared" si="23"/>
        <v>0</v>
      </c>
      <c r="AJ57" s="411">
        <f t="shared" si="23"/>
        <v>0</v>
      </c>
      <c r="AK57" s="411">
        <f t="shared" si="23"/>
        <v>0</v>
      </c>
      <c r="AL57" s="411">
        <f t="shared" si="23"/>
        <v>0</v>
      </c>
      <c r="AM57" s="311"/>
    </row>
    <row r="58" spans="1:42" s="283" customFormat="1" ht="15" outlineLevel="1">
      <c r="A58" s="761"/>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761" t="s">
        <v>815</v>
      </c>
      <c r="B59" s="314" t="s">
        <v>24</v>
      </c>
      <c r="C59" s="291" t="s">
        <v>25</v>
      </c>
      <c r="D59" s="295"/>
      <c r="E59" s="295"/>
      <c r="F59" s="295"/>
      <c r="G59" s="295"/>
      <c r="H59" s="295"/>
      <c r="I59" s="295"/>
      <c r="J59" s="295"/>
      <c r="K59" s="295"/>
      <c r="L59" s="295">
        <v>0</v>
      </c>
      <c r="M59" s="295">
        <v>0</v>
      </c>
      <c r="N59" s="295">
        <v>12</v>
      </c>
      <c r="O59" s="295"/>
      <c r="P59" s="295"/>
      <c r="Q59" s="295"/>
      <c r="R59" s="295"/>
      <c r="S59" s="295"/>
      <c r="T59" s="295"/>
      <c r="U59" s="295"/>
      <c r="V59" s="295"/>
      <c r="W59" s="295">
        <v>0</v>
      </c>
      <c r="X59" s="295">
        <v>0</v>
      </c>
      <c r="Y59" s="415">
        <v>0</v>
      </c>
      <c r="Z59" s="415">
        <v>0</v>
      </c>
      <c r="AA59" s="415">
        <v>0</v>
      </c>
      <c r="AB59" s="415">
        <v>0</v>
      </c>
      <c r="AC59" s="415">
        <v>0</v>
      </c>
      <c r="AD59" s="415">
        <v>0</v>
      </c>
      <c r="AE59" s="415">
        <v>0</v>
      </c>
      <c r="AF59" s="415">
        <v>0</v>
      </c>
      <c r="AG59" s="415"/>
      <c r="AH59" s="415"/>
      <c r="AI59" s="415"/>
      <c r="AJ59" s="415"/>
      <c r="AK59" s="415"/>
      <c r="AL59" s="415"/>
      <c r="AM59" s="296">
        <f>SUM(Y59:AL59)</f>
        <v>0</v>
      </c>
    </row>
    <row r="60" spans="1:42" s="283" customFormat="1" ht="15" outlineLevel="1">
      <c r="A60" s="761"/>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F60" si="24">AA59</f>
        <v>0</v>
      </c>
      <c r="AB60" s="411">
        <f t="shared" si="24"/>
        <v>0</v>
      </c>
      <c r="AC60" s="411">
        <f t="shared" si="24"/>
        <v>0</v>
      </c>
      <c r="AD60" s="411">
        <f t="shared" si="24"/>
        <v>0</v>
      </c>
      <c r="AE60" s="411">
        <f t="shared" si="24"/>
        <v>0</v>
      </c>
      <c r="AF60" s="411">
        <f t="shared" si="24"/>
        <v>0</v>
      </c>
      <c r="AG60" s="411">
        <f t="shared" ref="AG60:AL60" si="25">AG59</f>
        <v>0</v>
      </c>
      <c r="AH60" s="411">
        <f t="shared" si="25"/>
        <v>0</v>
      </c>
      <c r="AI60" s="411">
        <f t="shared" si="25"/>
        <v>0</v>
      </c>
      <c r="AJ60" s="411">
        <f t="shared" si="25"/>
        <v>0</v>
      </c>
      <c r="AK60" s="411">
        <f t="shared" si="25"/>
        <v>0</v>
      </c>
      <c r="AL60" s="411">
        <f t="shared" si="25"/>
        <v>0</v>
      </c>
      <c r="AM60" s="311"/>
    </row>
    <row r="61" spans="1:42" s="283" customFormat="1" ht="15" outlineLevel="1">
      <c r="A61" s="761"/>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761" t="s">
        <v>816</v>
      </c>
      <c r="B62" s="314" t="s">
        <v>20</v>
      </c>
      <c r="C62" s="291" t="s">
        <v>25</v>
      </c>
      <c r="D62" s="295"/>
      <c r="E62" s="295"/>
      <c r="F62" s="295"/>
      <c r="G62" s="295"/>
      <c r="H62" s="295"/>
      <c r="I62" s="295"/>
      <c r="J62" s="295"/>
      <c r="K62" s="295"/>
      <c r="L62" s="295">
        <v>0</v>
      </c>
      <c r="M62" s="295">
        <v>0</v>
      </c>
      <c r="N62" s="295">
        <v>12</v>
      </c>
      <c r="O62" s="295"/>
      <c r="P62" s="295"/>
      <c r="Q62" s="295"/>
      <c r="R62" s="295"/>
      <c r="S62" s="295"/>
      <c r="T62" s="295"/>
      <c r="U62" s="295"/>
      <c r="V62" s="295"/>
      <c r="W62" s="295">
        <v>0</v>
      </c>
      <c r="X62" s="295">
        <v>0</v>
      </c>
      <c r="Y62" s="415">
        <v>0</v>
      </c>
      <c r="Z62" s="415">
        <v>0</v>
      </c>
      <c r="AA62" s="415">
        <v>0</v>
      </c>
      <c r="AB62" s="415">
        <v>0</v>
      </c>
      <c r="AC62" s="415">
        <v>0</v>
      </c>
      <c r="AD62" s="415">
        <v>0</v>
      </c>
      <c r="AE62" s="415">
        <v>0</v>
      </c>
      <c r="AF62" s="415">
        <v>0</v>
      </c>
      <c r="AG62" s="415"/>
      <c r="AH62" s="415"/>
      <c r="AI62" s="415"/>
      <c r="AJ62" s="415"/>
      <c r="AK62" s="415"/>
      <c r="AL62" s="415"/>
      <c r="AM62" s="296">
        <f>SUM(Y62:AL62)</f>
        <v>0</v>
      </c>
    </row>
    <row r="63" spans="1:42" s="283" customFormat="1" ht="15" outlineLevel="1">
      <c r="A63" s="761" t="s">
        <v>817</v>
      </c>
      <c r="B63" s="315" t="s">
        <v>214</v>
      </c>
      <c r="C63" s="291" t="s">
        <v>163</v>
      </c>
      <c r="D63" s="295"/>
      <c r="E63" s="295"/>
      <c r="F63" s="295"/>
      <c r="G63" s="295"/>
      <c r="H63" s="295"/>
      <c r="I63" s="295"/>
      <c r="J63" s="295"/>
      <c r="K63" s="295"/>
      <c r="L63" s="295">
        <v>0</v>
      </c>
      <c r="M63" s="295">
        <v>0</v>
      </c>
      <c r="N63" s="295">
        <f>N62</f>
        <v>12</v>
      </c>
      <c r="O63" s="295"/>
      <c r="P63" s="295"/>
      <c r="Q63" s="295"/>
      <c r="R63" s="295"/>
      <c r="S63" s="295"/>
      <c r="T63" s="295"/>
      <c r="U63" s="295"/>
      <c r="V63" s="295"/>
      <c r="W63" s="295">
        <v>0</v>
      </c>
      <c r="X63" s="295">
        <v>0</v>
      </c>
      <c r="Y63" s="765">
        <f>Y62</f>
        <v>0</v>
      </c>
      <c r="Z63" s="765">
        <f>Z62</f>
        <v>0</v>
      </c>
      <c r="AA63" s="765">
        <v>1</v>
      </c>
      <c r="AB63" s="765">
        <f t="shared" ref="AB63:AF63" si="26">AB62</f>
        <v>0</v>
      </c>
      <c r="AC63" s="765">
        <f t="shared" si="26"/>
        <v>0</v>
      </c>
      <c r="AD63" s="765">
        <f t="shared" si="26"/>
        <v>0</v>
      </c>
      <c r="AE63" s="765">
        <f t="shared" si="26"/>
        <v>0</v>
      </c>
      <c r="AF63" s="765">
        <f t="shared" si="26"/>
        <v>0</v>
      </c>
      <c r="AG63" s="411">
        <f t="shared" ref="AG63:AL63" si="27">AG62</f>
        <v>0</v>
      </c>
      <c r="AH63" s="411">
        <f t="shared" si="27"/>
        <v>0</v>
      </c>
      <c r="AI63" s="411">
        <f t="shared" si="27"/>
        <v>0</v>
      </c>
      <c r="AJ63" s="411">
        <f t="shared" si="27"/>
        <v>0</v>
      </c>
      <c r="AK63" s="411">
        <f t="shared" si="27"/>
        <v>0</v>
      </c>
      <c r="AL63" s="411">
        <f t="shared" si="27"/>
        <v>0</v>
      </c>
      <c r="AM63" s="311"/>
    </row>
    <row r="64" spans="1:42" s="283" customFormat="1" ht="15" outlineLevel="1">
      <c r="A64" s="761"/>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761" t="s">
        <v>818</v>
      </c>
      <c r="B65" s="314" t="s">
        <v>486</v>
      </c>
      <c r="C65" s="291" t="s">
        <v>25</v>
      </c>
      <c r="D65" s="295"/>
      <c r="E65" s="295"/>
      <c r="F65" s="295"/>
      <c r="G65" s="295"/>
      <c r="H65" s="295"/>
      <c r="I65" s="295"/>
      <c r="J65" s="295"/>
      <c r="K65" s="295"/>
      <c r="L65" s="295">
        <v>0</v>
      </c>
      <c r="M65" s="295">
        <v>0</v>
      </c>
      <c r="N65" s="291"/>
      <c r="O65" s="295"/>
      <c r="P65" s="295"/>
      <c r="Q65" s="295"/>
      <c r="R65" s="295"/>
      <c r="S65" s="295"/>
      <c r="T65" s="295"/>
      <c r="U65" s="295"/>
      <c r="V65" s="295"/>
      <c r="W65" s="295">
        <v>0</v>
      </c>
      <c r="X65" s="295">
        <v>0</v>
      </c>
      <c r="Y65" s="415">
        <v>0</v>
      </c>
      <c r="Z65" s="415">
        <v>0</v>
      </c>
      <c r="AA65" s="415">
        <v>0</v>
      </c>
      <c r="AB65" s="415">
        <v>0</v>
      </c>
      <c r="AC65" s="415">
        <v>0</v>
      </c>
      <c r="AD65" s="415">
        <v>0</v>
      </c>
      <c r="AE65" s="415">
        <v>0</v>
      </c>
      <c r="AF65" s="415">
        <v>0</v>
      </c>
      <c r="AG65" s="415"/>
      <c r="AH65" s="415"/>
      <c r="AI65" s="415"/>
      <c r="AJ65" s="415"/>
      <c r="AK65" s="415"/>
      <c r="AL65" s="415"/>
      <c r="AM65" s="296">
        <f>SUM(Y65:AL65)</f>
        <v>0</v>
      </c>
    </row>
    <row r="66" spans="1:39" s="283" customFormat="1" ht="15" outlineLevel="1">
      <c r="A66" s="761"/>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F66" si="28">AA65</f>
        <v>0</v>
      </c>
      <c r="AB66" s="411">
        <f t="shared" si="28"/>
        <v>0</v>
      </c>
      <c r="AC66" s="411">
        <f t="shared" si="28"/>
        <v>0</v>
      </c>
      <c r="AD66" s="411">
        <f t="shared" si="28"/>
        <v>0</v>
      </c>
      <c r="AE66" s="411">
        <f t="shared" si="28"/>
        <v>0</v>
      </c>
      <c r="AF66" s="411">
        <f t="shared" si="28"/>
        <v>0</v>
      </c>
      <c r="AG66" s="411">
        <f t="shared" ref="AG66:AL66" si="29">AG65</f>
        <v>0</v>
      </c>
      <c r="AH66" s="411">
        <f t="shared" si="29"/>
        <v>0</v>
      </c>
      <c r="AI66" s="411">
        <f t="shared" si="29"/>
        <v>0</v>
      </c>
      <c r="AJ66" s="411">
        <f t="shared" si="29"/>
        <v>0</v>
      </c>
      <c r="AK66" s="411">
        <f t="shared" si="29"/>
        <v>0</v>
      </c>
      <c r="AL66" s="411">
        <f t="shared" si="29"/>
        <v>0</v>
      </c>
      <c r="AM66" s="311"/>
    </row>
    <row r="67" spans="1:39" s="283" customFormat="1" ht="15" outlineLevel="1">
      <c r="A67" s="761"/>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761" t="s">
        <v>819</v>
      </c>
      <c r="B68" s="314" t="s">
        <v>487</v>
      </c>
      <c r="C68" s="291" t="s">
        <v>25</v>
      </c>
      <c r="D68" s="295"/>
      <c r="E68" s="295"/>
      <c r="F68" s="295"/>
      <c r="G68" s="295"/>
      <c r="H68" s="295"/>
      <c r="I68" s="295"/>
      <c r="J68" s="295"/>
      <c r="K68" s="295"/>
      <c r="L68" s="295">
        <v>0</v>
      </c>
      <c r="M68" s="295">
        <v>0</v>
      </c>
      <c r="N68" s="291"/>
      <c r="O68" s="295"/>
      <c r="P68" s="295"/>
      <c r="Q68" s="295"/>
      <c r="R68" s="295"/>
      <c r="S68" s="295"/>
      <c r="T68" s="295"/>
      <c r="U68" s="295"/>
      <c r="V68" s="295"/>
      <c r="W68" s="295">
        <v>0</v>
      </c>
      <c r="X68" s="295">
        <v>0</v>
      </c>
      <c r="Y68" s="415">
        <v>0</v>
      </c>
      <c r="Z68" s="415">
        <v>0</v>
      </c>
      <c r="AA68" s="415">
        <v>0</v>
      </c>
      <c r="AB68" s="415">
        <v>0</v>
      </c>
      <c r="AC68" s="415">
        <v>0</v>
      </c>
      <c r="AD68" s="415">
        <v>0</v>
      </c>
      <c r="AE68" s="415">
        <v>0</v>
      </c>
      <c r="AF68" s="415">
        <v>0</v>
      </c>
      <c r="AG68" s="415"/>
      <c r="AH68" s="415"/>
      <c r="AI68" s="415"/>
      <c r="AJ68" s="415"/>
      <c r="AK68" s="415"/>
      <c r="AL68" s="415"/>
      <c r="AM68" s="296">
        <f>SUM(Y68:AL68)</f>
        <v>0</v>
      </c>
    </row>
    <row r="69" spans="1:39" s="283" customFormat="1" ht="15" outlineLevel="1">
      <c r="A69" s="761"/>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F69" si="30">AA68</f>
        <v>0</v>
      </c>
      <c r="AB69" s="411">
        <f t="shared" si="30"/>
        <v>0</v>
      </c>
      <c r="AC69" s="411">
        <f t="shared" si="30"/>
        <v>0</v>
      </c>
      <c r="AD69" s="411">
        <f t="shared" si="30"/>
        <v>0</v>
      </c>
      <c r="AE69" s="411">
        <f t="shared" si="30"/>
        <v>0</v>
      </c>
      <c r="AF69" s="411">
        <f t="shared" si="30"/>
        <v>0</v>
      </c>
      <c r="AG69" s="411">
        <f t="shared" ref="AG69:AL69" si="31">AG68</f>
        <v>0</v>
      </c>
      <c r="AH69" s="411">
        <f t="shared" si="31"/>
        <v>0</v>
      </c>
      <c r="AI69" s="411">
        <f t="shared" si="31"/>
        <v>0</v>
      </c>
      <c r="AJ69" s="411">
        <f t="shared" si="31"/>
        <v>0</v>
      </c>
      <c r="AK69" s="411">
        <f t="shared" si="31"/>
        <v>0</v>
      </c>
      <c r="AL69" s="411">
        <f t="shared" si="31"/>
        <v>0</v>
      </c>
      <c r="AM69" s="311"/>
    </row>
    <row r="70" spans="1:39" s="283" customFormat="1" ht="15" outlineLevel="1">
      <c r="A70" s="761"/>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761" t="s">
        <v>820</v>
      </c>
      <c r="B71" s="314" t="s">
        <v>9</v>
      </c>
      <c r="C71" s="291" t="s">
        <v>25</v>
      </c>
      <c r="D71" s="295"/>
      <c r="E71" s="295"/>
      <c r="F71" s="295"/>
      <c r="G71" s="295"/>
      <c r="H71" s="295"/>
      <c r="I71" s="295"/>
      <c r="J71" s="295"/>
      <c r="K71" s="295"/>
      <c r="L71" s="295">
        <v>0</v>
      </c>
      <c r="M71" s="295">
        <v>0</v>
      </c>
      <c r="N71" s="291"/>
      <c r="O71" s="295"/>
      <c r="P71" s="295"/>
      <c r="Q71" s="295"/>
      <c r="R71" s="295"/>
      <c r="S71" s="295"/>
      <c r="T71" s="295"/>
      <c r="U71" s="295"/>
      <c r="V71" s="295"/>
      <c r="W71" s="295">
        <v>0</v>
      </c>
      <c r="X71" s="295">
        <v>0</v>
      </c>
      <c r="Y71" s="415">
        <v>0</v>
      </c>
      <c r="Z71" s="415">
        <v>0</v>
      </c>
      <c r="AA71" s="415">
        <v>0</v>
      </c>
      <c r="AB71" s="415">
        <v>0</v>
      </c>
      <c r="AC71" s="415">
        <v>0</v>
      </c>
      <c r="AD71" s="415">
        <v>0</v>
      </c>
      <c r="AE71" s="415">
        <v>0</v>
      </c>
      <c r="AF71" s="415">
        <v>0</v>
      </c>
      <c r="AG71" s="415"/>
      <c r="AH71" s="415"/>
      <c r="AI71" s="415"/>
      <c r="AJ71" s="415"/>
      <c r="AK71" s="415"/>
      <c r="AL71" s="415"/>
      <c r="AM71" s="296">
        <f>SUM(Y71:AL71)</f>
        <v>0</v>
      </c>
    </row>
    <row r="72" spans="1:39" s="283" customFormat="1" ht="15" outlineLevel="1">
      <c r="A72" s="761"/>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F72" si="32">AA71</f>
        <v>0</v>
      </c>
      <c r="AB72" s="411">
        <f t="shared" si="32"/>
        <v>0</v>
      </c>
      <c r="AC72" s="411">
        <f t="shared" si="32"/>
        <v>0</v>
      </c>
      <c r="AD72" s="411">
        <f t="shared" si="32"/>
        <v>0</v>
      </c>
      <c r="AE72" s="411">
        <f t="shared" si="32"/>
        <v>0</v>
      </c>
      <c r="AF72" s="411">
        <f t="shared" si="32"/>
        <v>0</v>
      </c>
      <c r="AG72" s="411">
        <f t="shared" ref="AG72:AL72" si="33">AG71</f>
        <v>0</v>
      </c>
      <c r="AH72" s="411">
        <f t="shared" si="33"/>
        <v>0</v>
      </c>
      <c r="AI72" s="411">
        <f t="shared" si="33"/>
        <v>0</v>
      </c>
      <c r="AJ72" s="411">
        <f t="shared" si="33"/>
        <v>0</v>
      </c>
      <c r="AK72" s="411">
        <f t="shared" si="33"/>
        <v>0</v>
      </c>
      <c r="AL72" s="411">
        <f t="shared" si="33"/>
        <v>0</v>
      </c>
      <c r="AM72" s="311"/>
    </row>
    <row r="73" spans="1:39" s="283" customFormat="1" ht="15" outlineLevel="1">
      <c r="A73" s="761"/>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763"/>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761" t="s">
        <v>821</v>
      </c>
      <c r="B75" s="315" t="s">
        <v>11</v>
      </c>
      <c r="C75" s="291" t="s">
        <v>25</v>
      </c>
      <c r="D75" s="295"/>
      <c r="E75" s="295"/>
      <c r="F75" s="295"/>
      <c r="G75" s="295"/>
      <c r="H75" s="295"/>
      <c r="I75" s="295"/>
      <c r="J75" s="295"/>
      <c r="K75" s="295"/>
      <c r="L75" s="295">
        <v>0</v>
      </c>
      <c r="M75" s="295">
        <v>0</v>
      </c>
      <c r="N75" s="295">
        <v>12</v>
      </c>
      <c r="O75" s="295"/>
      <c r="P75" s="295"/>
      <c r="Q75" s="295"/>
      <c r="R75" s="295"/>
      <c r="S75" s="295"/>
      <c r="T75" s="295"/>
      <c r="U75" s="295"/>
      <c r="V75" s="295"/>
      <c r="W75" s="295">
        <v>0</v>
      </c>
      <c r="X75" s="295">
        <v>0</v>
      </c>
      <c r="Y75" s="415">
        <v>0</v>
      </c>
      <c r="Z75" s="415">
        <v>0</v>
      </c>
      <c r="AA75" s="415">
        <v>0</v>
      </c>
      <c r="AB75" s="415">
        <v>0</v>
      </c>
      <c r="AC75" s="415">
        <v>0</v>
      </c>
      <c r="AD75" s="415">
        <v>0</v>
      </c>
      <c r="AE75" s="415">
        <v>0</v>
      </c>
      <c r="AF75" s="415">
        <v>0</v>
      </c>
      <c r="AG75" s="415"/>
      <c r="AH75" s="415"/>
      <c r="AI75" s="415"/>
      <c r="AJ75" s="415"/>
      <c r="AK75" s="415"/>
      <c r="AL75" s="415"/>
      <c r="AM75" s="296">
        <f>SUM(Y75:AL75)</f>
        <v>0</v>
      </c>
    </row>
    <row r="76" spans="1:39" s="283" customFormat="1" ht="15" outlineLevel="1">
      <c r="A76" s="761"/>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F76" si="34">AA75</f>
        <v>0</v>
      </c>
      <c r="AB76" s="411">
        <f t="shared" si="34"/>
        <v>0</v>
      </c>
      <c r="AC76" s="411">
        <f t="shared" si="34"/>
        <v>0</v>
      </c>
      <c r="AD76" s="411">
        <f t="shared" si="34"/>
        <v>0</v>
      </c>
      <c r="AE76" s="411">
        <f t="shared" si="34"/>
        <v>0</v>
      </c>
      <c r="AF76" s="411">
        <f t="shared" si="34"/>
        <v>0</v>
      </c>
      <c r="AG76" s="411">
        <f t="shared" ref="AG76:AL76" si="35">AG75</f>
        <v>0</v>
      </c>
      <c r="AH76" s="411">
        <f t="shared" si="35"/>
        <v>0</v>
      </c>
      <c r="AI76" s="411">
        <f t="shared" si="35"/>
        <v>0</v>
      </c>
      <c r="AJ76" s="411">
        <f t="shared" si="35"/>
        <v>0</v>
      </c>
      <c r="AK76" s="411">
        <f t="shared" si="35"/>
        <v>0</v>
      </c>
      <c r="AL76" s="411">
        <f t="shared" si="35"/>
        <v>0</v>
      </c>
      <c r="AM76" s="297"/>
    </row>
    <row r="77" spans="1:39" s="309" customFormat="1" ht="15" outlineLevel="1">
      <c r="A77" s="764"/>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761" t="s">
        <v>822</v>
      </c>
      <c r="B78" s="315" t="s">
        <v>12</v>
      </c>
      <c r="C78" s="291" t="s">
        <v>25</v>
      </c>
      <c r="D78" s="295"/>
      <c r="E78" s="295"/>
      <c r="F78" s="295"/>
      <c r="G78" s="295"/>
      <c r="H78" s="295"/>
      <c r="I78" s="295"/>
      <c r="J78" s="295"/>
      <c r="K78" s="295"/>
      <c r="L78" s="295">
        <v>0</v>
      </c>
      <c r="M78" s="295">
        <v>0</v>
      </c>
      <c r="N78" s="295">
        <v>12</v>
      </c>
      <c r="O78" s="295"/>
      <c r="P78" s="295"/>
      <c r="Q78" s="295"/>
      <c r="R78" s="295"/>
      <c r="S78" s="295"/>
      <c r="T78" s="295"/>
      <c r="U78" s="295"/>
      <c r="V78" s="295"/>
      <c r="W78" s="295">
        <v>0</v>
      </c>
      <c r="X78" s="295">
        <v>0</v>
      </c>
      <c r="Y78" s="410">
        <v>0</v>
      </c>
      <c r="Z78" s="415">
        <v>0</v>
      </c>
      <c r="AA78" s="415">
        <v>0</v>
      </c>
      <c r="AB78" s="415">
        <v>0</v>
      </c>
      <c r="AC78" s="415">
        <v>0</v>
      </c>
      <c r="AD78" s="415">
        <v>0</v>
      </c>
      <c r="AE78" s="415">
        <v>0</v>
      </c>
      <c r="AF78" s="415">
        <v>0</v>
      </c>
      <c r="AG78" s="415"/>
      <c r="AH78" s="415"/>
      <c r="AI78" s="415"/>
      <c r="AJ78" s="415"/>
      <c r="AK78" s="415"/>
      <c r="AL78" s="415"/>
      <c r="AM78" s="296">
        <f>SUM(Y78:AL78)</f>
        <v>0</v>
      </c>
    </row>
    <row r="79" spans="1:39" s="283" customFormat="1" ht="15" outlineLevel="1">
      <c r="A79" s="761"/>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F79" si="36">AA78</f>
        <v>0</v>
      </c>
      <c r="AB79" s="411">
        <f t="shared" si="36"/>
        <v>0</v>
      </c>
      <c r="AC79" s="411">
        <f t="shared" si="36"/>
        <v>0</v>
      </c>
      <c r="AD79" s="411">
        <f t="shared" si="36"/>
        <v>0</v>
      </c>
      <c r="AE79" s="411">
        <f t="shared" si="36"/>
        <v>0</v>
      </c>
      <c r="AF79" s="411">
        <f t="shared" si="36"/>
        <v>0</v>
      </c>
      <c r="AG79" s="411">
        <f t="shared" ref="AG79:AL79" si="37">AG78</f>
        <v>0</v>
      </c>
      <c r="AH79" s="411">
        <f t="shared" si="37"/>
        <v>0</v>
      </c>
      <c r="AI79" s="411">
        <f t="shared" si="37"/>
        <v>0</v>
      </c>
      <c r="AJ79" s="411">
        <f t="shared" si="37"/>
        <v>0</v>
      </c>
      <c r="AK79" s="411">
        <f t="shared" si="37"/>
        <v>0</v>
      </c>
      <c r="AL79" s="411">
        <f t="shared" si="37"/>
        <v>0</v>
      </c>
      <c r="AM79" s="297"/>
    </row>
    <row r="80" spans="1:39" s="283" customFormat="1" ht="15" outlineLevel="1">
      <c r="A80" s="761"/>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761" t="s">
        <v>823</v>
      </c>
      <c r="B81" s="315" t="s">
        <v>13</v>
      </c>
      <c r="C81" s="291" t="s">
        <v>25</v>
      </c>
      <c r="D81" s="295"/>
      <c r="E81" s="295"/>
      <c r="F81" s="295"/>
      <c r="G81" s="295"/>
      <c r="H81" s="295"/>
      <c r="I81" s="295"/>
      <c r="J81" s="295"/>
      <c r="K81" s="295"/>
      <c r="L81" s="295">
        <v>0</v>
      </c>
      <c r="M81" s="295">
        <v>0</v>
      </c>
      <c r="N81" s="295">
        <v>12</v>
      </c>
      <c r="O81" s="295"/>
      <c r="P81" s="295"/>
      <c r="Q81" s="295"/>
      <c r="R81" s="295"/>
      <c r="S81" s="295"/>
      <c r="T81" s="295"/>
      <c r="U81" s="295"/>
      <c r="V81" s="295"/>
      <c r="W81" s="295">
        <v>0</v>
      </c>
      <c r="X81" s="295">
        <v>0</v>
      </c>
      <c r="Y81" s="410">
        <v>0</v>
      </c>
      <c r="Z81" s="415">
        <v>0</v>
      </c>
      <c r="AA81" s="415">
        <v>0</v>
      </c>
      <c r="AB81" s="415">
        <v>0</v>
      </c>
      <c r="AC81" s="415">
        <v>0</v>
      </c>
      <c r="AD81" s="415">
        <v>0</v>
      </c>
      <c r="AE81" s="415">
        <v>0</v>
      </c>
      <c r="AF81" s="415">
        <v>0</v>
      </c>
      <c r="AG81" s="415"/>
      <c r="AH81" s="415"/>
      <c r="AI81" s="415"/>
      <c r="AJ81" s="415"/>
      <c r="AK81" s="415"/>
      <c r="AL81" s="415"/>
      <c r="AM81" s="296">
        <f>SUM(Y81:AL81)</f>
        <v>0</v>
      </c>
    </row>
    <row r="82" spans="1:39" s="283" customFormat="1" ht="15" outlineLevel="1">
      <c r="A82" s="761"/>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F82" si="38">AA81</f>
        <v>0</v>
      </c>
      <c r="AB82" s="411">
        <f t="shared" si="38"/>
        <v>0</v>
      </c>
      <c r="AC82" s="411">
        <f t="shared" si="38"/>
        <v>0</v>
      </c>
      <c r="AD82" s="411">
        <f t="shared" si="38"/>
        <v>0</v>
      </c>
      <c r="AE82" s="411">
        <f t="shared" si="38"/>
        <v>0</v>
      </c>
      <c r="AF82" s="411">
        <f t="shared" si="38"/>
        <v>0</v>
      </c>
      <c r="AG82" s="411">
        <f t="shared" ref="AG82:AL82" si="39">AG81</f>
        <v>0</v>
      </c>
      <c r="AH82" s="411">
        <f t="shared" si="39"/>
        <v>0</v>
      </c>
      <c r="AI82" s="411">
        <f t="shared" si="39"/>
        <v>0</v>
      </c>
      <c r="AJ82" s="411">
        <f t="shared" si="39"/>
        <v>0</v>
      </c>
      <c r="AK82" s="411">
        <f t="shared" si="39"/>
        <v>0</v>
      </c>
      <c r="AL82" s="411">
        <f t="shared" si="39"/>
        <v>0</v>
      </c>
      <c r="AM82" s="306"/>
    </row>
    <row r="83" spans="1:39" s="283" customFormat="1" ht="15" outlineLevel="1">
      <c r="A83" s="761"/>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761" t="s">
        <v>824</v>
      </c>
      <c r="B84" s="315" t="s">
        <v>22</v>
      </c>
      <c r="C84" s="291" t="s">
        <v>25</v>
      </c>
      <c r="D84" s="295"/>
      <c r="E84" s="295"/>
      <c r="F84" s="295"/>
      <c r="G84" s="295"/>
      <c r="H84" s="295"/>
      <c r="I84" s="295"/>
      <c r="J84" s="295"/>
      <c r="K84" s="295"/>
      <c r="L84" s="295">
        <v>414514.58629483444</v>
      </c>
      <c r="M84" s="295">
        <v>32403.105282486657</v>
      </c>
      <c r="N84" s="295">
        <v>12</v>
      </c>
      <c r="O84" s="295"/>
      <c r="P84" s="295"/>
      <c r="Q84" s="295"/>
      <c r="R84" s="295"/>
      <c r="S84" s="295"/>
      <c r="T84" s="295"/>
      <c r="U84" s="295"/>
      <c r="V84" s="295"/>
      <c r="W84" s="295">
        <v>62.004411813169177</v>
      </c>
      <c r="X84" s="295">
        <v>3.6110571579451993</v>
      </c>
      <c r="Y84" s="410">
        <v>0</v>
      </c>
      <c r="Z84" s="415">
        <v>1.6E-2</v>
      </c>
      <c r="AA84" s="415">
        <v>0.98399999999999999</v>
      </c>
      <c r="AB84" s="415">
        <v>0</v>
      </c>
      <c r="AC84" s="415">
        <v>0</v>
      </c>
      <c r="AD84" s="415">
        <v>0</v>
      </c>
      <c r="AE84" s="415">
        <v>0</v>
      </c>
      <c r="AF84" s="415">
        <v>0</v>
      </c>
      <c r="AG84" s="415"/>
      <c r="AH84" s="415"/>
      <c r="AI84" s="415"/>
      <c r="AJ84" s="415"/>
      <c r="AK84" s="415"/>
      <c r="AL84" s="415"/>
      <c r="AM84" s="296">
        <f>SUM(Y84:AL84)</f>
        <v>1</v>
      </c>
    </row>
    <row r="85" spans="1:39" s="283" customFormat="1" ht="15" outlineLevel="1">
      <c r="A85" s="761"/>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1.6E-2</v>
      </c>
      <c r="AA85" s="411">
        <f t="shared" ref="AA85:AF85" si="40">AA84</f>
        <v>0.98399999999999999</v>
      </c>
      <c r="AB85" s="411">
        <f t="shared" si="40"/>
        <v>0</v>
      </c>
      <c r="AC85" s="411">
        <f t="shared" si="40"/>
        <v>0</v>
      </c>
      <c r="AD85" s="411">
        <f t="shared" si="40"/>
        <v>0</v>
      </c>
      <c r="AE85" s="411">
        <f t="shared" si="40"/>
        <v>0</v>
      </c>
      <c r="AF85" s="411">
        <f t="shared" si="40"/>
        <v>0</v>
      </c>
      <c r="AG85" s="411">
        <f t="shared" ref="AG85:AL85" si="41">AG84</f>
        <v>0</v>
      </c>
      <c r="AH85" s="411">
        <f t="shared" si="41"/>
        <v>0</v>
      </c>
      <c r="AI85" s="411">
        <f t="shared" si="41"/>
        <v>0</v>
      </c>
      <c r="AJ85" s="411">
        <f t="shared" si="41"/>
        <v>0</v>
      </c>
      <c r="AK85" s="411">
        <f t="shared" si="41"/>
        <v>0</v>
      </c>
      <c r="AL85" s="411">
        <f t="shared" si="41"/>
        <v>0</v>
      </c>
      <c r="AM85" s="297"/>
    </row>
    <row r="86" spans="1:39" s="283" customFormat="1" ht="15" outlineLevel="1">
      <c r="A86" s="76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761" t="s">
        <v>825</v>
      </c>
      <c r="B87" s="315" t="s">
        <v>9</v>
      </c>
      <c r="C87" s="291" t="s">
        <v>25</v>
      </c>
      <c r="D87" s="295"/>
      <c r="E87" s="295"/>
      <c r="F87" s="295"/>
      <c r="G87" s="295"/>
      <c r="H87" s="295"/>
      <c r="I87" s="295"/>
      <c r="J87" s="295"/>
      <c r="K87" s="295"/>
      <c r="L87" s="295">
        <v>0</v>
      </c>
      <c r="M87" s="295">
        <v>0</v>
      </c>
      <c r="N87" s="291"/>
      <c r="O87" s="295"/>
      <c r="P87" s="295"/>
      <c r="Q87" s="295"/>
      <c r="R87" s="295"/>
      <c r="S87" s="295"/>
      <c r="T87" s="295"/>
      <c r="U87" s="295"/>
      <c r="V87" s="295"/>
      <c r="W87" s="295">
        <v>0</v>
      </c>
      <c r="X87" s="295">
        <v>0</v>
      </c>
      <c r="Y87" s="410">
        <v>0</v>
      </c>
      <c r="Z87" s="415">
        <v>0</v>
      </c>
      <c r="AA87" s="415">
        <v>0</v>
      </c>
      <c r="AB87" s="415">
        <v>0</v>
      </c>
      <c r="AC87" s="415">
        <v>0</v>
      </c>
      <c r="AD87" s="415">
        <v>0</v>
      </c>
      <c r="AE87" s="415">
        <v>0</v>
      </c>
      <c r="AF87" s="415">
        <v>0</v>
      </c>
      <c r="AG87" s="415"/>
      <c r="AH87" s="415"/>
      <c r="AI87" s="415"/>
      <c r="AJ87" s="415"/>
      <c r="AK87" s="415"/>
      <c r="AL87" s="415"/>
      <c r="AM87" s="296">
        <f>SUM(Y87:AL87)</f>
        <v>0</v>
      </c>
    </row>
    <row r="88" spans="1:39" s="283" customFormat="1" ht="15" outlineLevel="1">
      <c r="A88" s="761"/>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F88" si="42">AA87</f>
        <v>0</v>
      </c>
      <c r="AB88" s="411">
        <f t="shared" si="42"/>
        <v>0</v>
      </c>
      <c r="AC88" s="411">
        <f t="shared" si="42"/>
        <v>0</v>
      </c>
      <c r="AD88" s="411">
        <f t="shared" si="42"/>
        <v>0</v>
      </c>
      <c r="AE88" s="411">
        <f t="shared" si="42"/>
        <v>0</v>
      </c>
      <c r="AF88" s="411">
        <f t="shared" si="42"/>
        <v>0</v>
      </c>
      <c r="AG88" s="411">
        <f t="shared" ref="AG88:AL88" si="43">AG87</f>
        <v>0</v>
      </c>
      <c r="AH88" s="411">
        <f t="shared" si="43"/>
        <v>0</v>
      </c>
      <c r="AI88" s="411">
        <f t="shared" si="43"/>
        <v>0</v>
      </c>
      <c r="AJ88" s="411">
        <f t="shared" si="43"/>
        <v>0</v>
      </c>
      <c r="AK88" s="411">
        <f t="shared" si="43"/>
        <v>0</v>
      </c>
      <c r="AL88" s="411">
        <f t="shared" si="43"/>
        <v>0</v>
      </c>
      <c r="AM88" s="306"/>
    </row>
    <row r="89" spans="1:39" s="283" customFormat="1" ht="15" outlineLevel="1">
      <c r="A89" s="761"/>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763"/>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761" t="s">
        <v>826</v>
      </c>
      <c r="B91" s="315" t="s">
        <v>14</v>
      </c>
      <c r="C91" s="291" t="s">
        <v>25</v>
      </c>
      <c r="D91" s="295"/>
      <c r="E91" s="295"/>
      <c r="F91" s="295"/>
      <c r="G91" s="295"/>
      <c r="H91" s="295"/>
      <c r="I91" s="295"/>
      <c r="J91" s="295"/>
      <c r="K91" s="295"/>
      <c r="L91" s="295">
        <v>0</v>
      </c>
      <c r="M91" s="295">
        <v>0</v>
      </c>
      <c r="N91" s="291"/>
      <c r="O91" s="295"/>
      <c r="P91" s="295"/>
      <c r="Q91" s="295"/>
      <c r="R91" s="295"/>
      <c r="S91" s="295"/>
      <c r="T91" s="295"/>
      <c r="U91" s="295"/>
      <c r="V91" s="295"/>
      <c r="W91" s="295">
        <v>0</v>
      </c>
      <c r="X91" s="295">
        <v>0</v>
      </c>
      <c r="Y91" s="410">
        <v>0</v>
      </c>
      <c r="Z91" s="410">
        <v>0</v>
      </c>
      <c r="AA91" s="410">
        <v>0</v>
      </c>
      <c r="AB91" s="410">
        <v>0</v>
      </c>
      <c r="AC91" s="410">
        <v>0</v>
      </c>
      <c r="AD91" s="410">
        <v>0</v>
      </c>
      <c r="AE91" s="410">
        <v>0</v>
      </c>
      <c r="AF91" s="410">
        <v>0</v>
      </c>
      <c r="AG91" s="410"/>
      <c r="AH91" s="410"/>
      <c r="AI91" s="410"/>
      <c r="AJ91" s="410"/>
      <c r="AK91" s="410"/>
      <c r="AL91" s="410"/>
      <c r="AM91" s="296">
        <f>SUM(Y91:AL91)</f>
        <v>0</v>
      </c>
    </row>
    <row r="92" spans="1:39" s="283" customFormat="1" ht="15" outlineLevel="1">
      <c r="A92" s="761" t="s">
        <v>827</v>
      </c>
      <c r="B92" s="315" t="s">
        <v>214</v>
      </c>
      <c r="C92" s="291" t="s">
        <v>163</v>
      </c>
      <c r="D92" s="295"/>
      <c r="E92" s="295"/>
      <c r="F92" s="295"/>
      <c r="G92" s="295"/>
      <c r="H92" s="295"/>
      <c r="I92" s="295"/>
      <c r="J92" s="295"/>
      <c r="K92" s="295"/>
      <c r="L92" s="295">
        <v>9196.4722750000001</v>
      </c>
      <c r="M92" s="295">
        <v>9122.4722750000001</v>
      </c>
      <c r="N92" s="468"/>
      <c r="O92" s="295"/>
      <c r="P92" s="295"/>
      <c r="Q92" s="295"/>
      <c r="R92" s="295"/>
      <c r="S92" s="295"/>
      <c r="T92" s="295"/>
      <c r="U92" s="295"/>
      <c r="V92" s="295"/>
      <c r="W92" s="295">
        <v>1.368101478</v>
      </c>
      <c r="X92" s="295">
        <v>1.368101478</v>
      </c>
      <c r="Y92" s="765">
        <v>1</v>
      </c>
      <c r="Z92" s="765">
        <f>Z91</f>
        <v>0</v>
      </c>
      <c r="AA92" s="765">
        <f t="shared" ref="AA92:AF92" si="44">AA91</f>
        <v>0</v>
      </c>
      <c r="AB92" s="765">
        <f t="shared" si="44"/>
        <v>0</v>
      </c>
      <c r="AC92" s="765">
        <f t="shared" si="44"/>
        <v>0</v>
      </c>
      <c r="AD92" s="765">
        <f t="shared" si="44"/>
        <v>0</v>
      </c>
      <c r="AE92" s="765">
        <f t="shared" si="44"/>
        <v>0</v>
      </c>
      <c r="AF92" s="765">
        <f t="shared" si="44"/>
        <v>0</v>
      </c>
      <c r="AG92" s="411">
        <f t="shared" ref="AG92:AL92" si="45">AG91</f>
        <v>0</v>
      </c>
      <c r="AH92" s="411">
        <f t="shared" si="45"/>
        <v>0</v>
      </c>
      <c r="AI92" s="411">
        <f t="shared" si="45"/>
        <v>0</v>
      </c>
      <c r="AJ92" s="411">
        <f t="shared" si="45"/>
        <v>0</v>
      </c>
      <c r="AK92" s="411">
        <f t="shared" si="45"/>
        <v>0</v>
      </c>
      <c r="AL92" s="411">
        <f t="shared" si="45"/>
        <v>0</v>
      </c>
      <c r="AM92" s="297"/>
    </row>
    <row r="93" spans="1:39" s="283" customFormat="1" ht="15" outlineLevel="1">
      <c r="A93" s="761"/>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763"/>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761" t="s">
        <v>828</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761"/>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F96" si="46">AA95</f>
        <v>0</v>
      </c>
      <c r="AB96" s="411">
        <f t="shared" si="46"/>
        <v>0</v>
      </c>
      <c r="AC96" s="411">
        <f t="shared" si="46"/>
        <v>0</v>
      </c>
      <c r="AD96" s="411">
        <f t="shared" si="46"/>
        <v>0</v>
      </c>
      <c r="AE96" s="411">
        <f t="shared" si="46"/>
        <v>0</v>
      </c>
      <c r="AF96" s="411">
        <f t="shared" si="46"/>
        <v>0</v>
      </c>
      <c r="AG96" s="411">
        <f t="shared" ref="AG96:AL96" si="47">AG95</f>
        <v>0</v>
      </c>
      <c r="AH96" s="411">
        <f t="shared" si="47"/>
        <v>0</v>
      </c>
      <c r="AI96" s="411">
        <f t="shared" si="47"/>
        <v>0</v>
      </c>
      <c r="AJ96" s="411">
        <f t="shared" si="47"/>
        <v>0</v>
      </c>
      <c r="AK96" s="411">
        <f t="shared" si="47"/>
        <v>0</v>
      </c>
      <c r="AL96" s="411">
        <f t="shared" si="47"/>
        <v>0</v>
      </c>
      <c r="AM96" s="297"/>
    </row>
    <row r="97" spans="1:39" s="283" customFormat="1" ht="15" outlineLevel="1">
      <c r="A97" s="761"/>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761" t="s">
        <v>829</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761"/>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F99" si="48">AA98</f>
        <v>0</v>
      </c>
      <c r="AB99" s="411">
        <f t="shared" si="48"/>
        <v>0</v>
      </c>
      <c r="AC99" s="411">
        <f t="shared" si="48"/>
        <v>0</v>
      </c>
      <c r="AD99" s="411">
        <f t="shared" si="48"/>
        <v>0</v>
      </c>
      <c r="AE99" s="411">
        <f t="shared" si="48"/>
        <v>0</v>
      </c>
      <c r="AF99" s="411">
        <f t="shared" si="48"/>
        <v>0</v>
      </c>
      <c r="AG99" s="411">
        <f t="shared" ref="AG99:AL99" si="49">AG98</f>
        <v>0</v>
      </c>
      <c r="AH99" s="411">
        <f t="shared" si="49"/>
        <v>0</v>
      </c>
      <c r="AI99" s="411">
        <f t="shared" si="49"/>
        <v>0</v>
      </c>
      <c r="AJ99" s="411">
        <f t="shared" si="49"/>
        <v>0</v>
      </c>
      <c r="AK99" s="411">
        <f t="shared" si="49"/>
        <v>0</v>
      </c>
      <c r="AL99" s="411">
        <f t="shared" si="49"/>
        <v>0</v>
      </c>
      <c r="AM99" s="311"/>
    </row>
    <row r="100" spans="1:39" s="283" customFormat="1" ht="15" outlineLevel="1">
      <c r="A100" s="761"/>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763"/>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761" t="s">
        <v>830</v>
      </c>
      <c r="B102" s="321" t="s">
        <v>16</v>
      </c>
      <c r="C102" s="291" t="s">
        <v>25</v>
      </c>
      <c r="D102" s="295"/>
      <c r="E102" s="295"/>
      <c r="F102" s="295"/>
      <c r="G102" s="295"/>
      <c r="H102" s="295"/>
      <c r="I102" s="295"/>
      <c r="J102" s="295"/>
      <c r="K102" s="295"/>
      <c r="L102" s="295">
        <v>2461077.7855921402</v>
      </c>
      <c r="M102" s="295">
        <v>2461077.7855921402</v>
      </c>
      <c r="N102" s="295">
        <v>12</v>
      </c>
      <c r="O102" s="295"/>
      <c r="P102" s="295"/>
      <c r="Q102" s="295"/>
      <c r="R102" s="295"/>
      <c r="S102" s="295"/>
      <c r="T102" s="295"/>
      <c r="U102" s="295"/>
      <c r="V102" s="295"/>
      <c r="W102" s="295">
        <v>361.12124619999997</v>
      </c>
      <c r="X102" s="295">
        <v>361.12124619999997</v>
      </c>
      <c r="Y102" s="410">
        <v>0</v>
      </c>
      <c r="Z102" s="410">
        <v>8.9999999999999993E-3</v>
      </c>
      <c r="AA102" s="410">
        <v>0.78500000000000003</v>
      </c>
      <c r="AB102" s="410">
        <v>0</v>
      </c>
      <c r="AC102" s="410">
        <v>0.20399999999999999</v>
      </c>
      <c r="AD102" s="410">
        <v>0</v>
      </c>
      <c r="AE102" s="415">
        <v>0</v>
      </c>
      <c r="AF102" s="415">
        <v>0</v>
      </c>
      <c r="AG102" s="415"/>
      <c r="AH102" s="415"/>
      <c r="AI102" s="415"/>
      <c r="AJ102" s="415"/>
      <c r="AK102" s="415"/>
      <c r="AL102" s="415"/>
      <c r="AM102" s="296">
        <f>SUM(Y102:AL102)</f>
        <v>0.998</v>
      </c>
    </row>
    <row r="103" spans="1:39" s="283" customFormat="1" ht="15" outlineLevel="1">
      <c r="A103" s="761"/>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8.9999999999999993E-3</v>
      </c>
      <c r="AA103" s="411">
        <f t="shared" ref="AA103:AF103" si="50">AA102</f>
        <v>0.78500000000000003</v>
      </c>
      <c r="AB103" s="411">
        <f t="shared" si="50"/>
        <v>0</v>
      </c>
      <c r="AC103" s="411">
        <f t="shared" si="50"/>
        <v>0.20399999999999999</v>
      </c>
      <c r="AD103" s="411">
        <f t="shared" si="50"/>
        <v>0</v>
      </c>
      <c r="AE103" s="411">
        <f t="shared" si="50"/>
        <v>0</v>
      </c>
      <c r="AF103" s="411">
        <f t="shared" si="50"/>
        <v>0</v>
      </c>
      <c r="AG103" s="411">
        <f t="shared" ref="AG103:AL103" si="51">AG102</f>
        <v>0</v>
      </c>
      <c r="AH103" s="411">
        <f t="shared" si="51"/>
        <v>0</v>
      </c>
      <c r="AI103" s="411">
        <f t="shared" si="51"/>
        <v>0</v>
      </c>
      <c r="AJ103" s="411">
        <f t="shared" si="51"/>
        <v>0</v>
      </c>
      <c r="AK103" s="411">
        <f t="shared" si="51"/>
        <v>0</v>
      </c>
      <c r="AL103" s="411">
        <f t="shared" si="51"/>
        <v>0</v>
      </c>
      <c r="AM103" s="306"/>
    </row>
    <row r="104" spans="1:39" s="309" customFormat="1" ht="15" outlineLevel="1">
      <c r="A104" s="764"/>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761" t="s">
        <v>831</v>
      </c>
      <c r="B105" s="321" t="s">
        <v>17</v>
      </c>
      <c r="C105" s="291" t="s">
        <v>25</v>
      </c>
      <c r="D105" s="295"/>
      <c r="E105" s="295"/>
      <c r="F105" s="295"/>
      <c r="G105" s="295"/>
      <c r="H105" s="295"/>
      <c r="I105" s="295"/>
      <c r="J105" s="295"/>
      <c r="K105" s="295"/>
      <c r="L105" s="295">
        <v>29977.244958699237</v>
      </c>
      <c r="M105" s="295">
        <v>29977.244958699237</v>
      </c>
      <c r="N105" s="295">
        <v>12</v>
      </c>
      <c r="O105" s="295"/>
      <c r="P105" s="295"/>
      <c r="Q105" s="295"/>
      <c r="R105" s="295"/>
      <c r="S105" s="295"/>
      <c r="T105" s="295"/>
      <c r="U105" s="295"/>
      <c r="V105" s="295"/>
      <c r="W105" s="295">
        <v>5.8366909966314724</v>
      </c>
      <c r="X105" s="295">
        <v>5.8366909966314724</v>
      </c>
      <c r="Y105" s="410">
        <v>0</v>
      </c>
      <c r="Z105" s="410">
        <v>0</v>
      </c>
      <c r="AA105" s="410">
        <v>1</v>
      </c>
      <c r="AB105" s="410">
        <v>0</v>
      </c>
      <c r="AC105" s="410">
        <v>0</v>
      </c>
      <c r="AD105" s="410">
        <v>0</v>
      </c>
      <c r="AE105" s="415">
        <v>0</v>
      </c>
      <c r="AF105" s="415">
        <v>0</v>
      </c>
      <c r="AG105" s="415"/>
      <c r="AH105" s="415"/>
      <c r="AI105" s="415"/>
      <c r="AJ105" s="415"/>
      <c r="AK105" s="415"/>
      <c r="AL105" s="415"/>
      <c r="AM105" s="296">
        <f>SUM(Y105:AL105)</f>
        <v>1</v>
      </c>
    </row>
    <row r="106" spans="1:39" s="283" customFormat="1" ht="15" outlineLevel="1">
      <c r="A106" s="761" t="s">
        <v>832</v>
      </c>
      <c r="B106" s="315" t="s">
        <v>214</v>
      </c>
      <c r="C106" s="291" t="s">
        <v>163</v>
      </c>
      <c r="D106" s="295"/>
      <c r="E106" s="295"/>
      <c r="F106" s="295"/>
      <c r="G106" s="295"/>
      <c r="H106" s="295"/>
      <c r="I106" s="295"/>
      <c r="J106" s="295"/>
      <c r="K106" s="295"/>
      <c r="L106" s="295">
        <v>22680.576000000001</v>
      </c>
      <c r="M106" s="295">
        <v>22680.576000000001</v>
      </c>
      <c r="N106" s="295">
        <f>N105</f>
        <v>12</v>
      </c>
      <c r="O106" s="295"/>
      <c r="P106" s="295"/>
      <c r="Q106" s="295"/>
      <c r="R106" s="295"/>
      <c r="S106" s="295"/>
      <c r="T106" s="295"/>
      <c r="U106" s="295"/>
      <c r="V106" s="295"/>
      <c r="W106" s="295">
        <v>4.4160000000000004</v>
      </c>
      <c r="X106" s="295">
        <v>4.4160000000000004</v>
      </c>
      <c r="Y106" s="411">
        <f>Y105</f>
        <v>0</v>
      </c>
      <c r="Z106" s="411">
        <f>Z105</f>
        <v>0</v>
      </c>
      <c r="AA106" s="411">
        <f>AA105</f>
        <v>1</v>
      </c>
      <c r="AB106" s="411">
        <f>AB105</f>
        <v>0</v>
      </c>
      <c r="AC106" s="411">
        <f t="shared" ref="AC106:AF106" si="52">AC105</f>
        <v>0</v>
      </c>
      <c r="AD106" s="411">
        <f t="shared" si="52"/>
        <v>0</v>
      </c>
      <c r="AE106" s="411">
        <f t="shared" si="52"/>
        <v>0</v>
      </c>
      <c r="AF106" s="411">
        <f t="shared" si="52"/>
        <v>0</v>
      </c>
      <c r="AG106" s="411">
        <f t="shared" ref="AG106:AL106" si="53">AG105</f>
        <v>0</v>
      </c>
      <c r="AH106" s="411">
        <f t="shared" si="53"/>
        <v>0</v>
      </c>
      <c r="AI106" s="411">
        <f t="shared" si="53"/>
        <v>0</v>
      </c>
      <c r="AJ106" s="411">
        <f t="shared" si="53"/>
        <v>0</v>
      </c>
      <c r="AK106" s="411">
        <f t="shared" si="53"/>
        <v>0</v>
      </c>
      <c r="AL106" s="411">
        <f t="shared" si="53"/>
        <v>0</v>
      </c>
      <c r="AM106" s="306"/>
    </row>
    <row r="107" spans="1:39" s="309" customFormat="1" ht="15.75" outlineLevel="1">
      <c r="A107" s="764"/>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761" t="s">
        <v>833</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761"/>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F109" si="54">AA108</f>
        <v>0</v>
      </c>
      <c r="AB109" s="411">
        <f t="shared" si="54"/>
        <v>0</v>
      </c>
      <c r="AC109" s="411">
        <f t="shared" si="54"/>
        <v>0</v>
      </c>
      <c r="AD109" s="411">
        <f t="shared" si="54"/>
        <v>0</v>
      </c>
      <c r="AE109" s="411">
        <f t="shared" si="54"/>
        <v>0</v>
      </c>
      <c r="AF109" s="411">
        <f t="shared" si="54"/>
        <v>0</v>
      </c>
      <c r="AG109" s="411">
        <f t="shared" ref="AG109:AK109" si="55">AG108</f>
        <v>0</v>
      </c>
      <c r="AH109" s="411">
        <f t="shared" si="55"/>
        <v>0</v>
      </c>
      <c r="AI109" s="411">
        <f t="shared" si="55"/>
        <v>0</v>
      </c>
      <c r="AJ109" s="411">
        <f t="shared" si="55"/>
        <v>0</v>
      </c>
      <c r="AK109" s="411">
        <f t="shared" si="55"/>
        <v>0</v>
      </c>
      <c r="AL109" s="411">
        <f>AL108</f>
        <v>0</v>
      </c>
      <c r="AM109" s="297"/>
    </row>
    <row r="110" spans="1:39" s="309" customFormat="1" ht="15" outlineLevel="1">
      <c r="A110" s="764"/>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761" t="s">
        <v>834</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761"/>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F112" si="56">Z111</f>
        <v>0</v>
      </c>
      <c r="AA112" s="411">
        <f t="shared" si="56"/>
        <v>0</v>
      </c>
      <c r="AB112" s="411">
        <f t="shared" si="56"/>
        <v>0</v>
      </c>
      <c r="AC112" s="411">
        <f t="shared" si="56"/>
        <v>0</v>
      </c>
      <c r="AD112" s="411">
        <f t="shared" si="56"/>
        <v>0</v>
      </c>
      <c r="AE112" s="411">
        <f t="shared" si="56"/>
        <v>0</v>
      </c>
      <c r="AF112" s="411">
        <f t="shared" si="56"/>
        <v>0</v>
      </c>
      <c r="AG112" s="411">
        <f t="shared" ref="AG112:AK112" si="57">AG111</f>
        <v>0</v>
      </c>
      <c r="AH112" s="411">
        <f t="shared" si="57"/>
        <v>0</v>
      </c>
      <c r="AI112" s="411">
        <f t="shared" si="57"/>
        <v>0</v>
      </c>
      <c r="AJ112" s="411">
        <f t="shared" si="57"/>
        <v>0</v>
      </c>
      <c r="AK112" s="411">
        <f t="shared" si="57"/>
        <v>0</v>
      </c>
      <c r="AL112" s="411">
        <f>AL111</f>
        <v>0</v>
      </c>
      <c r="AM112" s="505"/>
    </row>
    <row r="113" spans="1:39" s="283" customFormat="1" ht="15" outlineLevel="1">
      <c r="A113" s="761"/>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761" t="s">
        <v>835</v>
      </c>
      <c r="B114" s="324" t="s">
        <v>489</v>
      </c>
      <c r="C114" s="291" t="s">
        <v>25</v>
      </c>
      <c r="D114" s="295"/>
      <c r="E114" s="295"/>
      <c r="F114" s="295"/>
      <c r="G114" s="295"/>
      <c r="H114" s="295"/>
      <c r="I114" s="295"/>
      <c r="J114" s="295"/>
      <c r="K114" s="295"/>
      <c r="L114" s="295">
        <v>834131.77639999997</v>
      </c>
      <c r="M114" s="295">
        <v>834131.77639999997</v>
      </c>
      <c r="N114" s="295">
        <v>12</v>
      </c>
      <c r="O114" s="295"/>
      <c r="P114" s="295"/>
      <c r="Q114" s="295"/>
      <c r="R114" s="295"/>
      <c r="S114" s="295"/>
      <c r="T114" s="295"/>
      <c r="U114" s="295"/>
      <c r="V114" s="295"/>
      <c r="W114" s="295">
        <v>317.12239999999997</v>
      </c>
      <c r="X114" s="295">
        <v>317.12239999999997</v>
      </c>
      <c r="Y114" s="410">
        <v>0</v>
      </c>
      <c r="Z114" s="410">
        <v>0</v>
      </c>
      <c r="AA114" s="410">
        <v>0.13750000000000001</v>
      </c>
      <c r="AB114" s="410">
        <v>0</v>
      </c>
      <c r="AC114" s="410">
        <v>0.86240000000000006</v>
      </c>
      <c r="AD114" s="410">
        <v>0</v>
      </c>
      <c r="AE114" s="415">
        <v>0</v>
      </c>
      <c r="AF114" s="415">
        <v>0</v>
      </c>
      <c r="AG114" s="415"/>
      <c r="AH114" s="415"/>
      <c r="AI114" s="415"/>
      <c r="AJ114" s="415"/>
      <c r="AK114" s="415"/>
      <c r="AL114" s="415"/>
      <c r="AM114" s="296">
        <f>SUM(Y114:AL114)</f>
        <v>0.99990000000000001</v>
      </c>
    </row>
    <row r="115" spans="1:39" s="283" customFormat="1" ht="15" outlineLevel="1">
      <c r="A115" s="761"/>
      <c r="B115" s="324" t="s">
        <v>214</v>
      </c>
      <c r="C115" s="291" t="s">
        <v>163</v>
      </c>
      <c r="D115" s="295"/>
      <c r="E115" s="295"/>
      <c r="F115" s="295"/>
      <c r="G115" s="295"/>
      <c r="H115" s="295"/>
      <c r="I115" s="295"/>
      <c r="J115" s="295"/>
      <c r="K115" s="295"/>
      <c r="L115" s="295"/>
      <c r="M115" s="295"/>
      <c r="N115" s="295">
        <v>12</v>
      </c>
      <c r="O115" s="295"/>
      <c r="P115" s="295"/>
      <c r="Q115" s="295"/>
      <c r="R115" s="295"/>
      <c r="S115" s="295"/>
      <c r="T115" s="295"/>
      <c r="U115" s="295"/>
      <c r="V115" s="295"/>
      <c r="W115" s="295"/>
      <c r="X115" s="295"/>
      <c r="Y115" s="411">
        <f>Y114</f>
        <v>0</v>
      </c>
      <c r="Z115" s="411">
        <f t="shared" ref="Z115:AF115" si="58">Z114</f>
        <v>0</v>
      </c>
      <c r="AA115" s="411">
        <f t="shared" si="58"/>
        <v>0.13750000000000001</v>
      </c>
      <c r="AB115" s="411">
        <f t="shared" si="58"/>
        <v>0</v>
      </c>
      <c r="AC115" s="411">
        <f t="shared" si="58"/>
        <v>0.86240000000000006</v>
      </c>
      <c r="AD115" s="411">
        <f t="shared" si="58"/>
        <v>0</v>
      </c>
      <c r="AE115" s="411">
        <f t="shared" si="58"/>
        <v>0</v>
      </c>
      <c r="AF115" s="411">
        <f t="shared" si="58"/>
        <v>0</v>
      </c>
      <c r="AG115" s="411">
        <f t="shared" ref="AG115:AL115" si="59">AG114</f>
        <v>0</v>
      </c>
      <c r="AH115" s="411">
        <f t="shared" si="59"/>
        <v>0</v>
      </c>
      <c r="AI115" s="411">
        <f t="shared" si="59"/>
        <v>0</v>
      </c>
      <c r="AJ115" s="411">
        <f t="shared" si="59"/>
        <v>0</v>
      </c>
      <c r="AK115" s="411">
        <f t="shared" si="59"/>
        <v>0</v>
      </c>
      <c r="AL115" s="411">
        <f t="shared" si="59"/>
        <v>0</v>
      </c>
      <c r="AM115" s="505"/>
    </row>
    <row r="116" spans="1:39" s="283" customFormat="1" ht="15" outlineLevel="1">
      <c r="A116" s="761"/>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761"/>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761" t="s">
        <v>836</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761"/>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F119" si="60">Z118</f>
        <v>0</v>
      </c>
      <c r="AA119" s="411">
        <f t="shared" si="60"/>
        <v>0</v>
      </c>
      <c r="AB119" s="411">
        <f t="shared" si="60"/>
        <v>0</v>
      </c>
      <c r="AC119" s="411">
        <f t="shared" si="60"/>
        <v>0</v>
      </c>
      <c r="AD119" s="411">
        <f t="shared" si="60"/>
        <v>0</v>
      </c>
      <c r="AE119" s="411">
        <f t="shared" si="60"/>
        <v>0</v>
      </c>
      <c r="AF119" s="411">
        <f t="shared" si="60"/>
        <v>0</v>
      </c>
      <c r="AG119" s="411">
        <f t="shared" ref="AG119:AL119" si="61">AG118</f>
        <v>0</v>
      </c>
      <c r="AH119" s="411">
        <f t="shared" si="61"/>
        <v>0</v>
      </c>
      <c r="AI119" s="411">
        <f t="shared" si="61"/>
        <v>0</v>
      </c>
      <c r="AJ119" s="411">
        <f t="shared" si="61"/>
        <v>0</v>
      </c>
      <c r="AK119" s="411">
        <f t="shared" si="61"/>
        <v>0</v>
      </c>
      <c r="AL119" s="411">
        <f t="shared" si="61"/>
        <v>0</v>
      </c>
      <c r="AM119" s="505"/>
    </row>
    <row r="120" spans="1:39" s="283" customFormat="1" ht="15" outlineLevel="1">
      <c r="A120" s="761"/>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761" t="s">
        <v>837</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761"/>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F122" si="62">Z121</f>
        <v>0</v>
      </c>
      <c r="AA122" s="411">
        <f t="shared" si="62"/>
        <v>0</v>
      </c>
      <c r="AB122" s="411">
        <f t="shared" si="62"/>
        <v>0</v>
      </c>
      <c r="AC122" s="411">
        <f t="shared" si="62"/>
        <v>0</v>
      </c>
      <c r="AD122" s="411">
        <f t="shared" si="62"/>
        <v>0</v>
      </c>
      <c r="AE122" s="411">
        <f t="shared" si="62"/>
        <v>0</v>
      </c>
      <c r="AF122" s="411">
        <f t="shared" si="62"/>
        <v>0</v>
      </c>
      <c r="AG122" s="411">
        <f t="shared" ref="AG122:AL122" si="63">AG121</f>
        <v>0</v>
      </c>
      <c r="AH122" s="411">
        <f t="shared" si="63"/>
        <v>0</v>
      </c>
      <c r="AI122" s="411">
        <f t="shared" si="63"/>
        <v>0</v>
      </c>
      <c r="AJ122" s="411">
        <f t="shared" si="63"/>
        <v>0</v>
      </c>
      <c r="AK122" s="411">
        <f t="shared" si="63"/>
        <v>0</v>
      </c>
      <c r="AL122" s="411">
        <f t="shared" si="63"/>
        <v>0</v>
      </c>
      <c r="AM122" s="505"/>
    </row>
    <row r="123" spans="1:39" s="283" customFormat="1" ht="15" outlineLevel="1">
      <c r="A123" s="761"/>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761" t="s">
        <v>838</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761"/>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F125" si="64">Z124</f>
        <v>0</v>
      </c>
      <c r="AA125" s="411">
        <f t="shared" si="64"/>
        <v>0</v>
      </c>
      <c r="AB125" s="411">
        <f t="shared" si="64"/>
        <v>0</v>
      </c>
      <c r="AC125" s="411">
        <f t="shared" si="64"/>
        <v>0</v>
      </c>
      <c r="AD125" s="411">
        <f t="shared" si="64"/>
        <v>0</v>
      </c>
      <c r="AE125" s="411">
        <f t="shared" si="64"/>
        <v>0</v>
      </c>
      <c r="AF125" s="411">
        <f t="shared" si="64"/>
        <v>0</v>
      </c>
      <c r="AG125" s="411">
        <f t="shared" ref="AG125:AL125" si="65">AG124</f>
        <v>0</v>
      </c>
      <c r="AH125" s="411">
        <f t="shared" si="65"/>
        <v>0</v>
      </c>
      <c r="AI125" s="411">
        <f t="shared" si="65"/>
        <v>0</v>
      </c>
      <c r="AJ125" s="411">
        <f t="shared" si="65"/>
        <v>0</v>
      </c>
      <c r="AK125" s="411">
        <f t="shared" si="65"/>
        <v>0</v>
      </c>
      <c r="AL125" s="411">
        <f t="shared" si="65"/>
        <v>0</v>
      </c>
      <c r="AM125" s="505"/>
    </row>
    <row r="126" spans="1:39" s="283" customFormat="1" ht="15" outlineLevel="1">
      <c r="A126" s="761"/>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767">
        <f>IF(AA21="kW",SUMPRODUCT(N22:N125,O22:O125,AA22:AA125),SUMPRODUCT(D22:D125,AA22:AA125))</f>
        <v>0</v>
      </c>
      <c r="AB127" s="329">
        <f>IF(AB21="kW",SUMPRODUCT(N22:N125,O22:O125,AB22:AB125),SUMPRODUCT(D22:D125,AB22:AB125))</f>
        <v>0</v>
      </c>
      <c r="AC127" s="767">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1.9766666666666665E-2</v>
      </c>
      <c r="Z130" s="341">
        <f>HLOOKUP(Z$20,'3.  Distribution Rates'!$C$122:$P$133,3,FALSE)</f>
        <v>1.6066666666666667E-2</v>
      </c>
      <c r="AA130" s="341">
        <f>HLOOKUP(AA$20,'3.  Distribution Rates'!$C$122:$P$133,3,FALSE)</f>
        <v>4.6248333333333331</v>
      </c>
      <c r="AB130" s="341">
        <f>HLOOKUP(AB$20,'3.  Distribution Rates'!$C$122:$P$133,3,FALSE)</f>
        <v>1.9204666666666668</v>
      </c>
      <c r="AC130" s="341">
        <f>HLOOKUP(AC$20,'3.  Distribution Rates'!$C$122:$P$133,3,FALSE)</f>
        <v>2.1688666666666667</v>
      </c>
      <c r="AD130" s="341">
        <f>HLOOKUP(AD$20,'3.  Distribution Rates'!$C$122:$P$133,3,FALSE)</f>
        <v>2.5127666666666664</v>
      </c>
      <c r="AE130" s="341">
        <f>HLOOKUP(AE$20,'3.  Distribution Rates'!$C$122:$P$133,3,FALSE)</f>
        <v>-4.6199999999999998E-2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7">
        <f>Y127*$Y$130</f>
        <v>0</v>
      </c>
      <c r="Z131" s="347">
        <f>Z127*$Z$130</f>
        <v>0</v>
      </c>
      <c r="AA131" s="347">
        <f>AA127*$AA$130</f>
        <v>0</v>
      </c>
      <c r="AB131" s="347">
        <f>AB127*$AB$130</f>
        <v>0</v>
      </c>
      <c r="AC131" s="347">
        <f>AC127*$AC$130</f>
        <v>0</v>
      </c>
      <c r="AD131" s="347">
        <f>AD127*$AD$130</f>
        <v>0</v>
      </c>
      <c r="AE131" s="347">
        <f>AE127*$AE$130</f>
        <v>0</v>
      </c>
      <c r="AF131" s="347">
        <f t="shared" ref="AF131:AL131" si="66">AF127*AF130</f>
        <v>0</v>
      </c>
      <c r="AG131" s="347">
        <f t="shared" si="66"/>
        <v>0</v>
      </c>
      <c r="AH131" s="347">
        <f t="shared" si="66"/>
        <v>0</v>
      </c>
      <c r="AI131" s="347">
        <f t="shared" si="66"/>
        <v>0</v>
      </c>
      <c r="AJ131" s="347">
        <f t="shared" si="66"/>
        <v>0</v>
      </c>
      <c r="AK131" s="347">
        <f t="shared" si="66"/>
        <v>0</v>
      </c>
      <c r="AL131" s="347">
        <f t="shared" si="66"/>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Y128*$Y$130</f>
        <v>0</v>
      </c>
      <c r="Z132" s="347">
        <f>Z128*$Z$130</f>
        <v>0</v>
      </c>
      <c r="AA132" s="347">
        <f>AA128*$AA$130</f>
        <v>0</v>
      </c>
      <c r="AB132" s="347">
        <f>AB128*$AB$130</f>
        <v>0</v>
      </c>
      <c r="AC132" s="347">
        <f>AC128*$AC$130</f>
        <v>0</v>
      </c>
      <c r="AD132" s="347">
        <f>AD128*$AD$130</f>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1778547.6221669414</v>
      </c>
      <c r="Z142" s="291">
        <f>SUMPRODUCT(L22:L125,Z22:Z125)</f>
        <v>467882.36789713555</v>
      </c>
      <c r="AA142" s="291">
        <f>IF(AA21="kW",SUMPRODUCT(N22:N125,W22:W125,AA22:AA125),SUMPRODUCT(L22:L125,AA22:AA125))</f>
        <v>6915.021892091977</v>
      </c>
      <c r="AB142" s="291">
        <f>IF(AB21="kW",SUMPRODUCT(N22:N125,W22:W125,AB22:AB125),SUMPRODUCT(L22:L125,AB22:AB125))</f>
        <v>0</v>
      </c>
      <c r="AC142" s="291">
        <f>IF(AC21="kW",SUMPRODUCT(N22:N125,W22:W125,AC22:AC125),SUMPRODUCT(L22:L125, AC22:AC125))</f>
        <v>4165.8611038175995</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1370376.9004000654</v>
      </c>
      <c r="Z143" s="326">
        <f>SUMPRODUCT(M22:M125,Z22:Z125)</f>
        <v>251222.02275788182</v>
      </c>
      <c r="AA143" s="326">
        <f>IF(AA21="kW",SUMPRODUCT(N22:N125,X22:X125,AA22:AA125),SUMPRODUCT(M22:M125,AA22:AA125))</f>
        <v>4115.018149045758</v>
      </c>
      <c r="AB143" s="326">
        <f>IF(AB21="kW",SUMPRODUCT(N22:N125,X22:X125,AB22:AB125),SUMPRODUCT(M22:M125, AB22:AB125))</f>
        <v>0</v>
      </c>
      <c r="AC143" s="326">
        <f>IF(AC21="kW",SUMPRODUCT(N22:N125,X22:X125,AC22:AC125),SUMPRODUCT(M22:M125, AC22:AC125))</f>
        <v>4165.8611038175995</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customHeight="1">
      <c r="B147" s="841" t="s">
        <v>211</v>
      </c>
      <c r="C147" s="843" t="s">
        <v>33</v>
      </c>
      <c r="D147" s="284" t="s">
        <v>422</v>
      </c>
      <c r="E147" s="845" t="s">
        <v>209</v>
      </c>
      <c r="F147" s="846"/>
      <c r="G147" s="846"/>
      <c r="H147" s="846"/>
      <c r="I147" s="846"/>
      <c r="J147" s="846"/>
      <c r="K147" s="846"/>
      <c r="L147" s="846"/>
      <c r="M147" s="847"/>
      <c r="N147" s="851" t="s">
        <v>213</v>
      </c>
      <c r="O147" s="284" t="s">
        <v>423</v>
      </c>
      <c r="P147" s="845" t="s">
        <v>212</v>
      </c>
      <c r="Q147" s="846"/>
      <c r="R147" s="846"/>
      <c r="S147" s="846"/>
      <c r="T147" s="846"/>
      <c r="U147" s="846"/>
      <c r="V147" s="846"/>
      <c r="W147" s="846"/>
      <c r="X147" s="847"/>
      <c r="Y147" s="848" t="s">
        <v>243</v>
      </c>
      <c r="Z147" s="849"/>
      <c r="AA147" s="849"/>
      <c r="AB147" s="849"/>
      <c r="AC147" s="849"/>
      <c r="AD147" s="849"/>
      <c r="AE147" s="849"/>
      <c r="AF147" s="849"/>
      <c r="AG147" s="849"/>
      <c r="AH147" s="849"/>
      <c r="AI147" s="849"/>
      <c r="AJ147" s="849"/>
      <c r="AK147" s="849"/>
      <c r="AL147" s="849"/>
      <c r="AM147" s="850"/>
    </row>
    <row r="148" spans="1:39" ht="60.75" customHeight="1">
      <c r="B148" s="842"/>
      <c r="C148" s="844"/>
      <c r="D148" s="285">
        <v>2012</v>
      </c>
      <c r="E148" s="285">
        <v>2013</v>
      </c>
      <c r="F148" s="285">
        <v>2014</v>
      </c>
      <c r="G148" s="285">
        <v>2015</v>
      </c>
      <c r="H148" s="285">
        <v>2016</v>
      </c>
      <c r="I148" s="285">
        <v>2017</v>
      </c>
      <c r="J148" s="285">
        <v>2018</v>
      </c>
      <c r="K148" s="285">
        <v>2019</v>
      </c>
      <c r="L148" s="285">
        <v>2020</v>
      </c>
      <c r="M148" s="285">
        <v>2021</v>
      </c>
      <c r="N148" s="85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50 - 4,999 kW</v>
      </c>
      <c r="AB148" s="285" t="str">
        <f>'1.  LRAMVA Summary'!G52</f>
        <v>General Service 3,000 - 4,999 kW</v>
      </c>
      <c r="AC148" s="285" t="str">
        <f>'1.  LRAMVA Summary'!H52</f>
        <v>Large Use - Regular</v>
      </c>
      <c r="AD148" s="285" t="str">
        <f>'1.  LRAMVA Summary'!I52</f>
        <v>Large Use - 3TS</v>
      </c>
      <c r="AE148" s="285" t="str">
        <f>'1.  LRAMVA Summary'!J52</f>
        <v>Large Use - Ford Annex</v>
      </c>
      <c r="AF148" s="285" t="str">
        <f>'1.  LRAMVA Summary'!K52</f>
        <v>Other</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761" t="s">
        <v>839</v>
      </c>
      <c r="B150" s="294" t="s">
        <v>1</v>
      </c>
      <c r="C150" s="291" t="s">
        <v>25</v>
      </c>
      <c r="D150" s="295"/>
      <c r="E150" s="295"/>
      <c r="F150" s="295"/>
      <c r="G150" s="295"/>
      <c r="H150" s="295"/>
      <c r="I150" s="295"/>
      <c r="J150" s="295"/>
      <c r="K150" s="295">
        <v>0</v>
      </c>
      <c r="L150" s="295">
        <v>0</v>
      </c>
      <c r="M150" s="295">
        <v>0</v>
      </c>
      <c r="N150" s="291"/>
      <c r="O150" s="295"/>
      <c r="P150" s="295"/>
      <c r="Q150" s="295"/>
      <c r="R150" s="295"/>
      <c r="S150" s="295"/>
      <c r="T150" s="295"/>
      <c r="U150" s="295"/>
      <c r="V150" s="295">
        <v>0</v>
      </c>
      <c r="W150" s="295">
        <v>0</v>
      </c>
      <c r="X150" s="295">
        <v>0</v>
      </c>
      <c r="Y150" s="410">
        <v>1</v>
      </c>
      <c r="Z150" s="410">
        <v>0</v>
      </c>
      <c r="AA150" s="410">
        <v>0</v>
      </c>
      <c r="AB150" s="410">
        <v>0</v>
      </c>
      <c r="AC150" s="410">
        <v>0</v>
      </c>
      <c r="AD150" s="410">
        <v>0</v>
      </c>
      <c r="AE150" s="410">
        <v>0</v>
      </c>
      <c r="AF150" s="410">
        <v>0</v>
      </c>
      <c r="AG150" s="410"/>
      <c r="AH150" s="410"/>
      <c r="AI150" s="410"/>
      <c r="AJ150" s="410"/>
      <c r="AK150" s="410"/>
      <c r="AL150" s="410"/>
      <c r="AM150" s="296">
        <f>SUM(Y150:AL150)</f>
        <v>1</v>
      </c>
    </row>
    <row r="151" spans="1:39" ht="15" outlineLevel="1">
      <c r="A151" s="76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F151" si="68">AA150</f>
        <v>0</v>
      </c>
      <c r="AB151" s="411">
        <f t="shared" si="68"/>
        <v>0</v>
      </c>
      <c r="AC151" s="411">
        <f t="shared" si="68"/>
        <v>0</v>
      </c>
      <c r="AD151" s="411">
        <f t="shared" si="68"/>
        <v>0</v>
      </c>
      <c r="AE151" s="411">
        <f t="shared" si="68"/>
        <v>0</v>
      </c>
      <c r="AF151" s="411">
        <f t="shared" si="68"/>
        <v>0</v>
      </c>
      <c r="AG151" s="411">
        <f t="shared" ref="AG151:AL151" si="69">AG150</f>
        <v>0</v>
      </c>
      <c r="AH151" s="411">
        <f t="shared" si="69"/>
        <v>0</v>
      </c>
      <c r="AI151" s="411">
        <f t="shared" si="69"/>
        <v>0</v>
      </c>
      <c r="AJ151" s="411">
        <f t="shared" si="69"/>
        <v>0</v>
      </c>
      <c r="AK151" s="411">
        <f t="shared" si="69"/>
        <v>0</v>
      </c>
      <c r="AL151" s="411">
        <f t="shared" si="69"/>
        <v>0</v>
      </c>
      <c r="AM151" s="505"/>
    </row>
    <row r="152" spans="1:39" ht="15.75" outlineLevel="1">
      <c r="A152" s="762"/>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761" t="s">
        <v>840</v>
      </c>
      <c r="B153" s="294" t="s">
        <v>2</v>
      </c>
      <c r="C153" s="291" t="s">
        <v>25</v>
      </c>
      <c r="D153" s="295"/>
      <c r="E153" s="295"/>
      <c r="F153" s="295"/>
      <c r="G153" s="295"/>
      <c r="H153" s="295"/>
      <c r="I153" s="295"/>
      <c r="J153" s="295"/>
      <c r="K153" s="295">
        <v>0</v>
      </c>
      <c r="L153" s="295">
        <v>0</v>
      </c>
      <c r="M153" s="295">
        <v>0</v>
      </c>
      <c r="N153" s="291"/>
      <c r="O153" s="295"/>
      <c r="P153" s="295"/>
      <c r="Q153" s="295"/>
      <c r="R153" s="295"/>
      <c r="S153" s="295"/>
      <c r="T153" s="295"/>
      <c r="U153" s="295"/>
      <c r="V153" s="295">
        <v>0</v>
      </c>
      <c r="W153" s="295">
        <v>0</v>
      </c>
      <c r="X153" s="295">
        <v>0</v>
      </c>
      <c r="Y153" s="410">
        <v>1</v>
      </c>
      <c r="Z153" s="410">
        <v>0</v>
      </c>
      <c r="AA153" s="410">
        <v>0</v>
      </c>
      <c r="AB153" s="410">
        <v>0</v>
      </c>
      <c r="AC153" s="410">
        <v>0</v>
      </c>
      <c r="AD153" s="410">
        <v>0</v>
      </c>
      <c r="AE153" s="410">
        <v>0</v>
      </c>
      <c r="AF153" s="410">
        <v>0</v>
      </c>
      <c r="AG153" s="410"/>
      <c r="AH153" s="410"/>
      <c r="AI153" s="410"/>
      <c r="AJ153" s="410"/>
      <c r="AK153" s="410"/>
      <c r="AL153" s="410"/>
      <c r="AM153" s="296">
        <f>SUM(Y153:AL153)</f>
        <v>1</v>
      </c>
    </row>
    <row r="154" spans="1:39" ht="15" outlineLevel="1">
      <c r="A154" s="76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F154" si="70">AA153</f>
        <v>0</v>
      </c>
      <c r="AB154" s="411">
        <f t="shared" si="70"/>
        <v>0</v>
      </c>
      <c r="AC154" s="411">
        <f t="shared" si="70"/>
        <v>0</v>
      </c>
      <c r="AD154" s="411">
        <f t="shared" si="70"/>
        <v>0</v>
      </c>
      <c r="AE154" s="411">
        <f t="shared" si="70"/>
        <v>0</v>
      </c>
      <c r="AF154" s="411">
        <f t="shared" si="70"/>
        <v>0</v>
      </c>
      <c r="AG154" s="411">
        <f t="shared" ref="AG154:AL154" si="71">AG153</f>
        <v>0</v>
      </c>
      <c r="AH154" s="411">
        <f t="shared" si="71"/>
        <v>0</v>
      </c>
      <c r="AI154" s="411">
        <f t="shared" si="71"/>
        <v>0</v>
      </c>
      <c r="AJ154" s="411">
        <f t="shared" si="71"/>
        <v>0</v>
      </c>
      <c r="AK154" s="411">
        <f t="shared" si="71"/>
        <v>0</v>
      </c>
      <c r="AL154" s="411">
        <f t="shared" si="71"/>
        <v>0</v>
      </c>
      <c r="AM154" s="505"/>
    </row>
    <row r="155" spans="1:39" ht="15.75" outlineLevel="1">
      <c r="A155" s="762"/>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761" t="s">
        <v>841</v>
      </c>
      <c r="B156" s="294" t="s">
        <v>3</v>
      </c>
      <c r="C156" s="291" t="s">
        <v>25</v>
      </c>
      <c r="D156" s="295"/>
      <c r="E156" s="295"/>
      <c r="F156" s="295"/>
      <c r="G156" s="295"/>
      <c r="H156" s="295"/>
      <c r="I156" s="295"/>
      <c r="J156" s="295"/>
      <c r="K156" s="295">
        <v>479899.21153079078</v>
      </c>
      <c r="L156" s="295">
        <v>479899.21153079078</v>
      </c>
      <c r="M156" s="295">
        <v>479899.21153079078</v>
      </c>
      <c r="N156" s="291"/>
      <c r="O156" s="295"/>
      <c r="P156" s="295"/>
      <c r="Q156" s="295"/>
      <c r="R156" s="295"/>
      <c r="S156" s="295"/>
      <c r="T156" s="295"/>
      <c r="U156" s="295"/>
      <c r="V156" s="295">
        <v>288.84731915146324</v>
      </c>
      <c r="W156" s="295">
        <v>288.84731915146324</v>
      </c>
      <c r="X156" s="295">
        <v>288.84731915146324</v>
      </c>
      <c r="Y156" s="410">
        <v>1</v>
      </c>
      <c r="Z156" s="410">
        <v>0</v>
      </c>
      <c r="AA156" s="410">
        <v>0</v>
      </c>
      <c r="AB156" s="410">
        <v>0</v>
      </c>
      <c r="AC156" s="410">
        <v>0</v>
      </c>
      <c r="AD156" s="410">
        <v>0</v>
      </c>
      <c r="AE156" s="410">
        <v>0</v>
      </c>
      <c r="AF156" s="410">
        <v>0</v>
      </c>
      <c r="AG156" s="410"/>
      <c r="AH156" s="410"/>
      <c r="AI156" s="410"/>
      <c r="AJ156" s="410"/>
      <c r="AK156" s="410"/>
      <c r="AL156" s="410"/>
      <c r="AM156" s="296">
        <f>SUM(Y156:AL156)</f>
        <v>1</v>
      </c>
    </row>
    <row r="157" spans="1:39" ht="15" outlineLevel="1">
      <c r="A157" s="761" t="s">
        <v>842</v>
      </c>
      <c r="B157" s="294" t="s">
        <v>244</v>
      </c>
      <c r="C157" s="291" t="s">
        <v>163</v>
      </c>
      <c r="D157" s="295"/>
      <c r="E157" s="295"/>
      <c r="F157" s="295"/>
      <c r="G157" s="295"/>
      <c r="H157" s="295"/>
      <c r="I157" s="295"/>
      <c r="J157" s="295"/>
      <c r="K157" s="295">
        <v>12750.145522285458</v>
      </c>
      <c r="L157" s="295">
        <v>12750.145522285458</v>
      </c>
      <c r="M157" s="295">
        <v>12750.145522285458</v>
      </c>
      <c r="N157" s="468"/>
      <c r="O157" s="295"/>
      <c r="P157" s="295"/>
      <c r="Q157" s="295"/>
      <c r="R157" s="295"/>
      <c r="S157" s="295"/>
      <c r="T157" s="295"/>
      <c r="U157" s="295"/>
      <c r="V157" s="295">
        <v>6.7150788454106696</v>
      </c>
      <c r="W157" s="295">
        <v>6.7150788454106696</v>
      </c>
      <c r="X157" s="295">
        <v>6.7150788454106696</v>
      </c>
      <c r="Y157" s="411">
        <f>Y156</f>
        <v>1</v>
      </c>
      <c r="Z157" s="411">
        <f>Z156</f>
        <v>0</v>
      </c>
      <c r="AA157" s="411">
        <f t="shared" ref="AA157:AF157" si="72">AA156</f>
        <v>0</v>
      </c>
      <c r="AB157" s="411">
        <f t="shared" si="72"/>
        <v>0</v>
      </c>
      <c r="AC157" s="411">
        <f t="shared" si="72"/>
        <v>0</v>
      </c>
      <c r="AD157" s="411">
        <f t="shared" si="72"/>
        <v>0</v>
      </c>
      <c r="AE157" s="411">
        <f t="shared" si="72"/>
        <v>0</v>
      </c>
      <c r="AF157" s="411">
        <f t="shared" si="72"/>
        <v>0</v>
      </c>
      <c r="AG157" s="411">
        <f t="shared" ref="AG157:AL157" si="73">AG156</f>
        <v>0</v>
      </c>
      <c r="AH157" s="411">
        <f t="shared" si="73"/>
        <v>0</v>
      </c>
      <c r="AI157" s="411">
        <f t="shared" si="73"/>
        <v>0</v>
      </c>
      <c r="AJ157" s="411">
        <f t="shared" si="73"/>
        <v>0</v>
      </c>
      <c r="AK157" s="411">
        <f t="shared" si="73"/>
        <v>0</v>
      </c>
      <c r="AL157" s="411">
        <f t="shared" si="73"/>
        <v>0</v>
      </c>
      <c r="AM157" s="505"/>
    </row>
    <row r="158" spans="1:39" ht="15" outlineLevel="1">
      <c r="A158" s="76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761" t="s">
        <v>843</v>
      </c>
      <c r="B159" s="294" t="s">
        <v>4</v>
      </c>
      <c r="C159" s="291" t="s">
        <v>25</v>
      </c>
      <c r="D159" s="295"/>
      <c r="E159" s="295"/>
      <c r="F159" s="295"/>
      <c r="G159" s="295"/>
      <c r="H159" s="295"/>
      <c r="I159" s="295"/>
      <c r="J159" s="295"/>
      <c r="K159" s="295">
        <v>10023.791444063358</v>
      </c>
      <c r="L159" s="295">
        <v>10023.791444063358</v>
      </c>
      <c r="M159" s="295">
        <v>10023.791444063358</v>
      </c>
      <c r="N159" s="291"/>
      <c r="O159" s="295"/>
      <c r="P159" s="295"/>
      <c r="Q159" s="295"/>
      <c r="R159" s="295"/>
      <c r="S159" s="295"/>
      <c r="T159" s="295"/>
      <c r="U159" s="295"/>
      <c r="V159" s="295">
        <v>3.0353162024832652</v>
      </c>
      <c r="W159" s="295">
        <v>3.0353162024832652</v>
      </c>
      <c r="X159" s="295">
        <v>3.0353162024832652</v>
      </c>
      <c r="Y159" s="410">
        <v>1</v>
      </c>
      <c r="Z159" s="410">
        <v>0</v>
      </c>
      <c r="AA159" s="410">
        <v>0</v>
      </c>
      <c r="AB159" s="410">
        <v>0</v>
      </c>
      <c r="AC159" s="410">
        <v>0</v>
      </c>
      <c r="AD159" s="410">
        <v>0</v>
      </c>
      <c r="AE159" s="410">
        <v>0</v>
      </c>
      <c r="AF159" s="410">
        <v>0</v>
      </c>
      <c r="AG159" s="410"/>
      <c r="AH159" s="410"/>
      <c r="AI159" s="410"/>
      <c r="AJ159" s="410"/>
      <c r="AK159" s="410"/>
      <c r="AL159" s="410"/>
      <c r="AM159" s="296">
        <f>SUM(Y159:AL159)</f>
        <v>1</v>
      </c>
    </row>
    <row r="160" spans="1:39" ht="15" outlineLevel="1">
      <c r="A160" s="76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F160" si="74">AA159</f>
        <v>0</v>
      </c>
      <c r="AB160" s="411">
        <f t="shared" si="74"/>
        <v>0</v>
      </c>
      <c r="AC160" s="411">
        <f t="shared" si="74"/>
        <v>0</v>
      </c>
      <c r="AD160" s="411">
        <f t="shared" si="74"/>
        <v>0</v>
      </c>
      <c r="AE160" s="411">
        <f t="shared" si="74"/>
        <v>0</v>
      </c>
      <c r="AF160" s="411">
        <f t="shared" si="74"/>
        <v>0</v>
      </c>
      <c r="AG160" s="411">
        <f t="shared" ref="AG160:AL160" si="75">AG159</f>
        <v>0</v>
      </c>
      <c r="AH160" s="411">
        <f t="shared" si="75"/>
        <v>0</v>
      </c>
      <c r="AI160" s="411">
        <f t="shared" si="75"/>
        <v>0</v>
      </c>
      <c r="AJ160" s="411">
        <f t="shared" si="75"/>
        <v>0</v>
      </c>
      <c r="AK160" s="411">
        <f t="shared" si="75"/>
        <v>0</v>
      </c>
      <c r="AL160" s="411">
        <f t="shared" si="75"/>
        <v>0</v>
      </c>
      <c r="AM160" s="505"/>
    </row>
    <row r="161" spans="1:39" ht="15" outlineLevel="1">
      <c r="A161" s="76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761" t="s">
        <v>844</v>
      </c>
      <c r="B162" s="294" t="s">
        <v>5</v>
      </c>
      <c r="C162" s="291" t="s">
        <v>25</v>
      </c>
      <c r="D162" s="295"/>
      <c r="E162" s="295"/>
      <c r="F162" s="295"/>
      <c r="G162" s="295"/>
      <c r="H162" s="295"/>
      <c r="I162" s="295"/>
      <c r="J162" s="295"/>
      <c r="K162" s="295">
        <v>207106.50773700859</v>
      </c>
      <c r="L162" s="295">
        <v>207106.50773700859</v>
      </c>
      <c r="M162" s="295">
        <v>105194.34576140562</v>
      </c>
      <c r="N162" s="291"/>
      <c r="O162" s="295"/>
      <c r="P162" s="295"/>
      <c r="Q162" s="295"/>
      <c r="R162" s="295"/>
      <c r="S162" s="295"/>
      <c r="T162" s="295"/>
      <c r="U162" s="295"/>
      <c r="V162" s="295">
        <v>13.289158900264368</v>
      </c>
      <c r="W162" s="295">
        <v>13.289158900264368</v>
      </c>
      <c r="X162" s="295">
        <v>8.570325149420734</v>
      </c>
      <c r="Y162" s="410">
        <v>1</v>
      </c>
      <c r="Z162" s="410">
        <v>0</v>
      </c>
      <c r="AA162" s="410">
        <v>0</v>
      </c>
      <c r="AB162" s="410">
        <v>0</v>
      </c>
      <c r="AC162" s="410">
        <v>0</v>
      </c>
      <c r="AD162" s="410">
        <v>0</v>
      </c>
      <c r="AE162" s="410">
        <v>0</v>
      </c>
      <c r="AF162" s="410">
        <v>0</v>
      </c>
      <c r="AG162" s="410"/>
      <c r="AH162" s="410"/>
      <c r="AI162" s="410"/>
      <c r="AJ162" s="410"/>
      <c r="AK162" s="410"/>
      <c r="AL162" s="410"/>
      <c r="AM162" s="296">
        <f>SUM(Y162:AL162)</f>
        <v>1</v>
      </c>
    </row>
    <row r="163" spans="1:39" ht="15" outlineLevel="1">
      <c r="A163" s="76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F163" si="76">AA162</f>
        <v>0</v>
      </c>
      <c r="AB163" s="411">
        <f t="shared" si="76"/>
        <v>0</v>
      </c>
      <c r="AC163" s="411">
        <f t="shared" si="76"/>
        <v>0</v>
      </c>
      <c r="AD163" s="411">
        <f t="shared" si="76"/>
        <v>0</v>
      </c>
      <c r="AE163" s="411">
        <f t="shared" si="76"/>
        <v>0</v>
      </c>
      <c r="AF163" s="411">
        <f t="shared" si="76"/>
        <v>0</v>
      </c>
      <c r="AG163" s="411">
        <f t="shared" ref="AG163:AL163" si="77">AG162</f>
        <v>0</v>
      </c>
      <c r="AH163" s="411">
        <f t="shared" si="77"/>
        <v>0</v>
      </c>
      <c r="AI163" s="411">
        <f t="shared" si="77"/>
        <v>0</v>
      </c>
      <c r="AJ163" s="411">
        <f t="shared" si="77"/>
        <v>0</v>
      </c>
      <c r="AK163" s="411">
        <f t="shared" si="77"/>
        <v>0</v>
      </c>
      <c r="AL163" s="411">
        <f t="shared" si="77"/>
        <v>0</v>
      </c>
      <c r="AM163" s="505"/>
    </row>
    <row r="164" spans="1:39" ht="15" outlineLevel="1">
      <c r="A164" s="76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761" t="s">
        <v>845</v>
      </c>
      <c r="B165" s="294" t="s">
        <v>6</v>
      </c>
      <c r="C165" s="291" t="s">
        <v>25</v>
      </c>
      <c r="D165" s="295"/>
      <c r="E165" s="295"/>
      <c r="F165" s="295"/>
      <c r="G165" s="295"/>
      <c r="H165" s="295"/>
      <c r="I165" s="295"/>
      <c r="J165" s="295"/>
      <c r="K165" s="295">
        <v>0</v>
      </c>
      <c r="L165" s="295">
        <v>0</v>
      </c>
      <c r="M165" s="295">
        <v>0</v>
      </c>
      <c r="N165" s="291"/>
      <c r="O165" s="295"/>
      <c r="P165" s="295"/>
      <c r="Q165" s="295"/>
      <c r="R165" s="295"/>
      <c r="S165" s="295"/>
      <c r="T165" s="295"/>
      <c r="U165" s="295"/>
      <c r="V165" s="295">
        <v>0</v>
      </c>
      <c r="W165" s="295">
        <v>0</v>
      </c>
      <c r="X165" s="295">
        <v>0</v>
      </c>
      <c r="Y165" s="410">
        <v>0</v>
      </c>
      <c r="Z165" s="410">
        <v>0</v>
      </c>
      <c r="AA165" s="410">
        <v>0</v>
      </c>
      <c r="AB165" s="410">
        <v>0</v>
      </c>
      <c r="AC165" s="410">
        <v>0</v>
      </c>
      <c r="AD165" s="410">
        <v>0</v>
      </c>
      <c r="AE165" s="410">
        <v>0</v>
      </c>
      <c r="AF165" s="410">
        <v>0</v>
      </c>
      <c r="AG165" s="410"/>
      <c r="AH165" s="410"/>
      <c r="AI165" s="410"/>
      <c r="AJ165" s="410"/>
      <c r="AK165" s="410"/>
      <c r="AL165" s="410"/>
      <c r="AM165" s="296">
        <f>SUM(Y165:AL165)</f>
        <v>0</v>
      </c>
    </row>
    <row r="166" spans="1:39" ht="15" outlineLevel="1">
      <c r="A166" s="76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F166" si="78">AA165</f>
        <v>0</v>
      </c>
      <c r="AB166" s="411">
        <f t="shared" si="78"/>
        <v>0</v>
      </c>
      <c r="AC166" s="411">
        <f t="shared" si="78"/>
        <v>0</v>
      </c>
      <c r="AD166" s="411">
        <f t="shared" si="78"/>
        <v>0</v>
      </c>
      <c r="AE166" s="411">
        <f t="shared" si="78"/>
        <v>0</v>
      </c>
      <c r="AF166" s="411">
        <f t="shared" si="78"/>
        <v>0</v>
      </c>
      <c r="AG166" s="411">
        <f t="shared" ref="AG166:AL166" si="79">AG165</f>
        <v>0</v>
      </c>
      <c r="AH166" s="411">
        <f t="shared" si="79"/>
        <v>0</v>
      </c>
      <c r="AI166" s="411">
        <f t="shared" si="79"/>
        <v>0</v>
      </c>
      <c r="AJ166" s="411">
        <f t="shared" si="79"/>
        <v>0</v>
      </c>
      <c r="AK166" s="411">
        <f t="shared" si="79"/>
        <v>0</v>
      </c>
      <c r="AL166" s="411">
        <f t="shared" si="79"/>
        <v>0</v>
      </c>
      <c r="AM166" s="505"/>
    </row>
    <row r="167" spans="1:39" ht="15" outlineLevel="1">
      <c r="A167" s="76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761" t="s">
        <v>846</v>
      </c>
      <c r="B168" s="294" t="s">
        <v>42</v>
      </c>
      <c r="C168" s="291" t="s">
        <v>25</v>
      </c>
      <c r="D168" s="295"/>
      <c r="E168" s="295"/>
      <c r="F168" s="295"/>
      <c r="G168" s="295"/>
      <c r="H168" s="295"/>
      <c r="I168" s="295"/>
      <c r="J168" s="295"/>
      <c r="K168" s="295">
        <v>0</v>
      </c>
      <c r="L168" s="295">
        <v>0</v>
      </c>
      <c r="M168" s="295">
        <v>0</v>
      </c>
      <c r="N168" s="291"/>
      <c r="O168" s="295"/>
      <c r="P168" s="295"/>
      <c r="Q168" s="295"/>
      <c r="R168" s="295"/>
      <c r="S168" s="295"/>
      <c r="T168" s="295"/>
      <c r="U168" s="295"/>
      <c r="V168" s="295">
        <v>0</v>
      </c>
      <c r="W168" s="295">
        <v>0</v>
      </c>
      <c r="X168" s="295">
        <v>0</v>
      </c>
      <c r="Y168" s="410">
        <v>0</v>
      </c>
      <c r="Z168" s="410">
        <v>0</v>
      </c>
      <c r="AA168" s="410">
        <v>0</v>
      </c>
      <c r="AB168" s="410">
        <v>0</v>
      </c>
      <c r="AC168" s="410">
        <v>0</v>
      </c>
      <c r="AD168" s="410">
        <v>0</v>
      </c>
      <c r="AE168" s="410">
        <v>0</v>
      </c>
      <c r="AF168" s="410">
        <v>0</v>
      </c>
      <c r="AG168" s="410"/>
      <c r="AH168" s="410"/>
      <c r="AI168" s="410"/>
      <c r="AJ168" s="410"/>
      <c r="AK168" s="410"/>
      <c r="AL168" s="410"/>
      <c r="AM168" s="296">
        <f>SUM(Y168:AL168)</f>
        <v>0</v>
      </c>
    </row>
    <row r="169" spans="1:39" ht="15" outlineLevel="1">
      <c r="A169" s="76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F169" si="80">AA168</f>
        <v>0</v>
      </c>
      <c r="AB169" s="411">
        <f t="shared" si="80"/>
        <v>0</v>
      </c>
      <c r="AC169" s="411">
        <f t="shared" si="80"/>
        <v>0</v>
      </c>
      <c r="AD169" s="411">
        <f t="shared" si="80"/>
        <v>0</v>
      </c>
      <c r="AE169" s="411">
        <f t="shared" si="80"/>
        <v>0</v>
      </c>
      <c r="AF169" s="411">
        <f t="shared" si="80"/>
        <v>0</v>
      </c>
      <c r="AG169" s="411">
        <f t="shared" ref="AG169:AL169" si="81">AG168</f>
        <v>0</v>
      </c>
      <c r="AH169" s="411">
        <f t="shared" si="81"/>
        <v>0</v>
      </c>
      <c r="AI169" s="411">
        <f t="shared" si="81"/>
        <v>0</v>
      </c>
      <c r="AJ169" s="411">
        <f t="shared" si="81"/>
        <v>0</v>
      </c>
      <c r="AK169" s="411">
        <f t="shared" si="81"/>
        <v>0</v>
      </c>
      <c r="AL169" s="411">
        <f t="shared" si="81"/>
        <v>0</v>
      </c>
      <c r="AM169" s="505"/>
    </row>
    <row r="170" spans="1:39" ht="15" outlineLevel="1">
      <c r="A170" s="76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761" t="s">
        <v>847</v>
      </c>
      <c r="B171" s="294" t="s">
        <v>485</v>
      </c>
      <c r="C171" s="291" t="s">
        <v>25</v>
      </c>
      <c r="D171" s="295"/>
      <c r="E171" s="295"/>
      <c r="F171" s="295"/>
      <c r="G171" s="295"/>
      <c r="H171" s="295"/>
      <c r="I171" s="295"/>
      <c r="J171" s="295"/>
      <c r="K171" s="295">
        <v>0</v>
      </c>
      <c r="L171" s="295">
        <v>0</v>
      </c>
      <c r="M171" s="295">
        <v>0</v>
      </c>
      <c r="N171" s="291"/>
      <c r="O171" s="295"/>
      <c r="P171" s="295"/>
      <c r="Q171" s="295"/>
      <c r="R171" s="295"/>
      <c r="S171" s="295"/>
      <c r="T171" s="295"/>
      <c r="U171" s="295"/>
      <c r="V171" s="295">
        <v>0</v>
      </c>
      <c r="W171" s="295">
        <v>0</v>
      </c>
      <c r="X171" s="295">
        <v>0</v>
      </c>
      <c r="Y171" s="410">
        <v>0</v>
      </c>
      <c r="Z171" s="410">
        <v>0</v>
      </c>
      <c r="AA171" s="410">
        <v>0</v>
      </c>
      <c r="AB171" s="410">
        <v>0</v>
      </c>
      <c r="AC171" s="410">
        <v>0</v>
      </c>
      <c r="AD171" s="410">
        <v>0</v>
      </c>
      <c r="AE171" s="410">
        <v>0</v>
      </c>
      <c r="AF171" s="410">
        <v>0</v>
      </c>
      <c r="AG171" s="410"/>
      <c r="AH171" s="410"/>
      <c r="AI171" s="410"/>
      <c r="AJ171" s="410"/>
      <c r="AK171" s="410"/>
      <c r="AL171" s="410"/>
      <c r="AM171" s="296">
        <f>SUM(Y171:AL171)</f>
        <v>0</v>
      </c>
    </row>
    <row r="172" spans="1:39" s="283" customFormat="1" ht="15" outlineLevel="1">
      <c r="A172" s="761"/>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F172" si="82">AA171</f>
        <v>0</v>
      </c>
      <c r="AB172" s="411">
        <f t="shared" si="82"/>
        <v>0</v>
      </c>
      <c r="AC172" s="411">
        <f t="shared" si="82"/>
        <v>0</v>
      </c>
      <c r="AD172" s="411">
        <f t="shared" si="82"/>
        <v>0</v>
      </c>
      <c r="AE172" s="411">
        <f t="shared" si="82"/>
        <v>0</v>
      </c>
      <c r="AF172" s="411">
        <f t="shared" si="82"/>
        <v>0</v>
      </c>
      <c r="AG172" s="411">
        <f t="shared" ref="AG172:AL172" si="83">AG171</f>
        <v>0</v>
      </c>
      <c r="AH172" s="411">
        <f t="shared" si="83"/>
        <v>0</v>
      </c>
      <c r="AI172" s="411">
        <f t="shared" si="83"/>
        <v>0</v>
      </c>
      <c r="AJ172" s="411">
        <f t="shared" si="83"/>
        <v>0</v>
      </c>
      <c r="AK172" s="411">
        <f t="shared" si="83"/>
        <v>0</v>
      </c>
      <c r="AL172" s="411">
        <f t="shared" si="83"/>
        <v>0</v>
      </c>
      <c r="AM172" s="505"/>
    </row>
    <row r="173" spans="1:39" s="283" customFormat="1" ht="15" outlineLevel="1">
      <c r="A173" s="761"/>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761" t="s">
        <v>848</v>
      </c>
      <c r="B174" s="294" t="s">
        <v>7</v>
      </c>
      <c r="C174" s="291" t="s">
        <v>25</v>
      </c>
      <c r="D174" s="295"/>
      <c r="E174" s="295"/>
      <c r="F174" s="295"/>
      <c r="G174" s="295"/>
      <c r="H174" s="295"/>
      <c r="I174" s="295"/>
      <c r="J174" s="295"/>
      <c r="K174" s="295">
        <v>0</v>
      </c>
      <c r="L174" s="295">
        <v>0</v>
      </c>
      <c r="M174" s="295">
        <v>0</v>
      </c>
      <c r="N174" s="291"/>
      <c r="O174" s="295"/>
      <c r="P174" s="295"/>
      <c r="Q174" s="295"/>
      <c r="R174" s="295"/>
      <c r="S174" s="295"/>
      <c r="T174" s="295"/>
      <c r="U174" s="295"/>
      <c r="V174" s="295">
        <v>0</v>
      </c>
      <c r="W174" s="295">
        <v>0</v>
      </c>
      <c r="X174" s="295">
        <v>0</v>
      </c>
      <c r="Y174" s="410">
        <v>0</v>
      </c>
      <c r="Z174" s="410">
        <v>0</v>
      </c>
      <c r="AA174" s="410">
        <v>0</v>
      </c>
      <c r="AB174" s="410">
        <v>0</v>
      </c>
      <c r="AC174" s="410">
        <v>0</v>
      </c>
      <c r="AD174" s="410">
        <v>0</v>
      </c>
      <c r="AE174" s="410">
        <v>0</v>
      </c>
      <c r="AF174" s="410">
        <v>0</v>
      </c>
      <c r="AG174" s="410"/>
      <c r="AH174" s="410"/>
      <c r="AI174" s="410"/>
      <c r="AJ174" s="410"/>
      <c r="AK174" s="410"/>
      <c r="AL174" s="410"/>
      <c r="AM174" s="296">
        <f>SUM(Y174:AL174)</f>
        <v>0</v>
      </c>
    </row>
    <row r="175" spans="1:39" ht="15" outlineLevel="1">
      <c r="A175" s="76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F175" si="84">AA174</f>
        <v>0</v>
      </c>
      <c r="AB175" s="411">
        <f t="shared" si="84"/>
        <v>0</v>
      </c>
      <c r="AC175" s="411">
        <f t="shared" si="84"/>
        <v>0</v>
      </c>
      <c r="AD175" s="411">
        <f t="shared" si="84"/>
        <v>0</v>
      </c>
      <c r="AE175" s="411">
        <f t="shared" si="84"/>
        <v>0</v>
      </c>
      <c r="AF175" s="411">
        <f t="shared" si="84"/>
        <v>0</v>
      </c>
      <c r="AG175" s="411">
        <f t="shared" ref="AG175:AL175" si="85">AG174</f>
        <v>0</v>
      </c>
      <c r="AH175" s="411">
        <f t="shared" si="85"/>
        <v>0</v>
      </c>
      <c r="AI175" s="411">
        <f t="shared" si="85"/>
        <v>0</v>
      </c>
      <c r="AJ175" s="411">
        <f t="shared" si="85"/>
        <v>0</v>
      </c>
      <c r="AK175" s="411">
        <f t="shared" si="85"/>
        <v>0</v>
      </c>
      <c r="AL175" s="411">
        <f t="shared" si="85"/>
        <v>0</v>
      </c>
      <c r="AM175" s="505"/>
    </row>
    <row r="176" spans="1:39" ht="15" outlineLevel="1">
      <c r="A176" s="76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763"/>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761" t="s">
        <v>849</v>
      </c>
      <c r="B178" s="310" t="s">
        <v>22</v>
      </c>
      <c r="C178" s="291" t="s">
        <v>25</v>
      </c>
      <c r="D178" s="295"/>
      <c r="E178" s="295"/>
      <c r="F178" s="295"/>
      <c r="G178" s="295"/>
      <c r="H178" s="295"/>
      <c r="I178" s="295"/>
      <c r="J178" s="295"/>
      <c r="K178" s="295">
        <v>12913153.957416214</v>
      </c>
      <c r="L178" s="295">
        <v>11996690.075844685</v>
      </c>
      <c r="M178" s="295">
        <v>7303115.6395710502</v>
      </c>
      <c r="N178" s="295">
        <v>12</v>
      </c>
      <c r="O178" s="295"/>
      <c r="P178" s="295"/>
      <c r="Q178" s="295"/>
      <c r="R178" s="295"/>
      <c r="S178" s="295"/>
      <c r="T178" s="295"/>
      <c r="U178" s="295"/>
      <c r="V178" s="295">
        <v>2041.4305022182689</v>
      </c>
      <c r="W178" s="295">
        <v>1764.8764409401406</v>
      </c>
      <c r="X178" s="295">
        <v>1204.3543556932598</v>
      </c>
      <c r="Y178" s="467">
        <v>0</v>
      </c>
      <c r="Z178" s="469">
        <v>4.82E-2</v>
      </c>
      <c r="AA178" s="469">
        <v>0.38300000000000001</v>
      </c>
      <c r="AB178" s="415">
        <v>1.8E-3</v>
      </c>
      <c r="AC178" s="415">
        <v>0.12820000000000001</v>
      </c>
      <c r="AD178" s="415">
        <v>0.44940000000000002</v>
      </c>
      <c r="AE178" s="415">
        <v>1.5E-3</v>
      </c>
      <c r="AF178" s="415">
        <v>0</v>
      </c>
      <c r="AG178" s="415"/>
      <c r="AH178" s="415"/>
      <c r="AI178" s="415"/>
      <c r="AJ178" s="415"/>
      <c r="AK178" s="415"/>
      <c r="AL178" s="415"/>
      <c r="AM178" s="296">
        <f>SUM(Y178:AL178)</f>
        <v>1.0121000000000002</v>
      </c>
    </row>
    <row r="179" spans="1:39" ht="15" outlineLevel="1">
      <c r="A179" s="761" t="s">
        <v>850</v>
      </c>
      <c r="B179" s="294" t="s">
        <v>244</v>
      </c>
      <c r="C179" s="291" t="s">
        <v>163</v>
      </c>
      <c r="D179" s="295"/>
      <c r="E179" s="295"/>
      <c r="F179" s="295"/>
      <c r="G179" s="295"/>
      <c r="H179" s="295"/>
      <c r="I179" s="295"/>
      <c r="J179" s="295"/>
      <c r="K179" s="295">
        <v>309637.38156492601</v>
      </c>
      <c r="L179" s="295">
        <v>308282.38156492601</v>
      </c>
      <c r="M179" s="295">
        <v>273880.029730679</v>
      </c>
      <c r="N179" s="295">
        <f>N178</f>
        <v>12</v>
      </c>
      <c r="O179" s="295"/>
      <c r="P179" s="295"/>
      <c r="Q179" s="295"/>
      <c r="R179" s="295"/>
      <c r="S179" s="295"/>
      <c r="T179" s="295"/>
      <c r="U179" s="295"/>
      <c r="V179" s="295">
        <v>41.469767241</v>
      </c>
      <c r="W179" s="295">
        <v>41.089767241000004</v>
      </c>
      <c r="X179" s="295">
        <v>33.092697166000001</v>
      </c>
      <c r="Y179" s="411">
        <f>Y178</f>
        <v>0</v>
      </c>
      <c r="Z179" s="411">
        <f>Z178</f>
        <v>4.82E-2</v>
      </c>
      <c r="AA179" s="411">
        <f t="shared" ref="AA179:AF179" si="86">AA178</f>
        <v>0.38300000000000001</v>
      </c>
      <c r="AB179" s="411">
        <f t="shared" si="86"/>
        <v>1.8E-3</v>
      </c>
      <c r="AC179" s="411">
        <f t="shared" si="86"/>
        <v>0.12820000000000001</v>
      </c>
      <c r="AD179" s="411">
        <f t="shared" si="86"/>
        <v>0.44940000000000002</v>
      </c>
      <c r="AE179" s="411">
        <f t="shared" si="86"/>
        <v>1.5E-3</v>
      </c>
      <c r="AF179" s="411">
        <f t="shared" si="86"/>
        <v>0</v>
      </c>
      <c r="AG179" s="411">
        <f t="shared" ref="AG179:AL179" si="87">AG178</f>
        <v>0</v>
      </c>
      <c r="AH179" s="411">
        <f t="shared" si="87"/>
        <v>0</v>
      </c>
      <c r="AI179" s="411">
        <f t="shared" si="87"/>
        <v>0</v>
      </c>
      <c r="AJ179" s="411">
        <f t="shared" si="87"/>
        <v>0</v>
      </c>
      <c r="AK179" s="411">
        <f t="shared" si="87"/>
        <v>0</v>
      </c>
      <c r="AL179" s="411">
        <f t="shared" si="87"/>
        <v>0</v>
      </c>
      <c r="AM179" s="505"/>
    </row>
    <row r="180" spans="1:39" ht="15" outlineLevel="1">
      <c r="A180" s="76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761" t="s">
        <v>851</v>
      </c>
      <c r="B181" s="314" t="s">
        <v>21</v>
      </c>
      <c r="C181" s="291" t="s">
        <v>25</v>
      </c>
      <c r="D181" s="295"/>
      <c r="E181" s="295"/>
      <c r="F181" s="295"/>
      <c r="G181" s="295"/>
      <c r="H181" s="295"/>
      <c r="I181" s="295"/>
      <c r="J181" s="295"/>
      <c r="K181" s="295">
        <v>31539.760692809417</v>
      </c>
      <c r="L181" s="295">
        <v>31539.760692809417</v>
      </c>
      <c r="M181" s="295">
        <v>31539.760692809417</v>
      </c>
      <c r="N181" s="295">
        <v>12</v>
      </c>
      <c r="O181" s="295"/>
      <c r="P181" s="295"/>
      <c r="Q181" s="295"/>
      <c r="R181" s="295"/>
      <c r="S181" s="295"/>
      <c r="T181" s="295"/>
      <c r="U181" s="295"/>
      <c r="V181" s="295">
        <v>7.6433650061746103</v>
      </c>
      <c r="W181" s="295">
        <v>7.6433650061746103</v>
      </c>
      <c r="X181" s="295">
        <v>7.6433650061746103</v>
      </c>
      <c r="Y181" s="415">
        <v>0</v>
      </c>
      <c r="Z181" s="469">
        <v>1</v>
      </c>
      <c r="AA181" s="415">
        <v>0</v>
      </c>
      <c r="AB181" s="415">
        <v>0</v>
      </c>
      <c r="AC181" s="415">
        <v>0</v>
      </c>
      <c r="AD181" s="415">
        <v>0</v>
      </c>
      <c r="AE181" s="415">
        <v>0</v>
      </c>
      <c r="AF181" s="415">
        <v>0</v>
      </c>
      <c r="AG181" s="415"/>
      <c r="AH181" s="415"/>
      <c r="AI181" s="415"/>
      <c r="AJ181" s="415"/>
      <c r="AK181" s="415"/>
      <c r="AL181" s="415"/>
      <c r="AM181" s="296">
        <f>SUM(Y181:AL181)</f>
        <v>1</v>
      </c>
    </row>
    <row r="182" spans="1:39" ht="15" outlineLevel="1">
      <c r="A182" s="761" t="s">
        <v>852</v>
      </c>
      <c r="B182" s="294" t="s">
        <v>244</v>
      </c>
      <c r="C182" s="291" t="s">
        <v>163</v>
      </c>
      <c r="D182" s="295"/>
      <c r="E182" s="295"/>
      <c r="F182" s="295"/>
      <c r="G182" s="295"/>
      <c r="H182" s="295"/>
      <c r="I182" s="295"/>
      <c r="J182" s="295"/>
      <c r="K182" s="295">
        <v>475.94268758800001</v>
      </c>
      <c r="L182" s="295">
        <v>475.94268758800001</v>
      </c>
      <c r="M182" s="295">
        <v>475.94268758800001</v>
      </c>
      <c r="N182" s="295">
        <f>N181</f>
        <v>12</v>
      </c>
      <c r="O182" s="295"/>
      <c r="P182" s="295"/>
      <c r="Q182" s="295"/>
      <c r="R182" s="295"/>
      <c r="S182" s="295"/>
      <c r="T182" s="295"/>
      <c r="U182" s="295"/>
      <c r="V182" s="295">
        <v>9.6936939E-2</v>
      </c>
      <c r="W182" s="295">
        <v>9.6936939E-2</v>
      </c>
      <c r="X182" s="295">
        <v>9.6936939E-2</v>
      </c>
      <c r="Y182" s="411">
        <f>Y181</f>
        <v>0</v>
      </c>
      <c r="Z182" s="411">
        <f>Z181</f>
        <v>1</v>
      </c>
      <c r="AA182" s="411">
        <f t="shared" ref="AA182:AF182" si="88">AA181</f>
        <v>0</v>
      </c>
      <c r="AB182" s="411">
        <f t="shared" si="88"/>
        <v>0</v>
      </c>
      <c r="AC182" s="411">
        <f t="shared" si="88"/>
        <v>0</v>
      </c>
      <c r="AD182" s="411">
        <f t="shared" si="88"/>
        <v>0</v>
      </c>
      <c r="AE182" s="411">
        <f t="shared" si="88"/>
        <v>0</v>
      </c>
      <c r="AF182" s="411">
        <f t="shared" si="88"/>
        <v>0</v>
      </c>
      <c r="AG182" s="411">
        <f t="shared" ref="AG182:AL182" si="89">AG181</f>
        <v>0</v>
      </c>
      <c r="AH182" s="411">
        <f t="shared" si="89"/>
        <v>0</v>
      </c>
      <c r="AI182" s="411">
        <f t="shared" si="89"/>
        <v>0</v>
      </c>
      <c r="AJ182" s="411">
        <f t="shared" si="89"/>
        <v>0</v>
      </c>
      <c r="AK182" s="411">
        <f t="shared" si="89"/>
        <v>0</v>
      </c>
      <c r="AL182" s="411">
        <f t="shared" si="89"/>
        <v>0</v>
      </c>
      <c r="AM182" s="505"/>
    </row>
    <row r="183" spans="1:39" ht="15" outlineLevel="1">
      <c r="A183" s="76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761" t="s">
        <v>853</v>
      </c>
      <c r="B184" s="314" t="s">
        <v>23</v>
      </c>
      <c r="C184" s="291" t="s">
        <v>25</v>
      </c>
      <c r="D184" s="295"/>
      <c r="E184" s="295"/>
      <c r="F184" s="295"/>
      <c r="G184" s="295"/>
      <c r="H184" s="295"/>
      <c r="I184" s="295"/>
      <c r="J184" s="295"/>
      <c r="K184" s="295">
        <v>0</v>
      </c>
      <c r="L184" s="295">
        <v>0</v>
      </c>
      <c r="M184" s="295">
        <v>0</v>
      </c>
      <c r="N184" s="295">
        <v>3</v>
      </c>
      <c r="O184" s="295"/>
      <c r="P184" s="295"/>
      <c r="Q184" s="295"/>
      <c r="R184" s="295"/>
      <c r="S184" s="295"/>
      <c r="T184" s="295"/>
      <c r="U184" s="295"/>
      <c r="V184" s="295">
        <v>0</v>
      </c>
      <c r="W184" s="295">
        <v>0</v>
      </c>
      <c r="X184" s="295">
        <v>0</v>
      </c>
      <c r="Y184" s="415">
        <v>0</v>
      </c>
      <c r="Z184" s="415">
        <v>0</v>
      </c>
      <c r="AA184" s="415">
        <v>0</v>
      </c>
      <c r="AB184" s="415">
        <v>0</v>
      </c>
      <c r="AC184" s="415">
        <v>0</v>
      </c>
      <c r="AD184" s="415">
        <v>0</v>
      </c>
      <c r="AE184" s="415">
        <v>0</v>
      </c>
      <c r="AF184" s="415">
        <v>0</v>
      </c>
      <c r="AG184" s="415"/>
      <c r="AH184" s="415"/>
      <c r="AI184" s="415"/>
      <c r="AJ184" s="415"/>
      <c r="AK184" s="415"/>
      <c r="AL184" s="415"/>
      <c r="AM184" s="296">
        <f>SUM(Y184:AL184)</f>
        <v>0</v>
      </c>
    </row>
    <row r="185" spans="1:39" ht="15" outlineLevel="1">
      <c r="A185" s="76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F185" si="90">AA184</f>
        <v>0</v>
      </c>
      <c r="AB185" s="411">
        <f t="shared" si="90"/>
        <v>0</v>
      </c>
      <c r="AC185" s="411">
        <f t="shared" si="90"/>
        <v>0</v>
      </c>
      <c r="AD185" s="411">
        <f t="shared" si="90"/>
        <v>0</v>
      </c>
      <c r="AE185" s="411">
        <f t="shared" si="90"/>
        <v>0</v>
      </c>
      <c r="AF185" s="411">
        <f t="shared" si="90"/>
        <v>0</v>
      </c>
      <c r="AG185" s="411">
        <f t="shared" ref="AG185:AL185" si="91">AG184</f>
        <v>0</v>
      </c>
      <c r="AH185" s="411">
        <f t="shared" si="91"/>
        <v>0</v>
      </c>
      <c r="AI185" s="411">
        <f t="shared" si="91"/>
        <v>0</v>
      </c>
      <c r="AJ185" s="411">
        <f t="shared" si="91"/>
        <v>0</v>
      </c>
      <c r="AK185" s="411">
        <f t="shared" si="91"/>
        <v>0</v>
      </c>
      <c r="AL185" s="411">
        <f t="shared" si="91"/>
        <v>0</v>
      </c>
      <c r="AM185" s="505"/>
    </row>
    <row r="186" spans="1:39" ht="15" outlineLevel="1">
      <c r="A186" s="76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761" t="s">
        <v>854</v>
      </c>
      <c r="B187" s="314" t="s">
        <v>24</v>
      </c>
      <c r="C187" s="291" t="s">
        <v>25</v>
      </c>
      <c r="D187" s="295"/>
      <c r="E187" s="295"/>
      <c r="F187" s="295"/>
      <c r="G187" s="295"/>
      <c r="H187" s="295"/>
      <c r="I187" s="295"/>
      <c r="J187" s="295"/>
      <c r="K187" s="295">
        <v>0</v>
      </c>
      <c r="L187" s="295">
        <v>0</v>
      </c>
      <c r="M187" s="295">
        <v>0</v>
      </c>
      <c r="N187" s="295">
        <v>12</v>
      </c>
      <c r="O187" s="295"/>
      <c r="P187" s="295"/>
      <c r="Q187" s="295"/>
      <c r="R187" s="295"/>
      <c r="S187" s="295"/>
      <c r="T187" s="295"/>
      <c r="U187" s="295"/>
      <c r="V187" s="295">
        <v>0</v>
      </c>
      <c r="W187" s="295">
        <v>0</v>
      </c>
      <c r="X187" s="295">
        <v>0</v>
      </c>
      <c r="Y187" s="415">
        <v>0</v>
      </c>
      <c r="Z187" s="415">
        <v>0</v>
      </c>
      <c r="AA187" s="415">
        <v>0</v>
      </c>
      <c r="AB187" s="415">
        <v>0</v>
      </c>
      <c r="AC187" s="415">
        <v>0</v>
      </c>
      <c r="AD187" s="415">
        <v>0</v>
      </c>
      <c r="AE187" s="415">
        <v>0</v>
      </c>
      <c r="AF187" s="415">
        <v>0</v>
      </c>
      <c r="AG187" s="415"/>
      <c r="AH187" s="415"/>
      <c r="AI187" s="415"/>
      <c r="AJ187" s="415"/>
      <c r="AK187" s="415"/>
      <c r="AL187" s="415"/>
      <c r="AM187" s="296">
        <f>SUM(Y187:AL187)</f>
        <v>0</v>
      </c>
    </row>
    <row r="188" spans="1:39" ht="15" outlineLevel="1">
      <c r="A188" s="761" t="s">
        <v>855</v>
      </c>
      <c r="B188" s="294" t="s">
        <v>244</v>
      </c>
      <c r="C188" s="291" t="s">
        <v>163</v>
      </c>
      <c r="D188" s="295"/>
      <c r="E188" s="295"/>
      <c r="F188" s="295"/>
      <c r="G188" s="295"/>
      <c r="H188" s="295"/>
      <c r="I188" s="295"/>
      <c r="J188" s="295"/>
      <c r="K188" s="295">
        <v>5519.7986010000004</v>
      </c>
      <c r="L188" s="295">
        <v>5519.7986010000004</v>
      </c>
      <c r="M188" s="295">
        <v>5519.7986010000004</v>
      </c>
      <c r="N188" s="295">
        <f>N187</f>
        <v>12</v>
      </c>
      <c r="O188" s="295"/>
      <c r="P188" s="295"/>
      <c r="Q188" s="295"/>
      <c r="R188" s="295"/>
      <c r="S188" s="295"/>
      <c r="T188" s="295"/>
      <c r="U188" s="295"/>
      <c r="V188" s="295">
        <v>3.290618555</v>
      </c>
      <c r="W188" s="295">
        <v>3.290618555</v>
      </c>
      <c r="X188" s="295">
        <v>3.290618555</v>
      </c>
      <c r="Y188" s="411">
        <f>Y187</f>
        <v>0</v>
      </c>
      <c r="Z188" s="411">
        <v>1</v>
      </c>
      <c r="AA188" s="411">
        <f t="shared" ref="AA188:AF188" si="92">AA187</f>
        <v>0</v>
      </c>
      <c r="AB188" s="411">
        <f t="shared" si="92"/>
        <v>0</v>
      </c>
      <c r="AC188" s="411">
        <f t="shared" si="92"/>
        <v>0</v>
      </c>
      <c r="AD188" s="411">
        <f t="shared" si="92"/>
        <v>0</v>
      </c>
      <c r="AE188" s="411">
        <f t="shared" si="92"/>
        <v>0</v>
      </c>
      <c r="AF188" s="411">
        <f t="shared" si="92"/>
        <v>0</v>
      </c>
      <c r="AG188" s="411">
        <f t="shared" ref="AG188:AL188" si="93">AG187</f>
        <v>0</v>
      </c>
      <c r="AH188" s="411">
        <f t="shared" si="93"/>
        <v>0</v>
      </c>
      <c r="AI188" s="411">
        <f t="shared" si="93"/>
        <v>0</v>
      </c>
      <c r="AJ188" s="411">
        <f t="shared" si="93"/>
        <v>0</v>
      </c>
      <c r="AK188" s="411">
        <f t="shared" si="93"/>
        <v>0</v>
      </c>
      <c r="AL188" s="411">
        <f t="shared" si="93"/>
        <v>0</v>
      </c>
      <c r="AM188" s="505"/>
    </row>
    <row r="189" spans="1:39" ht="15" outlineLevel="1">
      <c r="A189" s="76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761" t="s">
        <v>856</v>
      </c>
      <c r="B190" s="314" t="s">
        <v>20</v>
      </c>
      <c r="C190" s="291" t="s">
        <v>25</v>
      </c>
      <c r="D190" s="295"/>
      <c r="E190" s="295"/>
      <c r="F190" s="295"/>
      <c r="G190" s="295"/>
      <c r="H190" s="295"/>
      <c r="I190" s="295"/>
      <c r="J190" s="295"/>
      <c r="K190" s="295">
        <v>0</v>
      </c>
      <c r="L190" s="295">
        <v>0</v>
      </c>
      <c r="M190" s="295">
        <v>0</v>
      </c>
      <c r="N190" s="295">
        <v>12</v>
      </c>
      <c r="O190" s="295"/>
      <c r="P190" s="295"/>
      <c r="Q190" s="295"/>
      <c r="R190" s="295"/>
      <c r="S190" s="295"/>
      <c r="T190" s="295"/>
      <c r="U190" s="295"/>
      <c r="V190" s="295">
        <v>0</v>
      </c>
      <c r="W190" s="295">
        <v>0</v>
      </c>
      <c r="X190" s="295">
        <v>0</v>
      </c>
      <c r="Y190" s="415">
        <v>0</v>
      </c>
      <c r="Z190" s="415">
        <v>0</v>
      </c>
      <c r="AA190" s="415">
        <v>1</v>
      </c>
      <c r="AB190" s="415">
        <v>0</v>
      </c>
      <c r="AC190" s="415">
        <v>0</v>
      </c>
      <c r="AD190" s="415">
        <v>0</v>
      </c>
      <c r="AE190" s="415">
        <v>0</v>
      </c>
      <c r="AF190" s="415">
        <v>0</v>
      </c>
      <c r="AG190" s="415"/>
      <c r="AH190" s="415"/>
      <c r="AI190" s="415"/>
      <c r="AJ190" s="415"/>
      <c r="AK190" s="415"/>
      <c r="AL190" s="415"/>
      <c r="AM190" s="296">
        <f>SUM(Y190:AL190)</f>
        <v>1</v>
      </c>
    </row>
    <row r="191" spans="1:39" ht="15" outlineLevel="1">
      <c r="A191" s="761" t="s">
        <v>857</v>
      </c>
      <c r="B191" s="294" t="s">
        <v>244</v>
      </c>
      <c r="C191" s="291" t="s">
        <v>163</v>
      </c>
      <c r="D191" s="295"/>
      <c r="E191" s="295"/>
      <c r="F191" s="295"/>
      <c r="G191" s="295"/>
      <c r="H191" s="295"/>
      <c r="I191" s="295"/>
      <c r="J191" s="295"/>
      <c r="K191" s="295">
        <v>0</v>
      </c>
      <c r="L191" s="295">
        <v>0</v>
      </c>
      <c r="M191" s="295">
        <v>0</v>
      </c>
      <c r="N191" s="295">
        <f>N190</f>
        <v>12</v>
      </c>
      <c r="O191" s="295"/>
      <c r="P191" s="295"/>
      <c r="Q191" s="295"/>
      <c r="R191" s="295"/>
      <c r="S191" s="295"/>
      <c r="T191" s="295"/>
      <c r="U191" s="295"/>
      <c r="V191" s="295">
        <v>0</v>
      </c>
      <c r="W191" s="295">
        <v>0</v>
      </c>
      <c r="X191" s="295"/>
      <c r="Y191" s="411">
        <f>Y190</f>
        <v>0</v>
      </c>
      <c r="Z191" s="411">
        <f>Z190</f>
        <v>0</v>
      </c>
      <c r="AA191" s="411">
        <f t="shared" ref="AA191:AF191" si="94">AA190</f>
        <v>1</v>
      </c>
      <c r="AB191" s="411">
        <f t="shared" si="94"/>
        <v>0</v>
      </c>
      <c r="AC191" s="411">
        <f t="shared" si="94"/>
        <v>0</v>
      </c>
      <c r="AD191" s="411">
        <f t="shared" si="94"/>
        <v>0</v>
      </c>
      <c r="AE191" s="411">
        <f t="shared" si="94"/>
        <v>0</v>
      </c>
      <c r="AF191" s="411">
        <f t="shared" si="94"/>
        <v>0</v>
      </c>
      <c r="AG191" s="411">
        <f t="shared" ref="AG191:AL191" si="95">AG190</f>
        <v>0</v>
      </c>
      <c r="AH191" s="411">
        <f t="shared" si="95"/>
        <v>0</v>
      </c>
      <c r="AI191" s="411">
        <f t="shared" si="95"/>
        <v>0</v>
      </c>
      <c r="AJ191" s="411">
        <f t="shared" si="95"/>
        <v>0</v>
      </c>
      <c r="AK191" s="411">
        <f t="shared" si="95"/>
        <v>0</v>
      </c>
      <c r="AL191" s="411">
        <f t="shared" si="95"/>
        <v>0</v>
      </c>
      <c r="AM191" s="505"/>
    </row>
    <row r="192" spans="1:39" ht="15" outlineLevel="1">
      <c r="A192" s="76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761" t="s">
        <v>858</v>
      </c>
      <c r="B193" s="314" t="s">
        <v>486</v>
      </c>
      <c r="C193" s="291" t="s">
        <v>25</v>
      </c>
      <c r="D193" s="295"/>
      <c r="E193" s="295"/>
      <c r="F193" s="295"/>
      <c r="G193" s="295"/>
      <c r="H193" s="295"/>
      <c r="I193" s="295"/>
      <c r="J193" s="295"/>
      <c r="K193" s="295">
        <v>0</v>
      </c>
      <c r="L193" s="295">
        <v>0</v>
      </c>
      <c r="M193" s="295">
        <v>0</v>
      </c>
      <c r="N193" s="291"/>
      <c r="O193" s="295"/>
      <c r="P193" s="295"/>
      <c r="Q193" s="295"/>
      <c r="R193" s="295"/>
      <c r="S193" s="295"/>
      <c r="T193" s="295"/>
      <c r="U193" s="295"/>
      <c r="V193" s="295">
        <v>0</v>
      </c>
      <c r="W193" s="295">
        <v>0</v>
      </c>
      <c r="X193" s="295">
        <v>0</v>
      </c>
      <c r="Y193" s="415">
        <v>0</v>
      </c>
      <c r="Z193" s="415">
        <v>0</v>
      </c>
      <c r="AA193" s="415">
        <v>0</v>
      </c>
      <c r="AB193" s="415">
        <v>0</v>
      </c>
      <c r="AC193" s="415">
        <v>0</v>
      </c>
      <c r="AD193" s="415">
        <v>0</v>
      </c>
      <c r="AE193" s="415">
        <v>0</v>
      </c>
      <c r="AF193" s="415">
        <v>0</v>
      </c>
      <c r="AG193" s="415"/>
      <c r="AH193" s="415"/>
      <c r="AI193" s="415"/>
      <c r="AJ193" s="415"/>
      <c r="AK193" s="415"/>
      <c r="AL193" s="415"/>
      <c r="AM193" s="296">
        <f>SUM(Y193:AL193)</f>
        <v>0</v>
      </c>
    </row>
    <row r="194" spans="1:39" s="283" customFormat="1" ht="15" outlineLevel="1">
      <c r="A194" s="761"/>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F194" si="96">AA193</f>
        <v>0</v>
      </c>
      <c r="AB194" s="411">
        <f t="shared" si="96"/>
        <v>0</v>
      </c>
      <c r="AC194" s="411">
        <f t="shared" si="96"/>
        <v>0</v>
      </c>
      <c r="AD194" s="411">
        <f t="shared" si="96"/>
        <v>0</v>
      </c>
      <c r="AE194" s="411">
        <f t="shared" si="96"/>
        <v>0</v>
      </c>
      <c r="AF194" s="411">
        <f t="shared" si="96"/>
        <v>0</v>
      </c>
      <c r="AG194" s="411">
        <f t="shared" ref="AG194:AL194" si="97">AG193</f>
        <v>0</v>
      </c>
      <c r="AH194" s="411">
        <f t="shared" si="97"/>
        <v>0</v>
      </c>
      <c r="AI194" s="411">
        <f t="shared" si="97"/>
        <v>0</v>
      </c>
      <c r="AJ194" s="411">
        <f t="shared" si="97"/>
        <v>0</v>
      </c>
      <c r="AK194" s="411">
        <f t="shared" si="97"/>
        <v>0</v>
      </c>
      <c r="AL194" s="411">
        <f t="shared" si="97"/>
        <v>0</v>
      </c>
      <c r="AM194" s="505"/>
    </row>
    <row r="195" spans="1:39" s="283" customFormat="1" ht="15" outlineLevel="1">
      <c r="A195" s="761"/>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761" t="s">
        <v>859</v>
      </c>
      <c r="B196" s="314" t="s">
        <v>487</v>
      </c>
      <c r="C196" s="291" t="s">
        <v>25</v>
      </c>
      <c r="D196" s="295"/>
      <c r="E196" s="295"/>
      <c r="F196" s="295"/>
      <c r="G196" s="295"/>
      <c r="H196" s="295"/>
      <c r="I196" s="295"/>
      <c r="J196" s="295"/>
      <c r="K196" s="295">
        <v>0</v>
      </c>
      <c r="L196" s="295">
        <v>0</v>
      </c>
      <c r="M196" s="295">
        <v>0</v>
      </c>
      <c r="N196" s="291"/>
      <c r="O196" s="295"/>
      <c r="P196" s="295"/>
      <c r="Q196" s="295"/>
      <c r="R196" s="295"/>
      <c r="S196" s="295"/>
      <c r="T196" s="295"/>
      <c r="U196" s="295"/>
      <c r="V196" s="295">
        <v>0</v>
      </c>
      <c r="W196" s="295">
        <v>0</v>
      </c>
      <c r="X196" s="295">
        <v>0</v>
      </c>
      <c r="Y196" s="415">
        <v>0</v>
      </c>
      <c r="Z196" s="415">
        <v>0</v>
      </c>
      <c r="AA196" s="415">
        <v>0</v>
      </c>
      <c r="AB196" s="415">
        <v>0</v>
      </c>
      <c r="AC196" s="415">
        <v>0</v>
      </c>
      <c r="AD196" s="415">
        <v>0</v>
      </c>
      <c r="AE196" s="415">
        <v>0</v>
      </c>
      <c r="AF196" s="415">
        <v>0</v>
      </c>
      <c r="AG196" s="415"/>
      <c r="AH196" s="415"/>
      <c r="AI196" s="415"/>
      <c r="AJ196" s="415"/>
      <c r="AK196" s="415"/>
      <c r="AL196" s="415"/>
      <c r="AM196" s="296">
        <f>SUM(Y196:AL196)</f>
        <v>0</v>
      </c>
    </row>
    <row r="197" spans="1:39" s="283" customFormat="1" ht="15" outlineLevel="1">
      <c r="A197" s="761"/>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F197" si="98">AA196</f>
        <v>0</v>
      </c>
      <c r="AB197" s="411">
        <f t="shared" si="98"/>
        <v>0</v>
      </c>
      <c r="AC197" s="411">
        <f t="shared" si="98"/>
        <v>0</v>
      </c>
      <c r="AD197" s="411">
        <f t="shared" si="98"/>
        <v>0</v>
      </c>
      <c r="AE197" s="411">
        <f t="shared" si="98"/>
        <v>0</v>
      </c>
      <c r="AF197" s="411">
        <f t="shared" si="98"/>
        <v>0</v>
      </c>
      <c r="AG197" s="411">
        <f t="shared" ref="AG197:AL197" si="99">AG196</f>
        <v>0</v>
      </c>
      <c r="AH197" s="411">
        <f t="shared" si="99"/>
        <v>0</v>
      </c>
      <c r="AI197" s="411">
        <f t="shared" si="99"/>
        <v>0</v>
      </c>
      <c r="AJ197" s="411">
        <f t="shared" si="99"/>
        <v>0</v>
      </c>
      <c r="AK197" s="411">
        <f t="shared" si="99"/>
        <v>0</v>
      </c>
      <c r="AL197" s="411">
        <f t="shared" si="99"/>
        <v>0</v>
      </c>
      <c r="AM197" s="505"/>
    </row>
    <row r="198" spans="1:39" s="283" customFormat="1" ht="15" outlineLevel="1">
      <c r="A198" s="761"/>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761" t="s">
        <v>860</v>
      </c>
      <c r="B199" s="314" t="s">
        <v>9</v>
      </c>
      <c r="C199" s="291" t="s">
        <v>25</v>
      </c>
      <c r="D199" s="295"/>
      <c r="E199" s="295"/>
      <c r="F199" s="295"/>
      <c r="G199" s="295"/>
      <c r="H199" s="295"/>
      <c r="I199" s="295"/>
      <c r="J199" s="295"/>
      <c r="K199" s="295">
        <v>0</v>
      </c>
      <c r="L199" s="295">
        <v>0</v>
      </c>
      <c r="M199" s="295">
        <v>0</v>
      </c>
      <c r="N199" s="291"/>
      <c r="O199" s="295"/>
      <c r="P199" s="295"/>
      <c r="Q199" s="295"/>
      <c r="R199" s="295"/>
      <c r="S199" s="295"/>
      <c r="T199" s="295"/>
      <c r="U199" s="295"/>
      <c r="V199" s="295">
        <v>0</v>
      </c>
      <c r="W199" s="295">
        <v>0</v>
      </c>
      <c r="X199" s="295">
        <v>0</v>
      </c>
      <c r="Y199" s="415">
        <v>0</v>
      </c>
      <c r="Z199" s="415">
        <v>0</v>
      </c>
      <c r="AA199" s="415">
        <v>0</v>
      </c>
      <c r="AB199" s="415">
        <v>0</v>
      </c>
      <c r="AC199" s="415">
        <v>0</v>
      </c>
      <c r="AD199" s="415">
        <v>0</v>
      </c>
      <c r="AE199" s="415">
        <v>0</v>
      </c>
      <c r="AF199" s="415">
        <v>0</v>
      </c>
      <c r="AG199" s="415"/>
      <c r="AH199" s="415"/>
      <c r="AI199" s="415"/>
      <c r="AJ199" s="415"/>
      <c r="AK199" s="415"/>
      <c r="AL199" s="415"/>
      <c r="AM199" s="296">
        <f>SUM(Y199:AL199)</f>
        <v>0</v>
      </c>
    </row>
    <row r="200" spans="1:39" ht="15" outlineLevel="1">
      <c r="A200" s="76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F200" si="100">AA199</f>
        <v>0</v>
      </c>
      <c r="AB200" s="411">
        <f t="shared" si="100"/>
        <v>0</v>
      </c>
      <c r="AC200" s="411">
        <f t="shared" si="100"/>
        <v>0</v>
      </c>
      <c r="AD200" s="411">
        <f t="shared" si="100"/>
        <v>0</v>
      </c>
      <c r="AE200" s="411">
        <f t="shared" si="100"/>
        <v>0</v>
      </c>
      <c r="AF200" s="411">
        <f t="shared" si="100"/>
        <v>0</v>
      </c>
      <c r="AG200" s="411">
        <f t="shared" ref="AG200:AL200" si="101">AG199</f>
        <v>0</v>
      </c>
      <c r="AH200" s="411">
        <f t="shared" si="101"/>
        <v>0</v>
      </c>
      <c r="AI200" s="411">
        <f t="shared" si="101"/>
        <v>0</v>
      </c>
      <c r="AJ200" s="411">
        <f t="shared" si="101"/>
        <v>0</v>
      </c>
      <c r="AK200" s="411">
        <f t="shared" si="101"/>
        <v>0</v>
      </c>
      <c r="AL200" s="411">
        <f t="shared" si="101"/>
        <v>0</v>
      </c>
      <c r="AM200" s="505"/>
    </row>
    <row r="201" spans="1:39" ht="15" outlineLevel="1">
      <c r="A201" s="76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763"/>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761" t="s">
        <v>861</v>
      </c>
      <c r="B203" s="315" t="s">
        <v>11</v>
      </c>
      <c r="C203" s="291" t="s">
        <v>25</v>
      </c>
      <c r="D203" s="295"/>
      <c r="E203" s="295"/>
      <c r="F203" s="295"/>
      <c r="G203" s="295"/>
      <c r="H203" s="295"/>
      <c r="I203" s="295"/>
      <c r="J203" s="295"/>
      <c r="K203" s="295">
        <v>0</v>
      </c>
      <c r="L203" s="295">
        <v>0</v>
      </c>
      <c r="M203" s="295">
        <v>0</v>
      </c>
      <c r="N203" s="295">
        <v>12</v>
      </c>
      <c r="O203" s="295"/>
      <c r="P203" s="295"/>
      <c r="Q203" s="295"/>
      <c r="R203" s="295"/>
      <c r="S203" s="295"/>
      <c r="T203" s="295"/>
      <c r="U203" s="295"/>
      <c r="V203" s="295">
        <v>0</v>
      </c>
      <c r="W203" s="295">
        <v>0</v>
      </c>
      <c r="X203" s="295">
        <v>0</v>
      </c>
      <c r="Y203" s="426">
        <v>0</v>
      </c>
      <c r="Z203" s="415">
        <v>0</v>
      </c>
      <c r="AA203" s="415">
        <v>0</v>
      </c>
      <c r="AB203" s="415">
        <v>0</v>
      </c>
      <c r="AC203" s="415">
        <v>0</v>
      </c>
      <c r="AD203" s="415">
        <v>0</v>
      </c>
      <c r="AE203" s="415">
        <v>0</v>
      </c>
      <c r="AF203" s="415">
        <v>0</v>
      </c>
      <c r="AG203" s="415"/>
      <c r="AH203" s="415"/>
      <c r="AI203" s="415"/>
      <c r="AJ203" s="415"/>
      <c r="AK203" s="415"/>
      <c r="AL203" s="415"/>
      <c r="AM203" s="296">
        <f>SUM(Y203:AL203)</f>
        <v>0</v>
      </c>
    </row>
    <row r="204" spans="1:39" ht="15" outlineLevel="1">
      <c r="A204" s="76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F204" si="102">AA203</f>
        <v>0</v>
      </c>
      <c r="AB204" s="411">
        <f t="shared" si="102"/>
        <v>0</v>
      </c>
      <c r="AC204" s="411">
        <f t="shared" si="102"/>
        <v>0</v>
      </c>
      <c r="AD204" s="411">
        <f t="shared" si="102"/>
        <v>0</v>
      </c>
      <c r="AE204" s="411">
        <f t="shared" si="102"/>
        <v>0</v>
      </c>
      <c r="AF204" s="411">
        <f t="shared" si="102"/>
        <v>0</v>
      </c>
      <c r="AG204" s="411">
        <f t="shared" ref="AG204:AL204" si="103">AG203</f>
        <v>0</v>
      </c>
      <c r="AH204" s="411">
        <f t="shared" si="103"/>
        <v>0</v>
      </c>
      <c r="AI204" s="411">
        <f t="shared" si="103"/>
        <v>0</v>
      </c>
      <c r="AJ204" s="411">
        <f t="shared" si="103"/>
        <v>0</v>
      </c>
      <c r="AK204" s="411">
        <f t="shared" si="103"/>
        <v>0</v>
      </c>
      <c r="AL204" s="411">
        <f t="shared" si="103"/>
        <v>0</v>
      </c>
      <c r="AM204" s="505"/>
    </row>
    <row r="205" spans="1:39" ht="15" outlineLevel="1">
      <c r="A205" s="764"/>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761" t="s">
        <v>862</v>
      </c>
      <c r="B206" s="315" t="s">
        <v>12</v>
      </c>
      <c r="C206" s="291" t="s">
        <v>25</v>
      </c>
      <c r="D206" s="295"/>
      <c r="E206" s="295"/>
      <c r="F206" s="295"/>
      <c r="G206" s="295"/>
      <c r="H206" s="295"/>
      <c r="I206" s="295"/>
      <c r="J206" s="295"/>
      <c r="K206" s="295">
        <v>0</v>
      </c>
      <c r="L206" s="295">
        <v>0</v>
      </c>
      <c r="M206" s="295">
        <v>0</v>
      </c>
      <c r="N206" s="295">
        <v>12</v>
      </c>
      <c r="O206" s="295"/>
      <c r="P206" s="295"/>
      <c r="Q206" s="295"/>
      <c r="R206" s="295"/>
      <c r="S206" s="295"/>
      <c r="T206" s="295"/>
      <c r="U206" s="295"/>
      <c r="V206" s="295">
        <v>0</v>
      </c>
      <c r="W206" s="295">
        <v>0</v>
      </c>
      <c r="X206" s="295">
        <v>0</v>
      </c>
      <c r="Y206" s="410">
        <v>0</v>
      </c>
      <c r="Z206" s="415">
        <v>0</v>
      </c>
      <c r="AA206" s="415">
        <v>0</v>
      </c>
      <c r="AB206" s="415">
        <v>0</v>
      </c>
      <c r="AC206" s="415">
        <v>0</v>
      </c>
      <c r="AD206" s="415">
        <v>0</v>
      </c>
      <c r="AE206" s="415">
        <v>0</v>
      </c>
      <c r="AF206" s="415">
        <v>0</v>
      </c>
      <c r="AG206" s="415"/>
      <c r="AH206" s="415"/>
      <c r="AI206" s="415"/>
      <c r="AJ206" s="415"/>
      <c r="AK206" s="415"/>
      <c r="AL206" s="415"/>
      <c r="AM206" s="296">
        <f>SUM(Y206:AL206)</f>
        <v>0</v>
      </c>
    </row>
    <row r="207" spans="1:39" ht="15" outlineLevel="1">
      <c r="A207" s="76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F207" si="104">AA206</f>
        <v>0</v>
      </c>
      <c r="AB207" s="411">
        <f t="shared" si="104"/>
        <v>0</v>
      </c>
      <c r="AC207" s="411">
        <f t="shared" si="104"/>
        <v>0</v>
      </c>
      <c r="AD207" s="411">
        <f t="shared" si="104"/>
        <v>0</v>
      </c>
      <c r="AE207" s="411">
        <f t="shared" si="104"/>
        <v>0</v>
      </c>
      <c r="AF207" s="411">
        <f t="shared" si="104"/>
        <v>0</v>
      </c>
      <c r="AG207" s="411">
        <f t="shared" ref="AG207:AL207" si="105">AG206</f>
        <v>0</v>
      </c>
      <c r="AH207" s="411">
        <f t="shared" si="105"/>
        <v>0</v>
      </c>
      <c r="AI207" s="411">
        <f t="shared" si="105"/>
        <v>0</v>
      </c>
      <c r="AJ207" s="411">
        <f t="shared" si="105"/>
        <v>0</v>
      </c>
      <c r="AK207" s="411">
        <f t="shared" si="105"/>
        <v>0</v>
      </c>
      <c r="AL207" s="411">
        <f t="shared" si="105"/>
        <v>0</v>
      </c>
      <c r="AM207" s="505"/>
    </row>
    <row r="208" spans="1:39" ht="15" outlineLevel="1">
      <c r="A208" s="76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761" t="s">
        <v>863</v>
      </c>
      <c r="B209" s="315" t="s">
        <v>13</v>
      </c>
      <c r="C209" s="291" t="s">
        <v>25</v>
      </c>
      <c r="D209" s="295"/>
      <c r="E209" s="295"/>
      <c r="F209" s="295"/>
      <c r="G209" s="295"/>
      <c r="H209" s="295"/>
      <c r="I209" s="295"/>
      <c r="J209" s="295"/>
      <c r="K209" s="295">
        <v>667662.71672247676</v>
      </c>
      <c r="L209" s="295">
        <v>667662.71672247676</v>
      </c>
      <c r="M209" s="295">
        <v>667662.71672247676</v>
      </c>
      <c r="N209" s="295">
        <v>12</v>
      </c>
      <c r="O209" s="295"/>
      <c r="P209" s="295"/>
      <c r="Q209" s="295"/>
      <c r="R209" s="295"/>
      <c r="S209" s="295"/>
      <c r="T209" s="295"/>
      <c r="U209" s="295"/>
      <c r="V209" s="295">
        <v>76.934979994366302</v>
      </c>
      <c r="W209" s="295">
        <v>76.934979994366302</v>
      </c>
      <c r="X209" s="295">
        <v>76.934979994366302</v>
      </c>
      <c r="Y209" s="410">
        <v>0</v>
      </c>
      <c r="Z209" s="415">
        <v>0</v>
      </c>
      <c r="AA209" s="415">
        <v>0</v>
      </c>
      <c r="AB209" s="415">
        <v>0</v>
      </c>
      <c r="AC209" s="415">
        <v>0</v>
      </c>
      <c r="AD209" s="415">
        <v>1</v>
      </c>
      <c r="AE209" s="415">
        <v>0</v>
      </c>
      <c r="AF209" s="415">
        <v>0</v>
      </c>
      <c r="AG209" s="415"/>
      <c r="AH209" s="415"/>
      <c r="AI209" s="415"/>
      <c r="AJ209" s="415"/>
      <c r="AK209" s="415"/>
      <c r="AL209" s="415"/>
      <c r="AM209" s="296">
        <f>SUM(Y209:AL209)</f>
        <v>1</v>
      </c>
    </row>
    <row r="210" spans="1:39" ht="15" outlineLevel="1">
      <c r="A210" s="761" t="s">
        <v>864</v>
      </c>
      <c r="B210" s="294" t="s">
        <v>244</v>
      </c>
      <c r="C210" s="291" t="s">
        <v>163</v>
      </c>
      <c r="D210" s="295"/>
      <c r="E210" s="295"/>
      <c r="F210" s="295"/>
      <c r="G210" s="295"/>
      <c r="H210" s="295"/>
      <c r="I210" s="295"/>
      <c r="J210" s="295"/>
      <c r="K210" s="295">
        <v>512100</v>
      </c>
      <c r="L210" s="295">
        <v>512100</v>
      </c>
      <c r="M210" s="295">
        <v>512100</v>
      </c>
      <c r="N210" s="295">
        <f>N209</f>
        <v>12</v>
      </c>
      <c r="O210" s="295"/>
      <c r="P210" s="295"/>
      <c r="Q210" s="295"/>
      <c r="R210" s="295"/>
      <c r="S210" s="295"/>
      <c r="T210" s="295"/>
      <c r="U210" s="295"/>
      <c r="V210" s="295">
        <v>55.575000000000003</v>
      </c>
      <c r="W210" s="295">
        <v>55.575000000000003</v>
      </c>
      <c r="X210" s="295">
        <v>55.575000000000003</v>
      </c>
      <c r="Y210" s="411">
        <f>Y209</f>
        <v>0</v>
      </c>
      <c r="Z210" s="411">
        <f>Z209</f>
        <v>0</v>
      </c>
      <c r="AA210" s="411">
        <f t="shared" ref="AA210:AF210" si="106">AA209</f>
        <v>0</v>
      </c>
      <c r="AB210" s="411">
        <f t="shared" si="106"/>
        <v>0</v>
      </c>
      <c r="AC210" s="411">
        <f t="shared" si="106"/>
        <v>0</v>
      </c>
      <c r="AD210" s="411">
        <f t="shared" si="106"/>
        <v>1</v>
      </c>
      <c r="AE210" s="411">
        <f t="shared" si="106"/>
        <v>0</v>
      </c>
      <c r="AF210" s="411">
        <f t="shared" si="106"/>
        <v>0</v>
      </c>
      <c r="AG210" s="411">
        <f t="shared" ref="AG210:AL210" si="107">AG209</f>
        <v>0</v>
      </c>
      <c r="AH210" s="411">
        <f t="shared" si="107"/>
        <v>0</v>
      </c>
      <c r="AI210" s="411">
        <f t="shared" si="107"/>
        <v>0</v>
      </c>
      <c r="AJ210" s="411">
        <f t="shared" si="107"/>
        <v>0</v>
      </c>
      <c r="AK210" s="411">
        <f t="shared" si="107"/>
        <v>0</v>
      </c>
      <c r="AL210" s="411">
        <f t="shared" si="107"/>
        <v>0</v>
      </c>
      <c r="AM210" s="505"/>
    </row>
    <row r="211" spans="1:39" ht="15" outlineLevel="1">
      <c r="A211" s="76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761" t="s">
        <v>865</v>
      </c>
      <c r="B212" s="315" t="s">
        <v>22</v>
      </c>
      <c r="C212" s="291" t="s">
        <v>25</v>
      </c>
      <c r="D212" s="295"/>
      <c r="E212" s="295"/>
      <c r="F212" s="295"/>
      <c r="G212" s="295"/>
      <c r="H212" s="295"/>
      <c r="I212" s="295"/>
      <c r="J212" s="295"/>
      <c r="K212" s="295">
        <v>0</v>
      </c>
      <c r="L212" s="295">
        <v>0</v>
      </c>
      <c r="M212" s="295">
        <v>0</v>
      </c>
      <c r="N212" s="295">
        <v>12</v>
      </c>
      <c r="O212" s="295"/>
      <c r="P212" s="295"/>
      <c r="Q212" s="295"/>
      <c r="R212" s="295"/>
      <c r="S212" s="295"/>
      <c r="T212" s="295"/>
      <c r="U212" s="295"/>
      <c r="V212" s="295">
        <v>0</v>
      </c>
      <c r="W212" s="295">
        <v>0</v>
      </c>
      <c r="X212" s="295">
        <v>0</v>
      </c>
      <c r="Y212" s="410">
        <v>0</v>
      </c>
      <c r="Z212" s="415">
        <v>0</v>
      </c>
      <c r="AA212" s="415">
        <v>0</v>
      </c>
      <c r="AB212" s="415">
        <v>0</v>
      </c>
      <c r="AC212" s="415">
        <v>0</v>
      </c>
      <c r="AD212" s="415">
        <v>0</v>
      </c>
      <c r="AE212" s="415">
        <v>0</v>
      </c>
      <c r="AF212" s="415">
        <v>0</v>
      </c>
      <c r="AG212" s="415"/>
      <c r="AH212" s="415"/>
      <c r="AI212" s="415"/>
      <c r="AJ212" s="415"/>
      <c r="AK212" s="415"/>
      <c r="AL212" s="415"/>
      <c r="AM212" s="296">
        <f>SUM(Y212:AL212)</f>
        <v>0</v>
      </c>
    </row>
    <row r="213" spans="1:39" ht="15" outlineLevel="1">
      <c r="A213" s="76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F213" si="108">AA212</f>
        <v>0</v>
      </c>
      <c r="AB213" s="411">
        <f t="shared" si="108"/>
        <v>0</v>
      </c>
      <c r="AC213" s="411">
        <f t="shared" si="108"/>
        <v>0</v>
      </c>
      <c r="AD213" s="411">
        <f t="shared" si="108"/>
        <v>0</v>
      </c>
      <c r="AE213" s="411">
        <f t="shared" si="108"/>
        <v>0</v>
      </c>
      <c r="AF213" s="411">
        <f t="shared" si="108"/>
        <v>0</v>
      </c>
      <c r="AG213" s="411">
        <f t="shared" ref="AG213:AL213" si="109">AG212</f>
        <v>0</v>
      </c>
      <c r="AH213" s="411">
        <f t="shared" si="109"/>
        <v>0</v>
      </c>
      <c r="AI213" s="411">
        <f t="shared" si="109"/>
        <v>0</v>
      </c>
      <c r="AJ213" s="411">
        <f t="shared" si="109"/>
        <v>0</v>
      </c>
      <c r="AK213" s="411">
        <f t="shared" si="109"/>
        <v>0</v>
      </c>
      <c r="AL213" s="411">
        <f t="shared" si="109"/>
        <v>0</v>
      </c>
      <c r="AM213" s="505"/>
    </row>
    <row r="214" spans="1:39" ht="15" outlineLevel="1">
      <c r="A214" s="76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761" t="s">
        <v>866</v>
      </c>
      <c r="B215" s="315" t="s">
        <v>9</v>
      </c>
      <c r="C215" s="291" t="s">
        <v>25</v>
      </c>
      <c r="D215" s="295"/>
      <c r="E215" s="295"/>
      <c r="F215" s="295"/>
      <c r="G215" s="295"/>
      <c r="H215" s="295"/>
      <c r="I215" s="295"/>
      <c r="J215" s="295"/>
      <c r="K215" s="295">
        <v>0</v>
      </c>
      <c r="L215" s="295">
        <v>0</v>
      </c>
      <c r="M215" s="295">
        <v>0</v>
      </c>
      <c r="N215" s="291"/>
      <c r="O215" s="295"/>
      <c r="P215" s="295"/>
      <c r="Q215" s="295"/>
      <c r="R215" s="295"/>
      <c r="S215" s="295"/>
      <c r="T215" s="295"/>
      <c r="U215" s="295"/>
      <c r="V215" s="295">
        <v>0</v>
      </c>
      <c r="W215" s="295">
        <v>0</v>
      </c>
      <c r="X215" s="295">
        <v>0</v>
      </c>
      <c r="Y215" s="410">
        <v>0</v>
      </c>
      <c r="Z215" s="415">
        <v>0</v>
      </c>
      <c r="AA215" s="415">
        <v>0</v>
      </c>
      <c r="AB215" s="415">
        <v>0</v>
      </c>
      <c r="AC215" s="415">
        <v>0</v>
      </c>
      <c r="AD215" s="415">
        <v>0</v>
      </c>
      <c r="AE215" s="415">
        <v>0</v>
      </c>
      <c r="AF215" s="415">
        <v>0</v>
      </c>
      <c r="AG215" s="415"/>
      <c r="AH215" s="415"/>
      <c r="AI215" s="415"/>
      <c r="AJ215" s="415"/>
      <c r="AK215" s="415"/>
      <c r="AL215" s="415"/>
      <c r="AM215" s="296">
        <f>SUM(Y215:AL215)</f>
        <v>0</v>
      </c>
    </row>
    <row r="216" spans="1:39" ht="15" outlineLevel="1">
      <c r="A216" s="76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F216" si="110">AA215</f>
        <v>0</v>
      </c>
      <c r="AB216" s="411">
        <f t="shared" si="110"/>
        <v>0</v>
      </c>
      <c r="AC216" s="411">
        <f t="shared" si="110"/>
        <v>0</v>
      </c>
      <c r="AD216" s="411">
        <f t="shared" si="110"/>
        <v>0</v>
      </c>
      <c r="AE216" s="411">
        <f t="shared" si="110"/>
        <v>0</v>
      </c>
      <c r="AF216" s="411">
        <f t="shared" si="110"/>
        <v>0</v>
      </c>
      <c r="AG216" s="411">
        <f t="shared" ref="AG216:AL216" si="111">AG215</f>
        <v>0</v>
      </c>
      <c r="AH216" s="411">
        <f t="shared" si="111"/>
        <v>0</v>
      </c>
      <c r="AI216" s="411">
        <f t="shared" si="111"/>
        <v>0</v>
      </c>
      <c r="AJ216" s="411">
        <f t="shared" si="111"/>
        <v>0</v>
      </c>
      <c r="AK216" s="411">
        <f t="shared" si="111"/>
        <v>0</v>
      </c>
      <c r="AL216" s="411">
        <f t="shared" si="111"/>
        <v>0</v>
      </c>
      <c r="AM216" s="505"/>
    </row>
    <row r="217" spans="1:39" ht="15" outlineLevel="1">
      <c r="A217" s="76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763"/>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761" t="s">
        <v>867</v>
      </c>
      <c r="B219" s="315" t="s">
        <v>14</v>
      </c>
      <c r="C219" s="291" t="s">
        <v>25</v>
      </c>
      <c r="D219" s="295"/>
      <c r="E219" s="295"/>
      <c r="F219" s="295"/>
      <c r="G219" s="295"/>
      <c r="H219" s="295"/>
      <c r="I219" s="295"/>
      <c r="J219" s="295"/>
      <c r="K219" s="295">
        <v>946012.33792114258</v>
      </c>
      <c r="L219" s="295">
        <v>371496.33792114258</v>
      </c>
      <c r="M219" s="295">
        <v>366615.33792114258</v>
      </c>
      <c r="N219" s="291"/>
      <c r="O219" s="295"/>
      <c r="P219" s="295"/>
      <c r="Q219" s="295"/>
      <c r="R219" s="295"/>
      <c r="S219" s="295"/>
      <c r="T219" s="295"/>
      <c r="U219" s="295"/>
      <c r="V219" s="295">
        <v>96.96642998141769</v>
      </c>
      <c r="W219" s="295">
        <v>67.122456702185417</v>
      </c>
      <c r="X219" s="295">
        <v>61.896202745629125</v>
      </c>
      <c r="Y219" s="470">
        <v>1</v>
      </c>
      <c r="Z219" s="410">
        <v>0</v>
      </c>
      <c r="AA219" s="410">
        <v>0</v>
      </c>
      <c r="AB219" s="410">
        <v>0</v>
      </c>
      <c r="AC219" s="410">
        <v>0</v>
      </c>
      <c r="AD219" s="410">
        <v>0</v>
      </c>
      <c r="AE219" s="410">
        <v>0</v>
      </c>
      <c r="AF219" s="410">
        <v>0</v>
      </c>
      <c r="AG219" s="410"/>
      <c r="AH219" s="410"/>
      <c r="AI219" s="410"/>
      <c r="AJ219" s="410"/>
      <c r="AK219" s="410"/>
      <c r="AL219" s="410"/>
      <c r="AM219" s="296">
        <f>SUM(Y219:AL219)</f>
        <v>1</v>
      </c>
    </row>
    <row r="220" spans="1:39" ht="15" outlineLevel="1">
      <c r="A220" s="761" t="s">
        <v>868</v>
      </c>
      <c r="B220" s="294" t="s">
        <v>244</v>
      </c>
      <c r="C220" s="291" t="s">
        <v>163</v>
      </c>
      <c r="D220" s="295"/>
      <c r="E220" s="295"/>
      <c r="F220" s="295"/>
      <c r="G220" s="295"/>
      <c r="H220" s="295"/>
      <c r="I220" s="295"/>
      <c r="J220" s="295"/>
      <c r="K220" s="295">
        <v>0</v>
      </c>
      <c r="L220" s="295">
        <v>0</v>
      </c>
      <c r="M220" s="295">
        <v>0</v>
      </c>
      <c r="N220" s="468"/>
      <c r="O220" s="295"/>
      <c r="P220" s="295"/>
      <c r="Q220" s="295"/>
      <c r="R220" s="295"/>
      <c r="S220" s="295"/>
      <c r="T220" s="295"/>
      <c r="U220" s="295"/>
      <c r="V220" s="295">
        <v>0</v>
      </c>
      <c r="W220" s="295">
        <v>0</v>
      </c>
      <c r="X220" s="295">
        <v>0</v>
      </c>
      <c r="Y220" s="411">
        <f>Y219</f>
        <v>1</v>
      </c>
      <c r="Z220" s="411">
        <f>Z219</f>
        <v>0</v>
      </c>
      <c r="AA220" s="411">
        <f t="shared" ref="AA220:AF220" si="112">AA219</f>
        <v>0</v>
      </c>
      <c r="AB220" s="411">
        <f t="shared" si="112"/>
        <v>0</v>
      </c>
      <c r="AC220" s="411">
        <f t="shared" si="112"/>
        <v>0</v>
      </c>
      <c r="AD220" s="411">
        <f t="shared" si="112"/>
        <v>0</v>
      </c>
      <c r="AE220" s="411">
        <f t="shared" si="112"/>
        <v>0</v>
      </c>
      <c r="AF220" s="411">
        <f t="shared" si="112"/>
        <v>0</v>
      </c>
      <c r="AG220" s="411">
        <f t="shared" ref="AG220:AL220" si="113">AG219</f>
        <v>0</v>
      </c>
      <c r="AH220" s="411">
        <f t="shared" si="113"/>
        <v>0</v>
      </c>
      <c r="AI220" s="411">
        <f t="shared" si="113"/>
        <v>0</v>
      </c>
      <c r="AJ220" s="411">
        <f t="shared" si="113"/>
        <v>0</v>
      </c>
      <c r="AK220" s="411">
        <f t="shared" si="113"/>
        <v>0</v>
      </c>
      <c r="AL220" s="411">
        <f t="shared" si="113"/>
        <v>0</v>
      </c>
      <c r="AM220" s="505"/>
    </row>
    <row r="221" spans="1:39" ht="15" outlineLevel="1">
      <c r="A221" s="76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763"/>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761" t="s">
        <v>869</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761"/>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F224" si="114">AA223</f>
        <v>0</v>
      </c>
      <c r="AB224" s="411">
        <f t="shared" si="114"/>
        <v>0</v>
      </c>
      <c r="AC224" s="411">
        <f t="shared" si="114"/>
        <v>0</v>
      </c>
      <c r="AD224" s="411">
        <f t="shared" si="114"/>
        <v>0</v>
      </c>
      <c r="AE224" s="411">
        <f t="shared" si="114"/>
        <v>0</v>
      </c>
      <c r="AF224" s="411">
        <f t="shared" si="114"/>
        <v>0</v>
      </c>
      <c r="AG224" s="411">
        <f t="shared" ref="AG224:AL224" si="115">AG223</f>
        <v>0</v>
      </c>
      <c r="AH224" s="411">
        <f t="shared" si="115"/>
        <v>0</v>
      </c>
      <c r="AI224" s="411">
        <f t="shared" si="115"/>
        <v>0</v>
      </c>
      <c r="AJ224" s="411">
        <f t="shared" si="115"/>
        <v>0</v>
      </c>
      <c r="AK224" s="411">
        <f t="shared" si="115"/>
        <v>0</v>
      </c>
      <c r="AL224" s="411">
        <f t="shared" si="115"/>
        <v>0</v>
      </c>
      <c r="AM224" s="505"/>
    </row>
    <row r="225" spans="1:39" s="283" customFormat="1" ht="15" outlineLevel="1">
      <c r="A225" s="761"/>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761" t="s">
        <v>870</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761"/>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F227" si="116">AA226</f>
        <v>0</v>
      </c>
      <c r="AB227" s="411">
        <f t="shared" si="116"/>
        <v>0</v>
      </c>
      <c r="AC227" s="411">
        <f t="shared" si="116"/>
        <v>0</v>
      </c>
      <c r="AD227" s="411">
        <f t="shared" si="116"/>
        <v>0</v>
      </c>
      <c r="AE227" s="411">
        <f t="shared" si="116"/>
        <v>0</v>
      </c>
      <c r="AF227" s="411">
        <f t="shared" si="116"/>
        <v>0</v>
      </c>
      <c r="AG227" s="411">
        <f t="shared" ref="AG227:AL227" si="117">AG226</f>
        <v>0</v>
      </c>
      <c r="AH227" s="411">
        <f t="shared" si="117"/>
        <v>0</v>
      </c>
      <c r="AI227" s="411">
        <f t="shared" si="117"/>
        <v>0</v>
      </c>
      <c r="AJ227" s="411">
        <f t="shared" si="117"/>
        <v>0</v>
      </c>
      <c r="AK227" s="411">
        <f t="shared" si="117"/>
        <v>0</v>
      </c>
      <c r="AL227" s="411">
        <f t="shared" si="117"/>
        <v>0</v>
      </c>
      <c r="AM227" s="505"/>
    </row>
    <row r="228" spans="1:39" s="283" customFormat="1" ht="15" outlineLevel="1">
      <c r="A228" s="761"/>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763"/>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761" t="s">
        <v>871</v>
      </c>
      <c r="B230" s="321" t="s">
        <v>16</v>
      </c>
      <c r="C230" s="291" t="s">
        <v>25</v>
      </c>
      <c r="D230" s="295"/>
      <c r="E230" s="295"/>
      <c r="F230" s="295"/>
      <c r="G230" s="295"/>
      <c r="H230" s="295"/>
      <c r="I230" s="295"/>
      <c r="J230" s="295"/>
      <c r="K230" s="295">
        <v>0</v>
      </c>
      <c r="L230" s="295">
        <v>0</v>
      </c>
      <c r="M230" s="295">
        <v>0</v>
      </c>
      <c r="N230" s="295">
        <v>12</v>
      </c>
      <c r="O230" s="295"/>
      <c r="P230" s="295"/>
      <c r="Q230" s="295"/>
      <c r="R230" s="295"/>
      <c r="S230" s="295"/>
      <c r="T230" s="295"/>
      <c r="U230" s="295"/>
      <c r="V230" s="295">
        <v>0</v>
      </c>
      <c r="W230" s="295">
        <v>0</v>
      </c>
      <c r="X230" s="295">
        <v>0</v>
      </c>
      <c r="Y230" s="426">
        <v>0</v>
      </c>
      <c r="Z230" s="415">
        <v>0</v>
      </c>
      <c r="AA230" s="469">
        <v>0</v>
      </c>
      <c r="AB230" s="415">
        <v>0</v>
      </c>
      <c r="AC230" s="415">
        <v>0</v>
      </c>
      <c r="AD230" s="415">
        <v>0</v>
      </c>
      <c r="AE230" s="415">
        <v>0</v>
      </c>
      <c r="AF230" s="415">
        <v>0</v>
      </c>
      <c r="AG230" s="415"/>
      <c r="AH230" s="415"/>
      <c r="AI230" s="415"/>
      <c r="AJ230" s="415"/>
      <c r="AK230" s="415"/>
      <c r="AL230" s="415"/>
      <c r="AM230" s="296">
        <f>SUM(Y230:AL230)</f>
        <v>0</v>
      </c>
    </row>
    <row r="231" spans="1:39" ht="15" outlineLevel="1">
      <c r="A231" s="76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F231" si="118">AA230</f>
        <v>0</v>
      </c>
      <c r="AB231" s="411">
        <f t="shared" si="118"/>
        <v>0</v>
      </c>
      <c r="AC231" s="411">
        <f t="shared" si="118"/>
        <v>0</v>
      </c>
      <c r="AD231" s="411">
        <f t="shared" si="118"/>
        <v>0</v>
      </c>
      <c r="AE231" s="411">
        <f t="shared" si="118"/>
        <v>0</v>
      </c>
      <c r="AF231" s="411">
        <f t="shared" si="118"/>
        <v>0</v>
      </c>
      <c r="AG231" s="411">
        <f t="shared" ref="AG231:AL231" si="119">AG230</f>
        <v>0</v>
      </c>
      <c r="AH231" s="411">
        <f t="shared" si="119"/>
        <v>0</v>
      </c>
      <c r="AI231" s="411">
        <f t="shared" si="119"/>
        <v>0</v>
      </c>
      <c r="AJ231" s="411">
        <f t="shared" si="119"/>
        <v>0</v>
      </c>
      <c r="AK231" s="411">
        <f t="shared" si="119"/>
        <v>0</v>
      </c>
      <c r="AL231" s="411">
        <f t="shared" si="119"/>
        <v>0</v>
      </c>
      <c r="AM231" s="505"/>
    </row>
    <row r="232" spans="1:39" ht="15" outlineLevel="1">
      <c r="A232" s="764"/>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761" t="s">
        <v>872</v>
      </c>
      <c r="B233" s="321" t="s">
        <v>17</v>
      </c>
      <c r="C233" s="291" t="s">
        <v>25</v>
      </c>
      <c r="D233" s="295"/>
      <c r="E233" s="295"/>
      <c r="F233" s="295"/>
      <c r="G233" s="295"/>
      <c r="H233" s="295"/>
      <c r="I233" s="295"/>
      <c r="J233" s="295"/>
      <c r="K233" s="295">
        <v>148198.23959544348</v>
      </c>
      <c r="L233" s="295">
        <v>148198.23959544348</v>
      </c>
      <c r="M233" s="295">
        <v>148198.23959544348</v>
      </c>
      <c r="N233" s="295">
        <v>12</v>
      </c>
      <c r="O233" s="295"/>
      <c r="P233" s="295"/>
      <c r="Q233" s="295"/>
      <c r="R233" s="295"/>
      <c r="S233" s="295"/>
      <c r="T233" s="295"/>
      <c r="U233" s="295"/>
      <c r="V233" s="295">
        <v>30.279775673169745</v>
      </c>
      <c r="W233" s="295">
        <v>30.279775673169745</v>
      </c>
      <c r="X233" s="295">
        <v>30.279775673169745</v>
      </c>
      <c r="Y233" s="426">
        <v>0</v>
      </c>
      <c r="Z233" s="415">
        <v>1</v>
      </c>
      <c r="AA233" s="415">
        <v>0</v>
      </c>
      <c r="AB233" s="415">
        <v>0</v>
      </c>
      <c r="AC233" s="415">
        <v>0</v>
      </c>
      <c r="AD233" s="415">
        <v>0</v>
      </c>
      <c r="AE233" s="415">
        <v>0</v>
      </c>
      <c r="AF233" s="415">
        <v>0</v>
      </c>
      <c r="AG233" s="415"/>
      <c r="AH233" s="415"/>
      <c r="AI233" s="415"/>
      <c r="AJ233" s="415"/>
      <c r="AK233" s="415"/>
      <c r="AL233" s="415"/>
      <c r="AM233" s="296">
        <f>SUM(Y233:AL233)</f>
        <v>1</v>
      </c>
    </row>
    <row r="234" spans="1:39" ht="15" outlineLevel="1">
      <c r="A234" s="76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1</v>
      </c>
      <c r="AA234" s="411">
        <f t="shared" ref="AA234:AF234" si="120">AA233</f>
        <v>0</v>
      </c>
      <c r="AB234" s="411">
        <f t="shared" si="120"/>
        <v>0</v>
      </c>
      <c r="AC234" s="411">
        <f t="shared" si="120"/>
        <v>0</v>
      </c>
      <c r="AD234" s="411">
        <f t="shared" si="120"/>
        <v>0</v>
      </c>
      <c r="AE234" s="411">
        <f t="shared" si="120"/>
        <v>0</v>
      </c>
      <c r="AF234" s="411">
        <f t="shared" si="120"/>
        <v>0</v>
      </c>
      <c r="AG234" s="411">
        <f t="shared" ref="AG234:AL234" si="121">AG233</f>
        <v>0</v>
      </c>
      <c r="AH234" s="411">
        <f t="shared" si="121"/>
        <v>0</v>
      </c>
      <c r="AI234" s="411">
        <f t="shared" si="121"/>
        <v>0</v>
      </c>
      <c r="AJ234" s="411">
        <f t="shared" si="121"/>
        <v>0</v>
      </c>
      <c r="AK234" s="411">
        <f t="shared" si="121"/>
        <v>0</v>
      </c>
      <c r="AL234" s="411">
        <f t="shared" si="121"/>
        <v>0</v>
      </c>
      <c r="AM234" s="505"/>
    </row>
    <row r="235" spans="1:39" ht="15.75" outlineLevel="1">
      <c r="A235" s="764"/>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761" t="s">
        <v>873</v>
      </c>
      <c r="B236" s="321" t="s">
        <v>18</v>
      </c>
      <c r="C236" s="291" t="s">
        <v>25</v>
      </c>
      <c r="D236" s="295"/>
      <c r="E236" s="295"/>
      <c r="F236" s="295"/>
      <c r="G236" s="295"/>
      <c r="H236" s="295"/>
      <c r="I236" s="295"/>
      <c r="J236" s="295"/>
      <c r="K236" s="295">
        <v>0</v>
      </c>
      <c r="L236" s="295">
        <v>0</v>
      </c>
      <c r="M236" s="295">
        <v>0</v>
      </c>
      <c r="N236" s="295">
        <v>0</v>
      </c>
      <c r="O236" s="295"/>
      <c r="P236" s="295"/>
      <c r="Q236" s="295"/>
      <c r="R236" s="295"/>
      <c r="S236" s="295"/>
      <c r="T236" s="295"/>
      <c r="U236" s="295"/>
      <c r="V236" s="295">
        <v>0</v>
      </c>
      <c r="W236" s="295">
        <v>0</v>
      </c>
      <c r="X236" s="295">
        <v>0</v>
      </c>
      <c r="Y236" s="426">
        <v>0</v>
      </c>
      <c r="Z236" s="415">
        <v>0</v>
      </c>
      <c r="AA236" s="415">
        <v>0</v>
      </c>
      <c r="AB236" s="415">
        <v>0</v>
      </c>
      <c r="AC236" s="415">
        <v>0</v>
      </c>
      <c r="AD236" s="415">
        <v>0</v>
      </c>
      <c r="AE236" s="415">
        <v>0</v>
      </c>
      <c r="AF236" s="415">
        <v>0</v>
      </c>
      <c r="AG236" s="415"/>
      <c r="AH236" s="415"/>
      <c r="AI236" s="415"/>
      <c r="AJ236" s="415"/>
      <c r="AK236" s="415"/>
      <c r="AL236" s="415"/>
      <c r="AM236" s="296">
        <f>SUM(Y236:AL236)</f>
        <v>0</v>
      </c>
    </row>
    <row r="237" spans="1:39" ht="15" outlineLevel="1">
      <c r="A237" s="76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F237" si="122">AA236</f>
        <v>0</v>
      </c>
      <c r="AB237" s="411">
        <f t="shared" si="122"/>
        <v>0</v>
      </c>
      <c r="AC237" s="411">
        <f t="shared" si="122"/>
        <v>0</v>
      </c>
      <c r="AD237" s="411">
        <f t="shared" si="122"/>
        <v>0</v>
      </c>
      <c r="AE237" s="411">
        <f t="shared" si="122"/>
        <v>0</v>
      </c>
      <c r="AF237" s="411">
        <f t="shared" si="122"/>
        <v>0</v>
      </c>
      <c r="AG237" s="411">
        <f t="shared" ref="AG237:AL237" si="123">AG236</f>
        <v>0</v>
      </c>
      <c r="AH237" s="411">
        <f t="shared" si="123"/>
        <v>0</v>
      </c>
      <c r="AI237" s="411">
        <f t="shared" si="123"/>
        <v>0</v>
      </c>
      <c r="AJ237" s="411">
        <f t="shared" si="123"/>
        <v>0</v>
      </c>
      <c r="AK237" s="411">
        <f t="shared" si="123"/>
        <v>0</v>
      </c>
      <c r="AL237" s="411">
        <f t="shared" si="123"/>
        <v>0</v>
      </c>
      <c r="AM237" s="505"/>
    </row>
    <row r="238" spans="1:39" ht="15" outlineLevel="1">
      <c r="A238" s="764"/>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761" t="s">
        <v>874</v>
      </c>
      <c r="B239" s="324" t="s">
        <v>19</v>
      </c>
      <c r="C239" s="291" t="s">
        <v>25</v>
      </c>
      <c r="D239" s="295"/>
      <c r="E239" s="295"/>
      <c r="F239" s="295"/>
      <c r="G239" s="295"/>
      <c r="H239" s="295"/>
      <c r="I239" s="295"/>
      <c r="J239" s="295"/>
      <c r="K239" s="295">
        <v>0</v>
      </c>
      <c r="L239" s="295">
        <v>0</v>
      </c>
      <c r="M239" s="295">
        <v>0</v>
      </c>
      <c r="N239" s="295">
        <v>0</v>
      </c>
      <c r="O239" s="295"/>
      <c r="P239" s="295"/>
      <c r="Q239" s="295"/>
      <c r="R239" s="295"/>
      <c r="S239" s="295"/>
      <c r="T239" s="295"/>
      <c r="U239" s="295"/>
      <c r="V239" s="295">
        <v>0</v>
      </c>
      <c r="W239" s="295">
        <v>0</v>
      </c>
      <c r="X239" s="295">
        <v>0</v>
      </c>
      <c r="Y239" s="426">
        <v>0</v>
      </c>
      <c r="Z239" s="415">
        <v>0</v>
      </c>
      <c r="AA239" s="415">
        <v>0</v>
      </c>
      <c r="AB239" s="415">
        <v>0</v>
      </c>
      <c r="AC239" s="415">
        <v>0</v>
      </c>
      <c r="AD239" s="415">
        <v>0</v>
      </c>
      <c r="AE239" s="415">
        <v>0</v>
      </c>
      <c r="AF239" s="415">
        <v>0</v>
      </c>
      <c r="AG239" s="415"/>
      <c r="AH239" s="415"/>
      <c r="AI239" s="415"/>
      <c r="AJ239" s="415"/>
      <c r="AK239" s="415"/>
      <c r="AL239" s="415"/>
      <c r="AM239" s="296">
        <f>SUM(Y239:AL239)</f>
        <v>0</v>
      </c>
    </row>
    <row r="240" spans="1:39" ht="15" outlineLevel="1">
      <c r="A240" s="76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F240" si="124">Z239</f>
        <v>0</v>
      </c>
      <c r="AA240" s="411">
        <f t="shared" si="124"/>
        <v>0</v>
      </c>
      <c r="AB240" s="411">
        <f t="shared" si="124"/>
        <v>0</v>
      </c>
      <c r="AC240" s="411">
        <f t="shared" si="124"/>
        <v>0</v>
      </c>
      <c r="AD240" s="411">
        <f t="shared" si="124"/>
        <v>0</v>
      </c>
      <c r="AE240" s="411">
        <f t="shared" si="124"/>
        <v>0</v>
      </c>
      <c r="AF240" s="411">
        <f t="shared" si="124"/>
        <v>0</v>
      </c>
      <c r="AG240" s="411">
        <f t="shared" ref="AG240:AL240" si="125">AG239</f>
        <v>0</v>
      </c>
      <c r="AH240" s="411">
        <f t="shared" si="125"/>
        <v>0</v>
      </c>
      <c r="AI240" s="411">
        <f t="shared" si="125"/>
        <v>0</v>
      </c>
      <c r="AJ240" s="411">
        <f t="shared" si="125"/>
        <v>0</v>
      </c>
      <c r="AK240" s="411">
        <f t="shared" si="125"/>
        <v>0</v>
      </c>
      <c r="AL240" s="411">
        <f t="shared" si="125"/>
        <v>0</v>
      </c>
      <c r="AM240" s="505"/>
    </row>
    <row r="241" spans="1:39" ht="15" outlineLevel="1">
      <c r="A241" s="76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761" t="s">
        <v>875</v>
      </c>
      <c r="B242" s="324" t="s">
        <v>489</v>
      </c>
      <c r="C242" s="291" t="s">
        <v>25</v>
      </c>
      <c r="D242" s="295"/>
      <c r="E242" s="295"/>
      <c r="F242" s="295"/>
      <c r="G242" s="295"/>
      <c r="H242" s="295"/>
      <c r="I242" s="295"/>
      <c r="J242" s="295"/>
      <c r="K242" s="295">
        <v>0</v>
      </c>
      <c r="L242" s="295">
        <v>0</v>
      </c>
      <c r="M242" s="295">
        <v>0</v>
      </c>
      <c r="N242" s="295">
        <v>0</v>
      </c>
      <c r="O242" s="295"/>
      <c r="P242" s="295"/>
      <c r="Q242" s="295"/>
      <c r="R242" s="295"/>
      <c r="S242" s="295"/>
      <c r="T242" s="295"/>
      <c r="U242" s="295"/>
      <c r="V242" s="295">
        <v>0</v>
      </c>
      <c r="W242" s="295">
        <v>0</v>
      </c>
      <c r="X242" s="295">
        <v>0</v>
      </c>
      <c r="Y242" s="410">
        <v>0</v>
      </c>
      <c r="Z242" s="410">
        <v>0</v>
      </c>
      <c r="AA242" s="410">
        <v>0</v>
      </c>
      <c r="AB242" s="410">
        <v>0</v>
      </c>
      <c r="AC242" s="410">
        <v>0</v>
      </c>
      <c r="AD242" s="410">
        <v>0</v>
      </c>
      <c r="AE242" s="410">
        <v>0</v>
      </c>
      <c r="AF242" s="410">
        <v>0</v>
      </c>
      <c r="AG242" s="410"/>
      <c r="AH242" s="410"/>
      <c r="AI242" s="410"/>
      <c r="AJ242" s="410"/>
      <c r="AK242" s="410"/>
      <c r="AL242" s="410"/>
      <c r="AM242" s="296">
        <f>SUM(Y242:AL242)</f>
        <v>0</v>
      </c>
    </row>
    <row r="243" spans="1:39" s="283" customFormat="1" ht="15" outlineLevel="1">
      <c r="A243" s="761"/>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F243" si="126">Z242</f>
        <v>0</v>
      </c>
      <c r="AA243" s="411">
        <f t="shared" si="126"/>
        <v>0</v>
      </c>
      <c r="AB243" s="411">
        <f t="shared" si="126"/>
        <v>0</v>
      </c>
      <c r="AC243" s="411">
        <f t="shared" si="126"/>
        <v>0</v>
      </c>
      <c r="AD243" s="411">
        <f t="shared" si="126"/>
        <v>0</v>
      </c>
      <c r="AE243" s="411">
        <f t="shared" si="126"/>
        <v>0</v>
      </c>
      <c r="AF243" s="411">
        <f t="shared" si="126"/>
        <v>0</v>
      </c>
      <c r="AG243" s="411">
        <f t="shared" ref="AG243:AL243" si="127">AG242</f>
        <v>0</v>
      </c>
      <c r="AH243" s="411">
        <f t="shared" si="127"/>
        <v>0</v>
      </c>
      <c r="AI243" s="411">
        <f t="shared" si="127"/>
        <v>0</v>
      </c>
      <c r="AJ243" s="411">
        <f t="shared" si="127"/>
        <v>0</v>
      </c>
      <c r="AK243" s="411">
        <f t="shared" si="127"/>
        <v>0</v>
      </c>
      <c r="AL243" s="411">
        <f t="shared" si="127"/>
        <v>0</v>
      </c>
      <c r="AM243" s="505"/>
    </row>
    <row r="244" spans="1:39" s="283" customFormat="1" ht="15" outlineLevel="1">
      <c r="A244" s="761"/>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761"/>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761" t="s">
        <v>876</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761"/>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F247" si="128">Z246</f>
        <v>0</v>
      </c>
      <c r="AA247" s="411">
        <f t="shared" si="128"/>
        <v>0</v>
      </c>
      <c r="AB247" s="411">
        <f t="shared" si="128"/>
        <v>0</v>
      </c>
      <c r="AC247" s="411">
        <f t="shared" si="128"/>
        <v>0</v>
      </c>
      <c r="AD247" s="411">
        <f t="shared" si="128"/>
        <v>0</v>
      </c>
      <c r="AE247" s="411">
        <f t="shared" si="128"/>
        <v>0</v>
      </c>
      <c r="AF247" s="411">
        <f t="shared" si="128"/>
        <v>0</v>
      </c>
      <c r="AG247" s="411">
        <f t="shared" ref="AG247:AL247" si="129">AG246</f>
        <v>0</v>
      </c>
      <c r="AH247" s="411">
        <f t="shared" si="129"/>
        <v>0</v>
      </c>
      <c r="AI247" s="411">
        <f t="shared" si="129"/>
        <v>0</v>
      </c>
      <c r="AJ247" s="411">
        <f t="shared" si="129"/>
        <v>0</v>
      </c>
      <c r="AK247" s="411">
        <f t="shared" si="129"/>
        <v>0</v>
      </c>
      <c r="AL247" s="411">
        <f t="shared" si="129"/>
        <v>0</v>
      </c>
      <c r="AM247" s="505"/>
    </row>
    <row r="248" spans="1:39" s="283" customFormat="1" ht="15" outlineLevel="1">
      <c r="A248" s="761"/>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761" t="s">
        <v>877</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761"/>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F250" si="130">Z249</f>
        <v>0</v>
      </c>
      <c r="AA250" s="411">
        <f t="shared" si="130"/>
        <v>0</v>
      </c>
      <c r="AB250" s="411">
        <f t="shared" si="130"/>
        <v>0</v>
      </c>
      <c r="AC250" s="411">
        <f t="shared" si="130"/>
        <v>0</v>
      </c>
      <c r="AD250" s="411">
        <f t="shared" si="130"/>
        <v>0</v>
      </c>
      <c r="AE250" s="411">
        <f t="shared" si="130"/>
        <v>0</v>
      </c>
      <c r="AF250" s="411">
        <f t="shared" si="130"/>
        <v>0</v>
      </c>
      <c r="AG250" s="411">
        <f t="shared" ref="AG250:AL250" si="131">AG249</f>
        <v>0</v>
      </c>
      <c r="AH250" s="411">
        <f t="shared" si="131"/>
        <v>0</v>
      </c>
      <c r="AI250" s="411">
        <f t="shared" si="131"/>
        <v>0</v>
      </c>
      <c r="AJ250" s="411">
        <f t="shared" si="131"/>
        <v>0</v>
      </c>
      <c r="AK250" s="411">
        <f t="shared" si="131"/>
        <v>0</v>
      </c>
      <c r="AL250" s="411">
        <f t="shared" si="131"/>
        <v>0</v>
      </c>
      <c r="AM250" s="505"/>
    </row>
    <row r="251" spans="1:39" s="283" customFormat="1" ht="15" outlineLevel="1">
      <c r="A251" s="761"/>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761" t="s">
        <v>878</v>
      </c>
      <c r="B252" s="324" t="s">
        <v>493</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761"/>
      <c r="B253" s="324" t="s">
        <v>244</v>
      </c>
      <c r="C253" s="291" t="s">
        <v>163</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F253" si="132">Z252</f>
        <v>0</v>
      </c>
      <c r="AA253" s="411">
        <f t="shared" si="132"/>
        <v>0</v>
      </c>
      <c r="AB253" s="411">
        <f t="shared" si="132"/>
        <v>0</v>
      </c>
      <c r="AC253" s="411">
        <f t="shared" si="132"/>
        <v>0</v>
      </c>
      <c r="AD253" s="411">
        <f t="shared" si="132"/>
        <v>0</v>
      </c>
      <c r="AE253" s="411">
        <f t="shared" si="132"/>
        <v>0</v>
      </c>
      <c r="AF253" s="411">
        <f t="shared" si="132"/>
        <v>0</v>
      </c>
      <c r="AG253" s="411">
        <f t="shared" ref="AG253:AL253" si="133">AG252</f>
        <v>0</v>
      </c>
      <c r="AH253" s="411">
        <f t="shared" si="133"/>
        <v>0</v>
      </c>
      <c r="AI253" s="411">
        <f t="shared" si="133"/>
        <v>0</v>
      </c>
      <c r="AJ253" s="411">
        <f t="shared" si="133"/>
        <v>0</v>
      </c>
      <c r="AK253" s="411">
        <f t="shared" si="133"/>
        <v>0</v>
      </c>
      <c r="AL253" s="411">
        <f t="shared" si="133"/>
        <v>0</v>
      </c>
      <c r="AM253" s="505"/>
    </row>
    <row r="254" spans="1:39" ht="15" outlineLevel="1">
      <c r="A254" s="76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A255" s="76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A256" s="761"/>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A257" s="761"/>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A258" s="761"/>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1.9766666666666665E-2</v>
      </c>
      <c r="Z258" s="341">
        <f>HLOOKUP(Z$20,'3.  Distribution Rates'!$C$122:$P$133,4,FALSE)</f>
        <v>1.6066666666666667E-2</v>
      </c>
      <c r="AA258" s="341">
        <f>HLOOKUP(AA$20,'3.  Distribution Rates'!$C$122:$P$133,4,FALSE)</f>
        <v>4.5983666666666672</v>
      </c>
      <c r="AB258" s="341">
        <f>HLOOKUP(AB$20,'3.  Distribution Rates'!$C$122:$P$133,4,FALSE)</f>
        <v>1.9214000000000002</v>
      </c>
      <c r="AC258" s="341">
        <f>HLOOKUP(AC$20,'3.  Distribution Rates'!$C$122:$P$133,4,FALSE)</f>
        <v>2.1683000000000003</v>
      </c>
      <c r="AD258" s="341">
        <f>HLOOKUP(AD$20,'3.  Distribution Rates'!$C$122:$P$133,4,FALSE)</f>
        <v>2.6074666666666668</v>
      </c>
      <c r="AE258" s="341">
        <f>HLOOKUP(AE$20,'3.  Distribution Rates'!$C$122:$P$133,4,FALSE)</f>
        <v>-7.9899999999999999E-2</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A259" s="761"/>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4">Y135*Y258</f>
        <v>0</v>
      </c>
      <c r="Z259" s="378">
        <f t="shared" si="134"/>
        <v>0</v>
      </c>
      <c r="AA259" s="378">
        <f t="shared" si="134"/>
        <v>0</v>
      </c>
      <c r="AB259" s="378">
        <f t="shared" si="134"/>
        <v>0</v>
      </c>
      <c r="AC259" s="378">
        <f t="shared" si="134"/>
        <v>0</v>
      </c>
      <c r="AD259" s="378">
        <f t="shared" si="134"/>
        <v>0</v>
      </c>
      <c r="AE259" s="378">
        <f t="shared" si="134"/>
        <v>0</v>
      </c>
      <c r="AF259" s="378">
        <f t="shared" si="134"/>
        <v>0</v>
      </c>
      <c r="AG259" s="378">
        <f t="shared" si="134"/>
        <v>0</v>
      </c>
      <c r="AH259" s="378">
        <f t="shared" si="134"/>
        <v>0</v>
      </c>
      <c r="AI259" s="378">
        <f t="shared" si="134"/>
        <v>0</v>
      </c>
      <c r="AJ259" s="378">
        <f t="shared" si="134"/>
        <v>0</v>
      </c>
      <c r="AK259" s="378">
        <f t="shared" si="134"/>
        <v>0</v>
      </c>
      <c r="AL259" s="378">
        <f t="shared" si="134"/>
        <v>0</v>
      </c>
      <c r="AM259" s="627">
        <f>SUM(Y259:AL259)</f>
        <v>0</v>
      </c>
    </row>
    <row r="260" spans="1:41" ht="15">
      <c r="A260" s="761"/>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35">Y255*Y258</f>
        <v>0</v>
      </c>
      <c r="Z260" s="378">
        <f t="shared" si="135"/>
        <v>0</v>
      </c>
      <c r="AA260" s="379">
        <f t="shared" si="135"/>
        <v>0</v>
      </c>
      <c r="AB260" s="379">
        <f t="shared" si="135"/>
        <v>0</v>
      </c>
      <c r="AC260" s="379">
        <f t="shared" si="135"/>
        <v>0</v>
      </c>
      <c r="AD260" s="379">
        <f t="shared" si="135"/>
        <v>0</v>
      </c>
      <c r="AE260" s="379">
        <f t="shared" si="135"/>
        <v>0</v>
      </c>
      <c r="AF260" s="379">
        <f t="shared" ref="AF260:AL260" si="136">AF255*AF258</f>
        <v>0</v>
      </c>
      <c r="AG260" s="379">
        <f t="shared" si="136"/>
        <v>0</v>
      </c>
      <c r="AH260" s="379">
        <f t="shared" si="136"/>
        <v>0</v>
      </c>
      <c r="AI260" s="379">
        <f t="shared" si="136"/>
        <v>0</v>
      </c>
      <c r="AJ260" s="379">
        <f t="shared" si="136"/>
        <v>0</v>
      </c>
      <c r="AK260" s="379">
        <f t="shared" si="136"/>
        <v>0</v>
      </c>
      <c r="AL260" s="379">
        <f t="shared" si="136"/>
        <v>0</v>
      </c>
      <c r="AM260" s="627">
        <f>SUM(Y260:AL260)</f>
        <v>0</v>
      </c>
    </row>
    <row r="261" spans="1:41" s="380" customFormat="1" ht="15.75">
      <c r="A261" s="762"/>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37">SUM(Z259:Z260)</f>
        <v>0</v>
      </c>
      <c r="AA261" s="346">
        <f t="shared" si="137"/>
        <v>0</v>
      </c>
      <c r="AB261" s="346">
        <f t="shared" si="137"/>
        <v>0</v>
      </c>
      <c r="AC261" s="346">
        <f t="shared" si="137"/>
        <v>0</v>
      </c>
      <c r="AD261" s="346">
        <f t="shared" si="137"/>
        <v>0</v>
      </c>
      <c r="AE261" s="346">
        <f t="shared" si="137"/>
        <v>0</v>
      </c>
      <c r="AF261" s="346">
        <f t="shared" ref="AF261:AL261" si="138">SUM(AF259:AF260)</f>
        <v>0</v>
      </c>
      <c r="AG261" s="346">
        <f t="shared" si="138"/>
        <v>0</v>
      </c>
      <c r="AH261" s="346">
        <f t="shared" si="138"/>
        <v>0</v>
      </c>
      <c r="AI261" s="346">
        <f t="shared" si="138"/>
        <v>0</v>
      </c>
      <c r="AJ261" s="346">
        <f t="shared" si="138"/>
        <v>0</v>
      </c>
      <c r="AK261" s="346">
        <f t="shared" si="138"/>
        <v>0</v>
      </c>
      <c r="AL261" s="346">
        <f t="shared" si="138"/>
        <v>0</v>
      </c>
      <c r="AM261" s="407">
        <f>SUM(AM259:AM260)</f>
        <v>0</v>
      </c>
    </row>
    <row r="262" spans="1:41" s="380" customFormat="1" ht="15.75">
      <c r="A262" s="762"/>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39">Y256*Y258</f>
        <v>0</v>
      </c>
      <c r="Z262" s="347">
        <f t="shared" si="139"/>
        <v>0</v>
      </c>
      <c r="AA262" s="347">
        <f t="shared" si="139"/>
        <v>0</v>
      </c>
      <c r="AB262" s="347">
        <f t="shared" si="139"/>
        <v>0</v>
      </c>
      <c r="AC262" s="347">
        <f t="shared" si="139"/>
        <v>0</v>
      </c>
      <c r="AD262" s="347">
        <f t="shared" si="139"/>
        <v>0</v>
      </c>
      <c r="AE262" s="347">
        <f t="shared" si="139"/>
        <v>0</v>
      </c>
      <c r="AF262" s="347">
        <f t="shared" ref="AF262:AL262" si="140">AF256*AF258</f>
        <v>0</v>
      </c>
      <c r="AG262" s="347">
        <f t="shared" si="140"/>
        <v>0</v>
      </c>
      <c r="AH262" s="347">
        <f t="shared" si="140"/>
        <v>0</v>
      </c>
      <c r="AI262" s="347">
        <f t="shared" si="140"/>
        <v>0</v>
      </c>
      <c r="AJ262" s="347">
        <f t="shared" si="140"/>
        <v>0</v>
      </c>
      <c r="AK262" s="347">
        <f t="shared" si="140"/>
        <v>0</v>
      </c>
      <c r="AL262" s="347">
        <f t="shared" si="140"/>
        <v>0</v>
      </c>
      <c r="AM262" s="407">
        <f>SUM(Y262:AL262)</f>
        <v>0</v>
      </c>
    </row>
    <row r="263" spans="1:41" s="380" customFormat="1" ht="15.75">
      <c r="A263" s="762"/>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A264" s="761"/>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A265" s="761"/>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A266" s="761"/>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A267" s="761"/>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A268" s="761"/>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A269" s="761"/>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A270" s="761"/>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A271" s="761"/>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1655791.9941552908</v>
      </c>
      <c r="Z271" s="291">
        <f>SUMPRODUCT(K150:K253,Z150:Z253)</f>
        <v>823072.28411573183</v>
      </c>
      <c r="AA271" s="291">
        <f>IF(AA149="kW",SUMPRODUCT(N150:N253,V150:V253,AA150:AA253),SUMPRODUCT(K150:K253,AA150:AA253))</f>
        <v>9573.0096384347999</v>
      </c>
      <c r="AB271" s="291">
        <f>IF(AB149="kW",SUMPRODUCT(N150:N253,V150:V253,AB150:AB253),SUMPRODUCT(K150:K253,AB150:AB253))</f>
        <v>44.990645820320204</v>
      </c>
      <c r="AC271" s="291">
        <f>IF(AC149="kW",SUMPRODUCT(N150:N253,V150:V253,AC150:AC253),SUMPRODUCT(K150:K253, AC150:AC253))</f>
        <v>3204.3337745361391</v>
      </c>
      <c r="AD271" s="291">
        <f>IF(AD149="kW",SUMPRODUCT(N150:N253,V150:V253,AD150:AD253),SUMPRODUCT(K150:K253, AD150:AD253))</f>
        <v>12822.784333072341</v>
      </c>
      <c r="AE271" s="291">
        <f>IF(AE149="kW",SUMPRODUCT(N150:N253,V150:V253,AE150:AE253),SUMPRODUCT(K150:K253,AE150:AE253))</f>
        <v>37.492204850266837</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A272" s="761"/>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1081275.9941552908</v>
      </c>
      <c r="Z272" s="326">
        <f>SUMPRODUCT(L150:L253,Z150:Z253)</f>
        <v>778833.41402398411</v>
      </c>
      <c r="AA272" s="326">
        <f>IF(AA149="kW",SUMPRODUCT(N150:N253,W150:W253,AA150:AA253),SUMPRODUCT(L150:L253,AA150:AA253))</f>
        <v>8300.2206928005216</v>
      </c>
      <c r="AB272" s="326">
        <f>IF(AB149="kW",SUMPRODUCT(N150:N253,W150:W253,AB150:AB253),SUMPRODUCT(L150:L253,AB150:AB253))</f>
        <v>39.008870096712634</v>
      </c>
      <c r="AC272" s="326">
        <f>IF(AC149="kW",SUMPRODUCT(N150:N253,W150:W253,AC150:AC253),SUMPRODUCT(L150:L253, AC150:AC253))</f>
        <v>2778.2984146658669</v>
      </c>
      <c r="AD272" s="326">
        <f>IF(AD149="kW",SUMPRODUCT(N150:N253,W150:W253,AD150:AD253),SUMPRODUCT(L150:L253, AD150:AD253))</f>
        <v>11329.334327411649</v>
      </c>
      <c r="AE272" s="326">
        <f>IF(AE149="kW",SUMPRODUCT(N150:N253,W150:W253,AE150:AE253),SUMPRODUCT(L150:L253,AE150:AE253))</f>
        <v>32.507391747260527</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A273" s="76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A274" s="761"/>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A275" s="761"/>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A276" s="761"/>
      <c r="B276" s="841" t="s">
        <v>211</v>
      </c>
      <c r="C276" s="843" t="s">
        <v>33</v>
      </c>
      <c r="D276" s="284" t="s">
        <v>422</v>
      </c>
      <c r="E276" s="845" t="s">
        <v>209</v>
      </c>
      <c r="F276" s="846"/>
      <c r="G276" s="846"/>
      <c r="H276" s="846"/>
      <c r="I276" s="846"/>
      <c r="J276" s="846"/>
      <c r="K276" s="846"/>
      <c r="L276" s="846"/>
      <c r="M276" s="847"/>
      <c r="N276" s="851" t="s">
        <v>213</v>
      </c>
      <c r="O276" s="284" t="s">
        <v>423</v>
      </c>
      <c r="P276" s="845" t="s">
        <v>212</v>
      </c>
      <c r="Q276" s="846"/>
      <c r="R276" s="846"/>
      <c r="S276" s="846"/>
      <c r="T276" s="846"/>
      <c r="U276" s="846"/>
      <c r="V276" s="846"/>
      <c r="W276" s="846"/>
      <c r="X276" s="847"/>
      <c r="Y276" s="848" t="s">
        <v>243</v>
      </c>
      <c r="Z276" s="849"/>
      <c r="AA276" s="849"/>
      <c r="AB276" s="849"/>
      <c r="AC276" s="849"/>
      <c r="AD276" s="849"/>
      <c r="AE276" s="849"/>
      <c r="AF276" s="849"/>
      <c r="AG276" s="849"/>
      <c r="AH276" s="849"/>
      <c r="AI276" s="849"/>
      <c r="AJ276" s="849"/>
      <c r="AK276" s="849"/>
      <c r="AL276" s="849"/>
      <c r="AM276" s="850"/>
    </row>
    <row r="277" spans="1:39" ht="60.75" customHeight="1">
      <c r="A277" s="761"/>
      <c r="B277" s="842"/>
      <c r="C277" s="844"/>
      <c r="D277" s="285">
        <v>2013</v>
      </c>
      <c r="E277" s="285">
        <v>2014</v>
      </c>
      <c r="F277" s="285">
        <v>2015</v>
      </c>
      <c r="G277" s="285">
        <v>2016</v>
      </c>
      <c r="H277" s="285">
        <v>2017</v>
      </c>
      <c r="I277" s="285">
        <v>2018</v>
      </c>
      <c r="J277" s="285">
        <v>2019</v>
      </c>
      <c r="K277" s="285">
        <v>2020</v>
      </c>
      <c r="L277" s="285">
        <v>2021</v>
      </c>
      <c r="M277" s="285">
        <v>2022</v>
      </c>
      <c r="N277" s="85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50 - 4,999 kW</v>
      </c>
      <c r="AB277" s="285" t="str">
        <f>'1.  LRAMVA Summary'!G52</f>
        <v>General Service 3,000 - 4,999 kW</v>
      </c>
      <c r="AC277" s="285" t="str">
        <f>'1.  LRAMVA Summary'!H52</f>
        <v>Large Use - Regular</v>
      </c>
      <c r="AD277" s="285" t="str">
        <f>'1.  LRAMVA Summary'!I52</f>
        <v>Large Use - 3TS</v>
      </c>
      <c r="AE277" s="285" t="str">
        <f>'1.  LRAMVA Summary'!J52</f>
        <v>Large Use - Ford Annex</v>
      </c>
      <c r="AF277" s="285" t="str">
        <f>'1.  LRAMVA Summary'!K52</f>
        <v>Other</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763"/>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761" t="s">
        <v>879</v>
      </c>
      <c r="B279" s="294" t="s">
        <v>1</v>
      </c>
      <c r="C279" s="291" t="s">
        <v>25</v>
      </c>
      <c r="D279" s="295"/>
      <c r="E279" s="295"/>
      <c r="F279" s="295"/>
      <c r="G279" s="295"/>
      <c r="H279" s="295"/>
      <c r="I279" s="295"/>
      <c r="J279" s="295">
        <v>0</v>
      </c>
      <c r="K279" s="295">
        <v>0</v>
      </c>
      <c r="L279" s="295">
        <v>0</v>
      </c>
      <c r="M279" s="295">
        <v>0</v>
      </c>
      <c r="N279" s="291"/>
      <c r="O279" s="295"/>
      <c r="P279" s="295"/>
      <c r="Q279" s="295"/>
      <c r="R279" s="295"/>
      <c r="S279" s="295"/>
      <c r="T279" s="295"/>
      <c r="U279" s="295">
        <v>0</v>
      </c>
      <c r="V279" s="295">
        <v>0</v>
      </c>
      <c r="W279" s="295">
        <v>0</v>
      </c>
      <c r="X279" s="295">
        <v>0</v>
      </c>
      <c r="Y279" s="410">
        <v>1</v>
      </c>
      <c r="Z279" s="410">
        <v>0</v>
      </c>
      <c r="AA279" s="410">
        <v>0</v>
      </c>
      <c r="AB279" s="410">
        <v>0</v>
      </c>
      <c r="AC279" s="410">
        <v>0</v>
      </c>
      <c r="AD279" s="410">
        <v>0</v>
      </c>
      <c r="AE279" s="410">
        <v>0</v>
      </c>
      <c r="AF279" s="410">
        <v>0</v>
      </c>
      <c r="AG279" s="410"/>
      <c r="AH279" s="410"/>
      <c r="AI279" s="410"/>
      <c r="AJ279" s="410"/>
      <c r="AK279" s="410"/>
      <c r="AL279" s="410"/>
      <c r="AM279" s="296">
        <f>SUM(Y279:AL279)</f>
        <v>1</v>
      </c>
    </row>
    <row r="280" spans="1:39" ht="15" outlineLevel="1">
      <c r="A280" s="76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F280" si="141">AA279</f>
        <v>0</v>
      </c>
      <c r="AB280" s="411">
        <f t="shared" si="141"/>
        <v>0</v>
      </c>
      <c r="AC280" s="411">
        <f t="shared" si="141"/>
        <v>0</v>
      </c>
      <c r="AD280" s="411">
        <f t="shared" si="141"/>
        <v>0</v>
      </c>
      <c r="AE280" s="411">
        <f t="shared" si="141"/>
        <v>0</v>
      </c>
      <c r="AF280" s="411">
        <f t="shared" si="141"/>
        <v>0</v>
      </c>
      <c r="AG280" s="411">
        <f t="shared" ref="AG280:AL280" si="142">AG279</f>
        <v>0</v>
      </c>
      <c r="AH280" s="411">
        <f t="shared" si="142"/>
        <v>0</v>
      </c>
      <c r="AI280" s="411">
        <f t="shared" si="142"/>
        <v>0</v>
      </c>
      <c r="AJ280" s="411">
        <f t="shared" si="142"/>
        <v>0</v>
      </c>
      <c r="AK280" s="411">
        <f t="shared" si="142"/>
        <v>0</v>
      </c>
      <c r="AL280" s="411">
        <f t="shared" si="142"/>
        <v>0</v>
      </c>
      <c r="AM280" s="297"/>
    </row>
    <row r="281" spans="1:39" ht="15.75" outlineLevel="1">
      <c r="A281" s="762"/>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761" t="s">
        <v>880</v>
      </c>
      <c r="B282" s="294" t="s">
        <v>2</v>
      </c>
      <c r="C282" s="291" t="s">
        <v>25</v>
      </c>
      <c r="D282" s="295"/>
      <c r="E282" s="295"/>
      <c r="F282" s="295"/>
      <c r="G282" s="295"/>
      <c r="H282" s="295"/>
      <c r="I282" s="295"/>
      <c r="J282" s="295">
        <v>0</v>
      </c>
      <c r="K282" s="295">
        <v>0</v>
      </c>
      <c r="L282" s="295">
        <v>0</v>
      </c>
      <c r="M282" s="295">
        <v>0</v>
      </c>
      <c r="N282" s="291"/>
      <c r="O282" s="295"/>
      <c r="P282" s="295"/>
      <c r="Q282" s="295"/>
      <c r="R282" s="295"/>
      <c r="S282" s="295"/>
      <c r="T282" s="295"/>
      <c r="U282" s="295">
        <v>0</v>
      </c>
      <c r="V282" s="295">
        <v>0</v>
      </c>
      <c r="W282" s="295">
        <v>0</v>
      </c>
      <c r="X282" s="295">
        <v>0</v>
      </c>
      <c r="Y282" s="410">
        <v>1</v>
      </c>
      <c r="Z282" s="410">
        <v>0</v>
      </c>
      <c r="AA282" s="410">
        <v>0</v>
      </c>
      <c r="AB282" s="410">
        <v>0</v>
      </c>
      <c r="AC282" s="410">
        <v>0</v>
      </c>
      <c r="AD282" s="410">
        <v>0</v>
      </c>
      <c r="AE282" s="410">
        <v>0</v>
      </c>
      <c r="AF282" s="410">
        <v>0</v>
      </c>
      <c r="AG282" s="410"/>
      <c r="AH282" s="410"/>
      <c r="AI282" s="410"/>
      <c r="AJ282" s="410"/>
      <c r="AK282" s="410"/>
      <c r="AL282" s="410"/>
      <c r="AM282" s="296">
        <f>SUM(Y282:AL282)</f>
        <v>1</v>
      </c>
    </row>
    <row r="283" spans="1:39" ht="15" outlineLevel="1">
      <c r="A283" s="76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F283" si="143">AA282</f>
        <v>0</v>
      </c>
      <c r="AB283" s="411">
        <f t="shared" si="143"/>
        <v>0</v>
      </c>
      <c r="AC283" s="411">
        <f t="shared" si="143"/>
        <v>0</v>
      </c>
      <c r="AD283" s="411">
        <f t="shared" si="143"/>
        <v>0</v>
      </c>
      <c r="AE283" s="411">
        <f t="shared" si="143"/>
        <v>0</v>
      </c>
      <c r="AF283" s="411">
        <f t="shared" si="143"/>
        <v>0</v>
      </c>
      <c r="AG283" s="411">
        <f t="shared" ref="AG283:AL283" si="144">AG282</f>
        <v>0</v>
      </c>
      <c r="AH283" s="411">
        <f t="shared" si="144"/>
        <v>0</v>
      </c>
      <c r="AI283" s="411">
        <f t="shared" si="144"/>
        <v>0</v>
      </c>
      <c r="AJ283" s="411">
        <f t="shared" si="144"/>
        <v>0</v>
      </c>
      <c r="AK283" s="411">
        <f t="shared" si="144"/>
        <v>0</v>
      </c>
      <c r="AL283" s="411">
        <f t="shared" si="144"/>
        <v>0</v>
      </c>
      <c r="AM283" s="297"/>
    </row>
    <row r="284" spans="1:39" ht="15.75" outlineLevel="1">
      <c r="A284" s="762"/>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761" t="s">
        <v>881</v>
      </c>
      <c r="B285" s="294" t="s">
        <v>3</v>
      </c>
      <c r="C285" s="291" t="s">
        <v>25</v>
      </c>
      <c r="D285" s="295"/>
      <c r="E285" s="295"/>
      <c r="F285" s="295"/>
      <c r="G285" s="295"/>
      <c r="H285" s="295"/>
      <c r="I285" s="295"/>
      <c r="J285" s="295">
        <v>576778.19216940808</v>
      </c>
      <c r="K285" s="295">
        <v>576778.19216940808</v>
      </c>
      <c r="L285" s="295">
        <v>576778.19216940808</v>
      </c>
      <c r="M285" s="295">
        <v>576778.19216940808</v>
      </c>
      <c r="N285" s="291"/>
      <c r="O285" s="295"/>
      <c r="P285" s="295"/>
      <c r="Q285" s="295"/>
      <c r="R285" s="295"/>
      <c r="S285" s="295"/>
      <c r="T285" s="295"/>
      <c r="U285" s="295">
        <v>353.62541750600002</v>
      </c>
      <c r="V285" s="295">
        <v>353.62541750600002</v>
      </c>
      <c r="W285" s="295">
        <v>353.62541750600002</v>
      </c>
      <c r="X285" s="295">
        <v>353.62541750600002</v>
      </c>
      <c r="Y285" s="410">
        <v>1</v>
      </c>
      <c r="Z285" s="410">
        <v>0</v>
      </c>
      <c r="AA285" s="410">
        <v>0</v>
      </c>
      <c r="AB285" s="410">
        <v>0</v>
      </c>
      <c r="AC285" s="410">
        <v>0</v>
      </c>
      <c r="AD285" s="410">
        <v>0</v>
      </c>
      <c r="AE285" s="410">
        <v>0</v>
      </c>
      <c r="AF285" s="410">
        <v>0</v>
      </c>
      <c r="AG285" s="410"/>
      <c r="AH285" s="410"/>
      <c r="AI285" s="410"/>
      <c r="AJ285" s="410"/>
      <c r="AK285" s="410"/>
      <c r="AL285" s="410"/>
      <c r="AM285" s="296">
        <f>SUM(Y285:AL285)</f>
        <v>1</v>
      </c>
    </row>
    <row r="286" spans="1:39" ht="15" outlineLevel="1">
      <c r="A286" s="761" t="s">
        <v>882</v>
      </c>
      <c r="B286" s="294" t="s">
        <v>249</v>
      </c>
      <c r="C286" s="291" t="s">
        <v>163</v>
      </c>
      <c r="D286" s="295"/>
      <c r="E286" s="295"/>
      <c r="F286" s="295"/>
      <c r="G286" s="295"/>
      <c r="H286" s="295"/>
      <c r="I286" s="295"/>
      <c r="J286" s="295">
        <v>25323.688089500003</v>
      </c>
      <c r="K286" s="295">
        <v>25323.688089500003</v>
      </c>
      <c r="L286" s="295">
        <v>25323.688089500003</v>
      </c>
      <c r="M286" s="295">
        <v>25323.688089500003</v>
      </c>
      <c r="N286" s="468"/>
      <c r="O286" s="295"/>
      <c r="P286" s="295"/>
      <c r="Q286" s="295"/>
      <c r="R286" s="295"/>
      <c r="S286" s="295"/>
      <c r="T286" s="295"/>
      <c r="U286" s="295">
        <v>15.074723483</v>
      </c>
      <c r="V286" s="295">
        <v>15.074723483</v>
      </c>
      <c r="W286" s="295">
        <v>15.074723483</v>
      </c>
      <c r="X286" s="295">
        <v>15.074723483</v>
      </c>
      <c r="Y286" s="411">
        <f>Y285</f>
        <v>1</v>
      </c>
      <c r="Z286" s="411">
        <f>Z285</f>
        <v>0</v>
      </c>
      <c r="AA286" s="411">
        <f t="shared" ref="AA286:AF286" si="145">AA285</f>
        <v>0</v>
      </c>
      <c r="AB286" s="411">
        <f t="shared" si="145"/>
        <v>0</v>
      </c>
      <c r="AC286" s="411">
        <f t="shared" si="145"/>
        <v>0</v>
      </c>
      <c r="AD286" s="411">
        <f t="shared" si="145"/>
        <v>0</v>
      </c>
      <c r="AE286" s="411">
        <f t="shared" si="145"/>
        <v>0</v>
      </c>
      <c r="AF286" s="411">
        <f t="shared" si="145"/>
        <v>0</v>
      </c>
      <c r="AG286" s="411">
        <f t="shared" ref="AG286:AL286" si="146">AG285</f>
        <v>0</v>
      </c>
      <c r="AH286" s="411">
        <f t="shared" si="146"/>
        <v>0</v>
      </c>
      <c r="AI286" s="411">
        <f t="shared" si="146"/>
        <v>0</v>
      </c>
      <c r="AJ286" s="411">
        <f t="shared" si="146"/>
        <v>0</v>
      </c>
      <c r="AK286" s="411">
        <f t="shared" si="146"/>
        <v>0</v>
      </c>
      <c r="AL286" s="411">
        <f t="shared" si="146"/>
        <v>0</v>
      </c>
      <c r="AM286" s="297"/>
    </row>
    <row r="287" spans="1:39" ht="15" outlineLevel="1">
      <c r="A287" s="76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761" t="s">
        <v>883</v>
      </c>
      <c r="B288" s="294" t="s">
        <v>4</v>
      </c>
      <c r="C288" s="291" t="s">
        <v>25</v>
      </c>
      <c r="D288" s="295"/>
      <c r="E288" s="295"/>
      <c r="F288" s="295"/>
      <c r="G288" s="295"/>
      <c r="H288" s="295"/>
      <c r="I288" s="295"/>
      <c r="J288" s="295">
        <v>97578.508775843002</v>
      </c>
      <c r="K288" s="295">
        <v>97497.187330197004</v>
      </c>
      <c r="L288" s="295">
        <v>70896.842713520004</v>
      </c>
      <c r="M288" s="295">
        <v>70896.842713520004</v>
      </c>
      <c r="N288" s="291"/>
      <c r="O288" s="295"/>
      <c r="P288" s="295"/>
      <c r="Q288" s="295"/>
      <c r="R288" s="295"/>
      <c r="S288" s="295"/>
      <c r="T288" s="295"/>
      <c r="U288" s="295">
        <v>6.6343392220000004</v>
      </c>
      <c r="V288" s="295">
        <v>6.6250559520000003</v>
      </c>
      <c r="W288" s="295">
        <v>4.9551581640000002</v>
      </c>
      <c r="X288" s="295">
        <v>4.9551581640000002</v>
      </c>
      <c r="Y288" s="410">
        <v>1</v>
      </c>
      <c r="Z288" s="410">
        <v>0</v>
      </c>
      <c r="AA288" s="410">
        <v>0</v>
      </c>
      <c r="AB288" s="410">
        <v>0</v>
      </c>
      <c r="AC288" s="410">
        <v>0</v>
      </c>
      <c r="AD288" s="410">
        <v>0</v>
      </c>
      <c r="AE288" s="410">
        <v>0</v>
      </c>
      <c r="AF288" s="410">
        <v>0</v>
      </c>
      <c r="AG288" s="410"/>
      <c r="AH288" s="410"/>
      <c r="AI288" s="410"/>
      <c r="AJ288" s="410"/>
      <c r="AK288" s="410"/>
      <c r="AL288" s="410"/>
      <c r="AM288" s="296">
        <f>SUM(Y288:AL288)</f>
        <v>1</v>
      </c>
    </row>
    <row r="289" spans="1:39" ht="15" outlineLevel="1">
      <c r="A289" s="761" t="s">
        <v>884</v>
      </c>
      <c r="B289" s="294" t="s">
        <v>249</v>
      </c>
      <c r="C289" s="291" t="s">
        <v>163</v>
      </c>
      <c r="D289" s="295"/>
      <c r="E289" s="295"/>
      <c r="F289" s="295"/>
      <c r="G289" s="295"/>
      <c r="H289" s="295"/>
      <c r="I289" s="295"/>
      <c r="J289" s="295">
        <v>301</v>
      </c>
      <c r="K289" s="295">
        <v>301</v>
      </c>
      <c r="L289" s="295">
        <v>253</v>
      </c>
      <c r="M289" s="295">
        <v>253</v>
      </c>
      <c r="N289" s="468"/>
      <c r="O289" s="295"/>
      <c r="P289" s="295"/>
      <c r="Q289" s="295"/>
      <c r="R289" s="295"/>
      <c r="S289" s="295"/>
      <c r="T289" s="295"/>
      <c r="U289" s="295">
        <v>2.1999999999999999E-2</v>
      </c>
      <c r="V289" s="295">
        <v>2.1999999999999999E-2</v>
      </c>
      <c r="W289" s="295">
        <v>1.9E-2</v>
      </c>
      <c r="X289" s="295">
        <v>1.9E-2</v>
      </c>
      <c r="Y289" s="411">
        <f>Y288</f>
        <v>1</v>
      </c>
      <c r="Z289" s="411">
        <f>Z288</f>
        <v>0</v>
      </c>
      <c r="AA289" s="411">
        <f t="shared" ref="AA289:AF289" si="147">AA288</f>
        <v>0</v>
      </c>
      <c r="AB289" s="411">
        <f t="shared" si="147"/>
        <v>0</v>
      </c>
      <c r="AC289" s="411">
        <f t="shared" si="147"/>
        <v>0</v>
      </c>
      <c r="AD289" s="411">
        <f t="shared" si="147"/>
        <v>0</v>
      </c>
      <c r="AE289" s="411">
        <f t="shared" si="147"/>
        <v>0</v>
      </c>
      <c r="AF289" s="411">
        <f t="shared" si="147"/>
        <v>0</v>
      </c>
      <c r="AG289" s="411">
        <f t="shared" ref="AG289:AL289" si="148">AG288</f>
        <v>0</v>
      </c>
      <c r="AH289" s="411">
        <f t="shared" si="148"/>
        <v>0</v>
      </c>
      <c r="AI289" s="411">
        <f t="shared" si="148"/>
        <v>0</v>
      </c>
      <c r="AJ289" s="411">
        <f t="shared" si="148"/>
        <v>0</v>
      </c>
      <c r="AK289" s="411">
        <f t="shared" si="148"/>
        <v>0</v>
      </c>
      <c r="AL289" s="411">
        <f t="shared" si="148"/>
        <v>0</v>
      </c>
      <c r="AM289" s="297"/>
    </row>
    <row r="290" spans="1:39" ht="15" outlineLevel="1">
      <c r="A290" s="76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761" t="s">
        <v>885</v>
      </c>
      <c r="B291" s="294" t="s">
        <v>5</v>
      </c>
      <c r="C291" s="291" t="s">
        <v>25</v>
      </c>
      <c r="D291" s="295"/>
      <c r="E291" s="295"/>
      <c r="F291" s="295"/>
      <c r="G291" s="295"/>
      <c r="H291" s="295"/>
      <c r="I291" s="295"/>
      <c r="J291" s="295">
        <v>196020.40234152001</v>
      </c>
      <c r="K291" s="295">
        <v>195789.402293021</v>
      </c>
      <c r="L291" s="295">
        <v>164647.51213123501</v>
      </c>
      <c r="M291" s="295">
        <v>164647.51213123501</v>
      </c>
      <c r="N291" s="291"/>
      <c r="O291" s="295"/>
      <c r="P291" s="295"/>
      <c r="Q291" s="295"/>
      <c r="R291" s="295"/>
      <c r="S291" s="295"/>
      <c r="T291" s="295"/>
      <c r="U291" s="295">
        <v>13.940017706000001</v>
      </c>
      <c r="V291" s="295">
        <v>13.913647836999999</v>
      </c>
      <c r="W291" s="295">
        <v>11.958644086</v>
      </c>
      <c r="X291" s="295">
        <v>11.958644086</v>
      </c>
      <c r="Y291" s="410">
        <v>1</v>
      </c>
      <c r="Z291" s="410">
        <v>0</v>
      </c>
      <c r="AA291" s="410">
        <v>0</v>
      </c>
      <c r="AB291" s="410">
        <v>0</v>
      </c>
      <c r="AC291" s="410">
        <v>0</v>
      </c>
      <c r="AD291" s="410">
        <v>0</v>
      </c>
      <c r="AE291" s="410">
        <v>0</v>
      </c>
      <c r="AF291" s="410">
        <v>0</v>
      </c>
      <c r="AG291" s="410"/>
      <c r="AH291" s="410"/>
      <c r="AI291" s="410"/>
      <c r="AJ291" s="410"/>
      <c r="AK291" s="410"/>
      <c r="AL291" s="410"/>
      <c r="AM291" s="296">
        <f>SUM(Y291:AL291)</f>
        <v>1</v>
      </c>
    </row>
    <row r="292" spans="1:39" ht="15" outlineLevel="1">
      <c r="A292" s="76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F292" si="149">AA291</f>
        <v>0</v>
      </c>
      <c r="AB292" s="411">
        <f t="shared" si="149"/>
        <v>0</v>
      </c>
      <c r="AC292" s="411">
        <f t="shared" si="149"/>
        <v>0</v>
      </c>
      <c r="AD292" s="411">
        <f t="shared" si="149"/>
        <v>0</v>
      </c>
      <c r="AE292" s="411">
        <f t="shared" si="149"/>
        <v>0</v>
      </c>
      <c r="AF292" s="411">
        <f t="shared" si="149"/>
        <v>0</v>
      </c>
      <c r="AG292" s="411">
        <f t="shared" ref="AG292:AL292" si="150">AG291</f>
        <v>0</v>
      </c>
      <c r="AH292" s="411">
        <f t="shared" si="150"/>
        <v>0</v>
      </c>
      <c r="AI292" s="411">
        <f t="shared" si="150"/>
        <v>0</v>
      </c>
      <c r="AJ292" s="411">
        <f t="shared" si="150"/>
        <v>0</v>
      </c>
      <c r="AK292" s="411">
        <f t="shared" si="150"/>
        <v>0</v>
      </c>
      <c r="AL292" s="411">
        <f t="shared" si="150"/>
        <v>0</v>
      </c>
      <c r="AM292" s="297"/>
    </row>
    <row r="293" spans="1:39" ht="15" outlineLevel="1">
      <c r="A293" s="76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761" t="s">
        <v>886</v>
      </c>
      <c r="B294" s="294" t="s">
        <v>6</v>
      </c>
      <c r="C294" s="291" t="s">
        <v>25</v>
      </c>
      <c r="D294" s="295"/>
      <c r="E294" s="295"/>
      <c r="F294" s="295"/>
      <c r="G294" s="295"/>
      <c r="H294" s="295"/>
      <c r="I294" s="295"/>
      <c r="J294" s="295">
        <v>0</v>
      </c>
      <c r="K294" s="295">
        <v>0</v>
      </c>
      <c r="L294" s="295">
        <v>0</v>
      </c>
      <c r="M294" s="295">
        <v>0</v>
      </c>
      <c r="N294" s="291"/>
      <c r="O294" s="295"/>
      <c r="P294" s="295"/>
      <c r="Q294" s="295"/>
      <c r="R294" s="295"/>
      <c r="S294" s="295"/>
      <c r="T294" s="295"/>
      <c r="U294" s="295">
        <v>0</v>
      </c>
      <c r="V294" s="295">
        <v>0</v>
      </c>
      <c r="W294" s="295">
        <v>0</v>
      </c>
      <c r="X294" s="295">
        <v>0</v>
      </c>
      <c r="Y294" s="410">
        <v>0</v>
      </c>
      <c r="Z294" s="410">
        <v>0</v>
      </c>
      <c r="AA294" s="410">
        <v>0</v>
      </c>
      <c r="AB294" s="410">
        <v>0</v>
      </c>
      <c r="AC294" s="410">
        <v>0</v>
      </c>
      <c r="AD294" s="410">
        <v>0</v>
      </c>
      <c r="AE294" s="410">
        <v>0</v>
      </c>
      <c r="AF294" s="410">
        <v>0</v>
      </c>
      <c r="AG294" s="410"/>
      <c r="AH294" s="410"/>
      <c r="AI294" s="410"/>
      <c r="AJ294" s="410"/>
      <c r="AK294" s="410"/>
      <c r="AL294" s="410"/>
      <c r="AM294" s="296">
        <f>SUM(Y294:AL294)</f>
        <v>0</v>
      </c>
    </row>
    <row r="295" spans="1:39" ht="15" outlineLevel="1">
      <c r="A295" s="76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F295" si="151">AA294</f>
        <v>0</v>
      </c>
      <c r="AB295" s="411">
        <f t="shared" si="151"/>
        <v>0</v>
      </c>
      <c r="AC295" s="411">
        <f t="shared" si="151"/>
        <v>0</v>
      </c>
      <c r="AD295" s="411">
        <f t="shared" si="151"/>
        <v>0</v>
      </c>
      <c r="AE295" s="411">
        <f t="shared" si="151"/>
        <v>0</v>
      </c>
      <c r="AF295" s="411">
        <f t="shared" si="151"/>
        <v>0</v>
      </c>
      <c r="AG295" s="411">
        <f t="shared" ref="AG295:AL295" si="152">AG294</f>
        <v>0</v>
      </c>
      <c r="AH295" s="411">
        <f t="shared" si="152"/>
        <v>0</v>
      </c>
      <c r="AI295" s="411">
        <f t="shared" si="152"/>
        <v>0</v>
      </c>
      <c r="AJ295" s="411">
        <f t="shared" si="152"/>
        <v>0</v>
      </c>
      <c r="AK295" s="411">
        <f t="shared" si="152"/>
        <v>0</v>
      </c>
      <c r="AL295" s="411">
        <f t="shared" si="152"/>
        <v>0</v>
      </c>
      <c r="AM295" s="297"/>
    </row>
    <row r="296" spans="1:39" ht="15" outlineLevel="1">
      <c r="A296" s="76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761" t="s">
        <v>887</v>
      </c>
      <c r="B297" s="294" t="s">
        <v>42</v>
      </c>
      <c r="C297" s="291" t="s">
        <v>25</v>
      </c>
      <c r="D297" s="295"/>
      <c r="E297" s="295"/>
      <c r="F297" s="295"/>
      <c r="G297" s="295"/>
      <c r="H297" s="295"/>
      <c r="I297" s="295"/>
      <c r="J297" s="295">
        <v>0</v>
      </c>
      <c r="K297" s="295">
        <v>0</v>
      </c>
      <c r="L297" s="295">
        <v>0</v>
      </c>
      <c r="M297" s="295">
        <v>0</v>
      </c>
      <c r="N297" s="291"/>
      <c r="O297" s="295"/>
      <c r="P297" s="295"/>
      <c r="Q297" s="295"/>
      <c r="R297" s="295"/>
      <c r="S297" s="295"/>
      <c r="T297" s="295"/>
      <c r="U297" s="295">
        <v>0</v>
      </c>
      <c r="V297" s="295">
        <v>0</v>
      </c>
      <c r="W297" s="295">
        <v>0</v>
      </c>
      <c r="X297" s="295">
        <v>0</v>
      </c>
      <c r="Y297" s="410">
        <v>1</v>
      </c>
      <c r="Z297" s="410">
        <v>0</v>
      </c>
      <c r="AA297" s="410">
        <v>0</v>
      </c>
      <c r="AB297" s="410">
        <v>0</v>
      </c>
      <c r="AC297" s="410">
        <v>0</v>
      </c>
      <c r="AD297" s="410">
        <v>0</v>
      </c>
      <c r="AE297" s="410">
        <v>0</v>
      </c>
      <c r="AF297" s="410">
        <v>0</v>
      </c>
      <c r="AG297" s="410"/>
      <c r="AH297" s="410"/>
      <c r="AI297" s="410"/>
      <c r="AJ297" s="410"/>
      <c r="AK297" s="410"/>
      <c r="AL297" s="410"/>
      <c r="AM297" s="296">
        <f>SUM(Y297:AL297)</f>
        <v>1</v>
      </c>
    </row>
    <row r="298" spans="1:39" ht="15" outlineLevel="1">
      <c r="A298" s="76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F298" si="153">AA297</f>
        <v>0</v>
      </c>
      <c r="AB298" s="411">
        <f t="shared" si="153"/>
        <v>0</v>
      </c>
      <c r="AC298" s="411">
        <f t="shared" si="153"/>
        <v>0</v>
      </c>
      <c r="AD298" s="411">
        <f t="shared" si="153"/>
        <v>0</v>
      </c>
      <c r="AE298" s="411">
        <f t="shared" si="153"/>
        <v>0</v>
      </c>
      <c r="AF298" s="411">
        <f t="shared" si="153"/>
        <v>0</v>
      </c>
      <c r="AG298" s="411">
        <f t="shared" ref="AG298:AL298" si="154">AG297</f>
        <v>0</v>
      </c>
      <c r="AH298" s="411">
        <f t="shared" si="154"/>
        <v>0</v>
      </c>
      <c r="AI298" s="411">
        <f t="shared" si="154"/>
        <v>0</v>
      </c>
      <c r="AJ298" s="411">
        <f t="shared" si="154"/>
        <v>0</v>
      </c>
      <c r="AK298" s="411">
        <f t="shared" si="154"/>
        <v>0</v>
      </c>
      <c r="AL298" s="411">
        <f t="shared" si="154"/>
        <v>0</v>
      </c>
      <c r="AM298" s="297"/>
    </row>
    <row r="299" spans="1:39" ht="15" outlineLevel="1">
      <c r="A299" s="76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761" t="s">
        <v>888</v>
      </c>
      <c r="B300" s="294" t="s">
        <v>485</v>
      </c>
      <c r="C300" s="291" t="s">
        <v>25</v>
      </c>
      <c r="D300" s="295"/>
      <c r="E300" s="295"/>
      <c r="F300" s="295"/>
      <c r="G300" s="295"/>
      <c r="H300" s="295"/>
      <c r="I300" s="295"/>
      <c r="J300" s="295">
        <v>0</v>
      </c>
      <c r="K300" s="295">
        <v>0</v>
      </c>
      <c r="L300" s="295">
        <v>0</v>
      </c>
      <c r="M300" s="295">
        <v>0</v>
      </c>
      <c r="N300" s="291"/>
      <c r="O300" s="295"/>
      <c r="P300" s="295"/>
      <c r="Q300" s="295"/>
      <c r="R300" s="295"/>
      <c r="S300" s="295"/>
      <c r="T300" s="295"/>
      <c r="U300" s="295">
        <v>0</v>
      </c>
      <c r="V300" s="295">
        <v>0</v>
      </c>
      <c r="W300" s="295">
        <v>0</v>
      </c>
      <c r="X300" s="295">
        <v>0</v>
      </c>
      <c r="Y300" s="410">
        <v>0</v>
      </c>
      <c r="Z300" s="410">
        <v>0</v>
      </c>
      <c r="AA300" s="410">
        <v>0</v>
      </c>
      <c r="AB300" s="410">
        <v>0</v>
      </c>
      <c r="AC300" s="410">
        <v>0</v>
      </c>
      <c r="AD300" s="410">
        <v>0</v>
      </c>
      <c r="AE300" s="410">
        <v>0</v>
      </c>
      <c r="AF300" s="410">
        <v>0</v>
      </c>
      <c r="AG300" s="410"/>
      <c r="AH300" s="410"/>
      <c r="AI300" s="410"/>
      <c r="AJ300" s="410"/>
      <c r="AK300" s="410"/>
      <c r="AL300" s="410"/>
      <c r="AM300" s="296">
        <f>SUM(Y300:AL300)</f>
        <v>0</v>
      </c>
    </row>
    <row r="301" spans="1:39" s="283" customFormat="1" ht="15" outlineLevel="1">
      <c r="A301" s="761"/>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F301" si="155">AA300</f>
        <v>0</v>
      </c>
      <c r="AB301" s="411">
        <f t="shared" si="155"/>
        <v>0</v>
      </c>
      <c r="AC301" s="411">
        <f t="shared" si="155"/>
        <v>0</v>
      </c>
      <c r="AD301" s="411">
        <f t="shared" si="155"/>
        <v>0</v>
      </c>
      <c r="AE301" s="411">
        <f t="shared" si="155"/>
        <v>0</v>
      </c>
      <c r="AF301" s="411">
        <f t="shared" si="155"/>
        <v>0</v>
      </c>
      <c r="AG301" s="411">
        <f t="shared" ref="AG301:AL301" si="156">AG300</f>
        <v>0</v>
      </c>
      <c r="AH301" s="411">
        <f t="shared" si="156"/>
        <v>0</v>
      </c>
      <c r="AI301" s="411">
        <f t="shared" si="156"/>
        <v>0</v>
      </c>
      <c r="AJ301" s="411">
        <f t="shared" si="156"/>
        <v>0</v>
      </c>
      <c r="AK301" s="411">
        <f t="shared" si="156"/>
        <v>0</v>
      </c>
      <c r="AL301" s="411">
        <f t="shared" si="156"/>
        <v>0</v>
      </c>
      <c r="AM301" s="297"/>
    </row>
    <row r="302" spans="1:39" s="283" customFormat="1" ht="15" outlineLevel="1">
      <c r="A302" s="761"/>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761" t="s">
        <v>889</v>
      </c>
      <c r="B303" s="294" t="s">
        <v>7</v>
      </c>
      <c r="C303" s="291" t="s">
        <v>25</v>
      </c>
      <c r="D303" s="295"/>
      <c r="E303" s="295"/>
      <c r="F303" s="295"/>
      <c r="G303" s="295"/>
      <c r="H303" s="295"/>
      <c r="I303" s="295"/>
      <c r="J303" s="295">
        <v>0</v>
      </c>
      <c r="K303" s="295">
        <v>0</v>
      </c>
      <c r="L303" s="295">
        <v>0</v>
      </c>
      <c r="M303" s="295">
        <v>0</v>
      </c>
      <c r="N303" s="291"/>
      <c r="O303" s="295"/>
      <c r="P303" s="295"/>
      <c r="Q303" s="295"/>
      <c r="R303" s="295"/>
      <c r="S303" s="295"/>
      <c r="T303" s="295"/>
      <c r="U303" s="295">
        <v>0</v>
      </c>
      <c r="V303" s="295">
        <v>0</v>
      </c>
      <c r="W303" s="295">
        <v>0</v>
      </c>
      <c r="X303" s="295">
        <v>0</v>
      </c>
      <c r="Y303" s="410">
        <v>0</v>
      </c>
      <c r="Z303" s="410">
        <v>0</v>
      </c>
      <c r="AA303" s="410">
        <v>0</v>
      </c>
      <c r="AB303" s="410">
        <v>0</v>
      </c>
      <c r="AC303" s="410">
        <v>0</v>
      </c>
      <c r="AD303" s="410">
        <v>0</v>
      </c>
      <c r="AE303" s="410">
        <v>0</v>
      </c>
      <c r="AF303" s="410">
        <v>0</v>
      </c>
      <c r="AG303" s="410"/>
      <c r="AH303" s="410"/>
      <c r="AI303" s="410"/>
      <c r="AJ303" s="410"/>
      <c r="AK303" s="410"/>
      <c r="AL303" s="410"/>
      <c r="AM303" s="296">
        <f>SUM(Y303:AL303)</f>
        <v>0</v>
      </c>
    </row>
    <row r="304" spans="1:39" ht="15" outlineLevel="1">
      <c r="A304" s="76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F304" si="157">AA303</f>
        <v>0</v>
      </c>
      <c r="AB304" s="411">
        <f t="shared" si="157"/>
        <v>0</v>
      </c>
      <c r="AC304" s="411">
        <f t="shared" si="157"/>
        <v>0</v>
      </c>
      <c r="AD304" s="411">
        <f t="shared" si="157"/>
        <v>0</v>
      </c>
      <c r="AE304" s="411">
        <f t="shared" si="157"/>
        <v>0</v>
      </c>
      <c r="AF304" s="411">
        <f t="shared" si="157"/>
        <v>0</v>
      </c>
      <c r="AG304" s="411">
        <f t="shared" ref="AG304:AL304" si="158">AG303</f>
        <v>0</v>
      </c>
      <c r="AH304" s="411">
        <f t="shared" si="158"/>
        <v>0</v>
      </c>
      <c r="AI304" s="411">
        <f t="shared" si="158"/>
        <v>0</v>
      </c>
      <c r="AJ304" s="411">
        <f t="shared" si="158"/>
        <v>0</v>
      </c>
      <c r="AK304" s="411">
        <f t="shared" si="158"/>
        <v>0</v>
      </c>
      <c r="AL304" s="411">
        <f t="shared" si="158"/>
        <v>0</v>
      </c>
      <c r="AM304" s="297"/>
    </row>
    <row r="305" spans="1:39" ht="15" outlineLevel="1">
      <c r="A305" s="76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763"/>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761" t="s">
        <v>890</v>
      </c>
      <c r="B307" s="310" t="s">
        <v>22</v>
      </c>
      <c r="C307" s="291" t="s">
        <v>25</v>
      </c>
      <c r="D307" s="295"/>
      <c r="E307" s="295"/>
      <c r="F307" s="295"/>
      <c r="G307" s="295"/>
      <c r="H307" s="295"/>
      <c r="I307" s="295"/>
      <c r="J307" s="295">
        <v>15906500.301157201</v>
      </c>
      <c r="K307" s="295">
        <v>15899584.2387319</v>
      </c>
      <c r="L307" s="295">
        <v>15065368.3693159</v>
      </c>
      <c r="M307" s="295">
        <v>12672786.73718</v>
      </c>
      <c r="N307" s="295">
        <v>12</v>
      </c>
      <c r="O307" s="295"/>
      <c r="P307" s="295"/>
      <c r="Q307" s="295"/>
      <c r="R307" s="295"/>
      <c r="S307" s="295"/>
      <c r="T307" s="295"/>
      <c r="U307" s="295">
        <v>2303.0808380849999</v>
      </c>
      <c r="V307" s="295">
        <v>2303.0808380849999</v>
      </c>
      <c r="W307" s="295">
        <v>2076.6816261029999</v>
      </c>
      <c r="X307" s="295">
        <v>1744.0750945049999</v>
      </c>
      <c r="Y307" s="415">
        <v>0</v>
      </c>
      <c r="Z307" s="503">
        <v>2.5000000000000001E-2</v>
      </c>
      <c r="AA307" s="503">
        <v>0.51300000000000001</v>
      </c>
      <c r="AB307" s="503">
        <v>0</v>
      </c>
      <c r="AC307" s="415">
        <v>0.17649999999999999</v>
      </c>
      <c r="AD307" s="415">
        <v>0.2767</v>
      </c>
      <c r="AE307" s="415">
        <v>0</v>
      </c>
      <c r="AF307" s="415">
        <v>0</v>
      </c>
      <c r="AG307" s="415"/>
      <c r="AH307" s="415"/>
      <c r="AI307" s="415"/>
      <c r="AJ307" s="415"/>
      <c r="AK307" s="415"/>
      <c r="AL307" s="415"/>
      <c r="AM307" s="296">
        <f>SUM(Y307:AL307)</f>
        <v>0.99120000000000008</v>
      </c>
    </row>
    <row r="308" spans="1:39" ht="15" outlineLevel="1">
      <c r="A308" s="761" t="s">
        <v>891</v>
      </c>
      <c r="B308" s="294" t="s">
        <v>249</v>
      </c>
      <c r="C308" s="291" t="s">
        <v>163</v>
      </c>
      <c r="D308" s="295"/>
      <c r="E308" s="295"/>
      <c r="F308" s="295"/>
      <c r="G308" s="295"/>
      <c r="H308" s="295"/>
      <c r="I308" s="295"/>
      <c r="J308" s="295">
        <v>1016021.311</v>
      </c>
      <c r="K308" s="295">
        <v>988261.66890000005</v>
      </c>
      <c r="L308" s="295">
        <v>937460.21299999999</v>
      </c>
      <c r="M308" s="295">
        <v>923891.19220000005</v>
      </c>
      <c r="N308" s="295">
        <f>N307</f>
        <v>12</v>
      </c>
      <c r="O308" s="295"/>
      <c r="P308" s="295"/>
      <c r="Q308" s="295"/>
      <c r="R308" s="295"/>
      <c r="S308" s="295"/>
      <c r="T308" s="295"/>
      <c r="U308" s="295">
        <v>190.32892580000001</v>
      </c>
      <c r="V308" s="295">
        <v>183.68617800000001</v>
      </c>
      <c r="W308" s="295">
        <v>170.4484607</v>
      </c>
      <c r="X308" s="295">
        <v>168.33979439999999</v>
      </c>
      <c r="Y308" s="411">
        <f>Y307</f>
        <v>0</v>
      </c>
      <c r="Z308" s="411">
        <f>Z307</f>
        <v>2.5000000000000001E-2</v>
      </c>
      <c r="AA308" s="411">
        <f t="shared" ref="AA308:AF308" si="159">AA307</f>
        <v>0.51300000000000001</v>
      </c>
      <c r="AB308" s="411">
        <f t="shared" si="159"/>
        <v>0</v>
      </c>
      <c r="AC308" s="411">
        <f t="shared" si="159"/>
        <v>0.17649999999999999</v>
      </c>
      <c r="AD308" s="411">
        <f t="shared" si="159"/>
        <v>0.2767</v>
      </c>
      <c r="AE308" s="411">
        <f t="shared" si="159"/>
        <v>0</v>
      </c>
      <c r="AF308" s="411">
        <f t="shared" si="159"/>
        <v>0</v>
      </c>
      <c r="AG308" s="411">
        <f t="shared" ref="AG308:AL308" si="160">AG307</f>
        <v>0</v>
      </c>
      <c r="AH308" s="411">
        <f t="shared" si="160"/>
        <v>0</v>
      </c>
      <c r="AI308" s="411">
        <f t="shared" si="160"/>
        <v>0</v>
      </c>
      <c r="AJ308" s="411">
        <f t="shared" si="160"/>
        <v>0</v>
      </c>
      <c r="AK308" s="411">
        <f t="shared" si="160"/>
        <v>0</v>
      </c>
      <c r="AL308" s="411">
        <f t="shared" si="160"/>
        <v>0</v>
      </c>
      <c r="AM308" s="311"/>
    </row>
    <row r="309" spans="1:39" ht="15" outlineLevel="1">
      <c r="A309" s="76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761" t="s">
        <v>892</v>
      </c>
      <c r="B310" s="314" t="s">
        <v>21</v>
      </c>
      <c r="C310" s="291" t="s">
        <v>25</v>
      </c>
      <c r="D310" s="295"/>
      <c r="E310" s="295"/>
      <c r="F310" s="295"/>
      <c r="G310" s="295"/>
      <c r="H310" s="295"/>
      <c r="I310" s="295"/>
      <c r="J310" s="295">
        <v>36545.675778167002</v>
      </c>
      <c r="K310" s="295">
        <v>35877.415596238003</v>
      </c>
      <c r="L310" s="295">
        <v>35877.415596238003</v>
      </c>
      <c r="M310" s="295">
        <v>35877.415596238003</v>
      </c>
      <c r="N310" s="295">
        <v>12</v>
      </c>
      <c r="O310" s="295"/>
      <c r="P310" s="295"/>
      <c r="Q310" s="295"/>
      <c r="R310" s="295"/>
      <c r="S310" s="295"/>
      <c r="T310" s="295"/>
      <c r="U310" s="295">
        <v>9.1135606849999995</v>
      </c>
      <c r="V310" s="295">
        <v>8.4448239189999992</v>
      </c>
      <c r="W310" s="295">
        <v>8.4448239189999992</v>
      </c>
      <c r="X310" s="295">
        <v>8.4448239189999992</v>
      </c>
      <c r="Y310" s="415">
        <v>0</v>
      </c>
      <c r="Z310" s="503">
        <v>1</v>
      </c>
      <c r="AA310" s="415">
        <v>0</v>
      </c>
      <c r="AB310" s="415">
        <v>0</v>
      </c>
      <c r="AC310" s="415">
        <v>0</v>
      </c>
      <c r="AD310" s="415">
        <v>0</v>
      </c>
      <c r="AE310" s="415">
        <v>0</v>
      </c>
      <c r="AF310" s="415">
        <v>0</v>
      </c>
      <c r="AG310" s="415"/>
      <c r="AH310" s="415"/>
      <c r="AI310" s="415"/>
      <c r="AJ310" s="415"/>
      <c r="AK310" s="415"/>
      <c r="AL310" s="415"/>
      <c r="AM310" s="296">
        <f>SUM(Y310:AL310)</f>
        <v>1</v>
      </c>
    </row>
    <row r="311" spans="1:39" ht="15" outlineLevel="1">
      <c r="A311" s="76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F311" si="161">AA310</f>
        <v>0</v>
      </c>
      <c r="AB311" s="411">
        <f t="shared" si="161"/>
        <v>0</v>
      </c>
      <c r="AC311" s="411">
        <f t="shared" si="161"/>
        <v>0</v>
      </c>
      <c r="AD311" s="411">
        <f t="shared" si="161"/>
        <v>0</v>
      </c>
      <c r="AE311" s="411">
        <f t="shared" si="161"/>
        <v>0</v>
      </c>
      <c r="AF311" s="411">
        <f t="shared" si="161"/>
        <v>0</v>
      </c>
      <c r="AG311" s="411">
        <f t="shared" ref="AG311:AL311" si="162">AG310</f>
        <v>0</v>
      </c>
      <c r="AH311" s="411">
        <f t="shared" si="162"/>
        <v>0</v>
      </c>
      <c r="AI311" s="411">
        <f t="shared" si="162"/>
        <v>0</v>
      </c>
      <c r="AJ311" s="411">
        <f t="shared" si="162"/>
        <v>0</v>
      </c>
      <c r="AK311" s="411">
        <f t="shared" si="162"/>
        <v>0</v>
      </c>
      <c r="AL311" s="411">
        <f t="shared" si="162"/>
        <v>0</v>
      </c>
      <c r="AM311" s="311"/>
    </row>
    <row r="312" spans="1:39" ht="15" outlineLevel="1">
      <c r="A312" s="76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761" t="s">
        <v>893</v>
      </c>
      <c r="B313" s="314" t="s">
        <v>23</v>
      </c>
      <c r="C313" s="291" t="s">
        <v>25</v>
      </c>
      <c r="D313" s="295"/>
      <c r="E313" s="295"/>
      <c r="F313" s="295"/>
      <c r="G313" s="295"/>
      <c r="H313" s="295"/>
      <c r="I313" s="295"/>
      <c r="J313" s="295">
        <v>0</v>
      </c>
      <c r="K313" s="295">
        <v>0</v>
      </c>
      <c r="L313" s="295">
        <v>0</v>
      </c>
      <c r="M313" s="295">
        <v>0</v>
      </c>
      <c r="N313" s="295">
        <v>3</v>
      </c>
      <c r="O313" s="295"/>
      <c r="P313" s="295"/>
      <c r="Q313" s="295"/>
      <c r="R313" s="295"/>
      <c r="S313" s="295"/>
      <c r="T313" s="295"/>
      <c r="U313" s="295">
        <v>0</v>
      </c>
      <c r="V313" s="295">
        <v>0</v>
      </c>
      <c r="W313" s="295">
        <v>0</v>
      </c>
      <c r="X313" s="295">
        <v>0</v>
      </c>
      <c r="Y313" s="415">
        <v>0</v>
      </c>
      <c r="Z313" s="415">
        <v>0</v>
      </c>
      <c r="AA313" s="415">
        <v>0</v>
      </c>
      <c r="AB313" s="415">
        <v>0</v>
      </c>
      <c r="AC313" s="415">
        <v>0</v>
      </c>
      <c r="AD313" s="415">
        <v>0</v>
      </c>
      <c r="AE313" s="415">
        <v>0</v>
      </c>
      <c r="AF313" s="415">
        <v>0</v>
      </c>
      <c r="AG313" s="415"/>
      <c r="AH313" s="415"/>
      <c r="AI313" s="415"/>
      <c r="AJ313" s="415"/>
      <c r="AK313" s="415"/>
      <c r="AL313" s="415"/>
      <c r="AM313" s="296">
        <f>SUM(Y313:AL313)</f>
        <v>0</v>
      </c>
    </row>
    <row r="314" spans="1:39" ht="15" outlineLevel="1">
      <c r="A314" s="76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F314" si="163">AA313</f>
        <v>0</v>
      </c>
      <c r="AB314" s="411">
        <f t="shared" si="163"/>
        <v>0</v>
      </c>
      <c r="AC314" s="411">
        <f t="shared" si="163"/>
        <v>0</v>
      </c>
      <c r="AD314" s="411">
        <f t="shared" si="163"/>
        <v>0</v>
      </c>
      <c r="AE314" s="411">
        <f t="shared" si="163"/>
        <v>0</v>
      </c>
      <c r="AF314" s="411">
        <f t="shared" si="163"/>
        <v>0</v>
      </c>
      <c r="AG314" s="411">
        <f t="shared" ref="AG314:AL314" si="164">AG313</f>
        <v>0</v>
      </c>
      <c r="AH314" s="411">
        <f t="shared" si="164"/>
        <v>0</v>
      </c>
      <c r="AI314" s="411">
        <f t="shared" si="164"/>
        <v>0</v>
      </c>
      <c r="AJ314" s="411">
        <f t="shared" si="164"/>
        <v>0</v>
      </c>
      <c r="AK314" s="411">
        <f t="shared" si="164"/>
        <v>0</v>
      </c>
      <c r="AL314" s="411">
        <f t="shared" si="164"/>
        <v>0</v>
      </c>
      <c r="AM314" s="311"/>
    </row>
    <row r="315" spans="1:39" ht="15" outlineLevel="1">
      <c r="A315" s="76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761" t="s">
        <v>894</v>
      </c>
      <c r="B316" s="314" t="s">
        <v>24</v>
      </c>
      <c r="C316" s="291" t="s">
        <v>25</v>
      </c>
      <c r="D316" s="295"/>
      <c r="E316" s="295"/>
      <c r="F316" s="295"/>
      <c r="G316" s="295"/>
      <c r="H316" s="295"/>
      <c r="I316" s="295"/>
      <c r="J316" s="295">
        <v>36115.921439999998</v>
      </c>
      <c r="K316" s="295">
        <v>36115.921439999998</v>
      </c>
      <c r="L316" s="295">
        <v>26220.961439999999</v>
      </c>
      <c r="M316" s="295">
        <v>26220.961439999999</v>
      </c>
      <c r="N316" s="295">
        <v>12</v>
      </c>
      <c r="O316" s="295"/>
      <c r="P316" s="295"/>
      <c r="Q316" s="295"/>
      <c r="R316" s="295"/>
      <c r="S316" s="295"/>
      <c r="T316" s="295"/>
      <c r="U316" s="295">
        <v>7.2070613999999997</v>
      </c>
      <c r="V316" s="295">
        <v>7.2070613999999997</v>
      </c>
      <c r="W316" s="295">
        <v>4.2133013999999998</v>
      </c>
      <c r="X316" s="295">
        <v>4.2133013999999998</v>
      </c>
      <c r="Y316" s="415">
        <v>0</v>
      </c>
      <c r="Z316" s="415">
        <v>1</v>
      </c>
      <c r="AA316" s="415">
        <v>0</v>
      </c>
      <c r="AB316" s="415">
        <v>0</v>
      </c>
      <c r="AC316" s="415">
        <v>0</v>
      </c>
      <c r="AD316" s="415">
        <v>0</v>
      </c>
      <c r="AE316" s="415">
        <v>0</v>
      </c>
      <c r="AF316" s="415">
        <v>0</v>
      </c>
      <c r="AG316" s="415"/>
      <c r="AH316" s="415"/>
      <c r="AI316" s="415"/>
      <c r="AJ316" s="415"/>
      <c r="AK316" s="415"/>
      <c r="AL316" s="415"/>
      <c r="AM316" s="296">
        <f>SUM(Y316:AL316)</f>
        <v>1</v>
      </c>
    </row>
    <row r="317" spans="1:39" ht="15" outlineLevel="1">
      <c r="A317" s="76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1</v>
      </c>
      <c r="AA317" s="411">
        <f t="shared" ref="AA317:AF317" si="165">AA316</f>
        <v>0</v>
      </c>
      <c r="AB317" s="411">
        <f t="shared" si="165"/>
        <v>0</v>
      </c>
      <c r="AC317" s="411">
        <f t="shared" si="165"/>
        <v>0</v>
      </c>
      <c r="AD317" s="411">
        <f t="shared" si="165"/>
        <v>0</v>
      </c>
      <c r="AE317" s="411">
        <f t="shared" si="165"/>
        <v>0</v>
      </c>
      <c r="AF317" s="411">
        <f t="shared" si="165"/>
        <v>0</v>
      </c>
      <c r="AG317" s="411">
        <f t="shared" ref="AG317:AL317" si="166">AG316</f>
        <v>0</v>
      </c>
      <c r="AH317" s="411">
        <f t="shared" si="166"/>
        <v>0</v>
      </c>
      <c r="AI317" s="411">
        <f t="shared" si="166"/>
        <v>0</v>
      </c>
      <c r="AJ317" s="411">
        <f t="shared" si="166"/>
        <v>0</v>
      </c>
      <c r="AK317" s="411">
        <f t="shared" si="166"/>
        <v>0</v>
      </c>
      <c r="AL317" s="411">
        <f t="shared" si="166"/>
        <v>0</v>
      </c>
      <c r="AM317" s="311"/>
    </row>
    <row r="318" spans="1:39" ht="15" outlineLevel="1">
      <c r="A318" s="76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761" t="s">
        <v>895</v>
      </c>
      <c r="B319" s="314" t="s">
        <v>20</v>
      </c>
      <c r="C319" s="291" t="s">
        <v>25</v>
      </c>
      <c r="D319" s="295"/>
      <c r="E319" s="295"/>
      <c r="F319" s="295"/>
      <c r="G319" s="295"/>
      <c r="H319" s="295"/>
      <c r="I319" s="295"/>
      <c r="J319" s="295">
        <v>0</v>
      </c>
      <c r="K319" s="295">
        <v>0</v>
      </c>
      <c r="L319" s="295">
        <v>0</v>
      </c>
      <c r="M319" s="295">
        <v>0</v>
      </c>
      <c r="N319" s="295">
        <v>12</v>
      </c>
      <c r="O319" s="295"/>
      <c r="P319" s="295"/>
      <c r="Q319" s="295"/>
      <c r="R319" s="295"/>
      <c r="S319" s="295"/>
      <c r="T319" s="295"/>
      <c r="U319" s="295">
        <v>0</v>
      </c>
      <c r="V319" s="295">
        <v>0</v>
      </c>
      <c r="W319" s="295">
        <v>0</v>
      </c>
      <c r="X319" s="295">
        <v>0</v>
      </c>
      <c r="Y319" s="415">
        <v>0</v>
      </c>
      <c r="Z319" s="415">
        <v>0</v>
      </c>
      <c r="AA319" s="503">
        <v>1</v>
      </c>
      <c r="AB319" s="415">
        <v>0</v>
      </c>
      <c r="AC319" s="415">
        <v>0</v>
      </c>
      <c r="AD319" s="415">
        <v>0</v>
      </c>
      <c r="AE319" s="415">
        <v>0</v>
      </c>
      <c r="AF319" s="415">
        <v>0</v>
      </c>
      <c r="AG319" s="415"/>
      <c r="AH319" s="415"/>
      <c r="AI319" s="415"/>
      <c r="AJ319" s="415"/>
      <c r="AK319" s="415"/>
      <c r="AL319" s="415"/>
      <c r="AM319" s="296">
        <f>SUM(Y319:AL319)</f>
        <v>1</v>
      </c>
    </row>
    <row r="320" spans="1:39" ht="15" outlineLevel="1">
      <c r="A320" s="761" t="s">
        <v>896</v>
      </c>
      <c r="B320" s="294" t="s">
        <v>249</v>
      </c>
      <c r="C320" s="291" t="s">
        <v>163</v>
      </c>
      <c r="D320" s="295"/>
      <c r="E320" s="295"/>
      <c r="F320" s="295"/>
      <c r="G320" s="295"/>
      <c r="H320" s="295"/>
      <c r="I320" s="295"/>
      <c r="J320" s="295">
        <v>0</v>
      </c>
      <c r="K320" s="295">
        <v>0</v>
      </c>
      <c r="L320" s="295">
        <v>0</v>
      </c>
      <c r="M320" s="295">
        <v>0</v>
      </c>
      <c r="N320" s="295">
        <f>N319</f>
        <v>12</v>
      </c>
      <c r="O320" s="295"/>
      <c r="P320" s="295"/>
      <c r="Q320" s="295"/>
      <c r="R320" s="295"/>
      <c r="S320" s="295"/>
      <c r="T320" s="295"/>
      <c r="U320" s="295">
        <v>0</v>
      </c>
      <c r="V320" s="295">
        <v>0</v>
      </c>
      <c r="W320" s="295">
        <v>0</v>
      </c>
      <c r="X320" s="295">
        <v>0</v>
      </c>
      <c r="Y320" s="411">
        <f>Y319</f>
        <v>0</v>
      </c>
      <c r="Z320" s="411">
        <f>Z319</f>
        <v>0</v>
      </c>
      <c r="AA320" s="411">
        <f t="shared" ref="AA320:AF320" si="167">AA319</f>
        <v>1</v>
      </c>
      <c r="AB320" s="411">
        <f t="shared" si="167"/>
        <v>0</v>
      </c>
      <c r="AC320" s="411">
        <f t="shared" si="167"/>
        <v>0</v>
      </c>
      <c r="AD320" s="411">
        <f t="shared" si="167"/>
        <v>0</v>
      </c>
      <c r="AE320" s="411">
        <f t="shared" si="167"/>
        <v>0</v>
      </c>
      <c r="AF320" s="411">
        <f t="shared" si="167"/>
        <v>0</v>
      </c>
      <c r="AG320" s="411">
        <f t="shared" ref="AG320:AL320" si="168">AG319</f>
        <v>0</v>
      </c>
      <c r="AH320" s="411">
        <f t="shared" si="168"/>
        <v>0</v>
      </c>
      <c r="AI320" s="411">
        <f t="shared" si="168"/>
        <v>0</v>
      </c>
      <c r="AJ320" s="411">
        <f t="shared" si="168"/>
        <v>0</v>
      </c>
      <c r="AK320" s="411">
        <f t="shared" si="168"/>
        <v>0</v>
      </c>
      <c r="AL320" s="411">
        <f t="shared" si="168"/>
        <v>0</v>
      </c>
      <c r="AM320" s="311"/>
    </row>
    <row r="321" spans="1:39" ht="15" outlineLevel="1">
      <c r="A321" s="76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761" t="s">
        <v>897</v>
      </c>
      <c r="B322" s="314" t="s">
        <v>486</v>
      </c>
      <c r="C322" s="291" t="s">
        <v>25</v>
      </c>
      <c r="D322" s="295"/>
      <c r="E322" s="295"/>
      <c r="F322" s="295"/>
      <c r="G322" s="295"/>
      <c r="H322" s="295"/>
      <c r="I322" s="295"/>
      <c r="J322" s="295">
        <v>0</v>
      </c>
      <c r="K322" s="295">
        <v>0</v>
      </c>
      <c r="L322" s="295">
        <v>0</v>
      </c>
      <c r="M322" s="295">
        <v>0</v>
      </c>
      <c r="N322" s="291"/>
      <c r="O322" s="295"/>
      <c r="P322" s="295"/>
      <c r="Q322" s="295"/>
      <c r="R322" s="295"/>
      <c r="S322" s="295"/>
      <c r="T322" s="295"/>
      <c r="U322" s="295">
        <v>0</v>
      </c>
      <c r="V322" s="295">
        <v>0</v>
      </c>
      <c r="W322" s="295">
        <v>0</v>
      </c>
      <c r="X322" s="295">
        <v>0</v>
      </c>
      <c r="Y322" s="415">
        <v>0</v>
      </c>
      <c r="Z322" s="415">
        <v>1</v>
      </c>
      <c r="AA322" s="415">
        <v>0</v>
      </c>
      <c r="AB322" s="415">
        <v>0</v>
      </c>
      <c r="AC322" s="415">
        <v>0</v>
      </c>
      <c r="AD322" s="415">
        <v>0</v>
      </c>
      <c r="AE322" s="415">
        <v>0</v>
      </c>
      <c r="AF322" s="415">
        <v>0</v>
      </c>
      <c r="AG322" s="415"/>
      <c r="AH322" s="415"/>
      <c r="AI322" s="415"/>
      <c r="AJ322" s="415"/>
      <c r="AK322" s="415"/>
      <c r="AL322" s="415"/>
      <c r="AM322" s="296">
        <f>SUM(Y322:AL322)</f>
        <v>1</v>
      </c>
    </row>
    <row r="323" spans="1:39" s="283" customFormat="1" ht="15" outlineLevel="1">
      <c r="A323" s="761"/>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F323" si="169">AA322</f>
        <v>0</v>
      </c>
      <c r="AB323" s="411">
        <f t="shared" si="169"/>
        <v>0</v>
      </c>
      <c r="AC323" s="411">
        <f t="shared" si="169"/>
        <v>0</v>
      </c>
      <c r="AD323" s="411">
        <f t="shared" si="169"/>
        <v>0</v>
      </c>
      <c r="AE323" s="411">
        <f t="shared" si="169"/>
        <v>0</v>
      </c>
      <c r="AF323" s="411">
        <f t="shared" si="169"/>
        <v>0</v>
      </c>
      <c r="AG323" s="411">
        <f t="shared" ref="AG323:AL323" si="170">AG322</f>
        <v>0</v>
      </c>
      <c r="AH323" s="411">
        <f t="shared" si="170"/>
        <v>0</v>
      </c>
      <c r="AI323" s="411">
        <f t="shared" si="170"/>
        <v>0</v>
      </c>
      <c r="AJ323" s="411">
        <f t="shared" si="170"/>
        <v>0</v>
      </c>
      <c r="AK323" s="411">
        <f t="shared" si="170"/>
        <v>0</v>
      </c>
      <c r="AL323" s="411">
        <f t="shared" si="170"/>
        <v>0</v>
      </c>
      <c r="AM323" s="311"/>
    </row>
    <row r="324" spans="1:39" s="283" customFormat="1" ht="15" outlineLevel="1">
      <c r="A324" s="761"/>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761" t="s">
        <v>898</v>
      </c>
      <c r="B325" s="314" t="s">
        <v>487</v>
      </c>
      <c r="C325" s="291" t="s">
        <v>25</v>
      </c>
      <c r="D325" s="295"/>
      <c r="E325" s="295"/>
      <c r="F325" s="295"/>
      <c r="G325" s="295"/>
      <c r="H325" s="295"/>
      <c r="I325" s="295"/>
      <c r="J325" s="295">
        <v>0</v>
      </c>
      <c r="K325" s="295">
        <v>0</v>
      </c>
      <c r="L325" s="295">
        <v>0</v>
      </c>
      <c r="M325" s="295">
        <v>0</v>
      </c>
      <c r="N325" s="291"/>
      <c r="O325" s="295"/>
      <c r="P325" s="295"/>
      <c r="Q325" s="295"/>
      <c r="R325" s="295"/>
      <c r="S325" s="295"/>
      <c r="T325" s="295"/>
      <c r="U325" s="295">
        <v>0</v>
      </c>
      <c r="V325" s="295">
        <v>0</v>
      </c>
      <c r="W325" s="295">
        <v>0</v>
      </c>
      <c r="X325" s="295">
        <v>0</v>
      </c>
      <c r="Y325" s="415">
        <v>0</v>
      </c>
      <c r="Z325" s="415">
        <v>0</v>
      </c>
      <c r="AA325" s="415">
        <v>0</v>
      </c>
      <c r="AB325" s="415">
        <v>0</v>
      </c>
      <c r="AC325" s="415">
        <v>0</v>
      </c>
      <c r="AD325" s="415">
        <v>0</v>
      </c>
      <c r="AE325" s="415">
        <v>0</v>
      </c>
      <c r="AF325" s="415">
        <v>0</v>
      </c>
      <c r="AG325" s="415"/>
      <c r="AH325" s="415"/>
      <c r="AI325" s="415"/>
      <c r="AJ325" s="415"/>
      <c r="AK325" s="415"/>
      <c r="AL325" s="415"/>
      <c r="AM325" s="296">
        <f>SUM(Y325:AL325)</f>
        <v>0</v>
      </c>
    </row>
    <row r="326" spans="1:39" s="283" customFormat="1" ht="15" outlineLevel="1">
      <c r="A326" s="761"/>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F326" si="171">AA325</f>
        <v>0</v>
      </c>
      <c r="AB326" s="411">
        <f t="shared" si="171"/>
        <v>0</v>
      </c>
      <c r="AC326" s="411">
        <f t="shared" si="171"/>
        <v>0</v>
      </c>
      <c r="AD326" s="411">
        <f t="shared" si="171"/>
        <v>0</v>
      </c>
      <c r="AE326" s="411">
        <f t="shared" si="171"/>
        <v>0</v>
      </c>
      <c r="AF326" s="411">
        <f t="shared" si="171"/>
        <v>0</v>
      </c>
      <c r="AG326" s="411">
        <f t="shared" ref="AG326:AL326" si="172">AG325</f>
        <v>0</v>
      </c>
      <c r="AH326" s="411">
        <f t="shared" si="172"/>
        <v>0</v>
      </c>
      <c r="AI326" s="411">
        <f t="shared" si="172"/>
        <v>0</v>
      </c>
      <c r="AJ326" s="411">
        <f t="shared" si="172"/>
        <v>0</v>
      </c>
      <c r="AK326" s="411">
        <f t="shared" si="172"/>
        <v>0</v>
      </c>
      <c r="AL326" s="411">
        <f t="shared" si="172"/>
        <v>0</v>
      </c>
      <c r="AM326" s="311"/>
    </row>
    <row r="327" spans="1:39" s="283" customFormat="1" ht="15" outlineLevel="1">
      <c r="A327" s="761"/>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761" t="s">
        <v>899</v>
      </c>
      <c r="B328" s="314" t="s">
        <v>9</v>
      </c>
      <c r="C328" s="291" t="s">
        <v>25</v>
      </c>
      <c r="D328" s="295"/>
      <c r="E328" s="295"/>
      <c r="F328" s="295"/>
      <c r="G328" s="295"/>
      <c r="H328" s="295"/>
      <c r="I328" s="295"/>
      <c r="J328" s="295">
        <v>0</v>
      </c>
      <c r="K328" s="295">
        <v>0</v>
      </c>
      <c r="L328" s="295">
        <v>0</v>
      </c>
      <c r="M328" s="295">
        <v>0</v>
      </c>
      <c r="N328" s="291"/>
      <c r="O328" s="295"/>
      <c r="P328" s="295"/>
      <c r="Q328" s="295"/>
      <c r="R328" s="295"/>
      <c r="S328" s="295"/>
      <c r="T328" s="295"/>
      <c r="U328" s="295">
        <v>0</v>
      </c>
      <c r="V328" s="295">
        <v>0</v>
      </c>
      <c r="W328" s="295">
        <v>0</v>
      </c>
      <c r="X328" s="295">
        <v>0</v>
      </c>
      <c r="Y328" s="415">
        <v>0</v>
      </c>
      <c r="Z328" s="415">
        <v>0</v>
      </c>
      <c r="AA328" s="415">
        <v>0</v>
      </c>
      <c r="AB328" s="415">
        <v>0</v>
      </c>
      <c r="AC328" s="415">
        <v>0</v>
      </c>
      <c r="AD328" s="415">
        <v>0</v>
      </c>
      <c r="AE328" s="415">
        <v>0</v>
      </c>
      <c r="AF328" s="415">
        <v>0</v>
      </c>
      <c r="AG328" s="415"/>
      <c r="AH328" s="415"/>
      <c r="AI328" s="415"/>
      <c r="AJ328" s="415"/>
      <c r="AK328" s="415"/>
      <c r="AL328" s="415"/>
      <c r="AM328" s="296">
        <f>SUM(Y328:AL328)</f>
        <v>0</v>
      </c>
    </row>
    <row r="329" spans="1:39" ht="15" outlineLevel="1">
      <c r="A329" s="76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F329" si="173">AA328</f>
        <v>0</v>
      </c>
      <c r="AB329" s="411">
        <f t="shared" si="173"/>
        <v>0</v>
      </c>
      <c r="AC329" s="411">
        <f t="shared" si="173"/>
        <v>0</v>
      </c>
      <c r="AD329" s="411">
        <f t="shared" si="173"/>
        <v>0</v>
      </c>
      <c r="AE329" s="411">
        <f t="shared" si="173"/>
        <v>0</v>
      </c>
      <c r="AF329" s="411">
        <f t="shared" si="173"/>
        <v>0</v>
      </c>
      <c r="AG329" s="411">
        <f t="shared" ref="AG329:AL329" si="174">AG328</f>
        <v>0</v>
      </c>
      <c r="AH329" s="411">
        <f t="shared" si="174"/>
        <v>0</v>
      </c>
      <c r="AI329" s="411">
        <f t="shared" si="174"/>
        <v>0</v>
      </c>
      <c r="AJ329" s="411">
        <f t="shared" si="174"/>
        <v>0</v>
      </c>
      <c r="AK329" s="411">
        <f t="shared" si="174"/>
        <v>0</v>
      </c>
      <c r="AL329" s="411">
        <f t="shared" si="174"/>
        <v>0</v>
      </c>
      <c r="AM329" s="311"/>
    </row>
    <row r="330" spans="1:39" ht="15" outlineLevel="1">
      <c r="A330" s="76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763"/>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761" t="s">
        <v>900</v>
      </c>
      <c r="B332" s="315" t="s">
        <v>11</v>
      </c>
      <c r="C332" s="291" t="s">
        <v>25</v>
      </c>
      <c r="D332" s="295"/>
      <c r="E332" s="295"/>
      <c r="F332" s="295"/>
      <c r="G332" s="295"/>
      <c r="H332" s="295"/>
      <c r="I332" s="295"/>
      <c r="J332" s="295">
        <v>0</v>
      </c>
      <c r="K332" s="295">
        <v>0</v>
      </c>
      <c r="L332" s="295">
        <v>0</v>
      </c>
      <c r="M332" s="295">
        <v>0</v>
      </c>
      <c r="N332" s="295">
        <v>12</v>
      </c>
      <c r="O332" s="295"/>
      <c r="P332" s="295"/>
      <c r="Q332" s="295"/>
      <c r="R332" s="295"/>
      <c r="S332" s="295"/>
      <c r="T332" s="295"/>
      <c r="U332" s="295">
        <v>0</v>
      </c>
      <c r="V332" s="295">
        <v>0</v>
      </c>
      <c r="W332" s="295">
        <v>0</v>
      </c>
      <c r="X332" s="295">
        <v>0</v>
      </c>
      <c r="Y332" s="426">
        <v>0</v>
      </c>
      <c r="Z332" s="415">
        <v>0</v>
      </c>
      <c r="AA332" s="415">
        <v>0</v>
      </c>
      <c r="AB332" s="415">
        <v>0</v>
      </c>
      <c r="AC332" s="415">
        <v>0</v>
      </c>
      <c r="AD332" s="415">
        <v>0</v>
      </c>
      <c r="AE332" s="415">
        <v>0</v>
      </c>
      <c r="AF332" s="415">
        <v>0</v>
      </c>
      <c r="AG332" s="415"/>
      <c r="AH332" s="415"/>
      <c r="AI332" s="415"/>
      <c r="AJ332" s="415"/>
      <c r="AK332" s="415"/>
      <c r="AL332" s="415"/>
      <c r="AM332" s="296">
        <f>SUM(Y332:AL332)</f>
        <v>0</v>
      </c>
    </row>
    <row r="333" spans="1:39" ht="15" outlineLevel="1">
      <c r="A333" s="76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F333" si="175">AA332</f>
        <v>0</v>
      </c>
      <c r="AB333" s="411">
        <f t="shared" si="175"/>
        <v>0</v>
      </c>
      <c r="AC333" s="411">
        <f t="shared" si="175"/>
        <v>0</v>
      </c>
      <c r="AD333" s="411">
        <f t="shared" si="175"/>
        <v>0</v>
      </c>
      <c r="AE333" s="411">
        <f t="shared" si="175"/>
        <v>0</v>
      </c>
      <c r="AF333" s="411">
        <f t="shared" si="175"/>
        <v>0</v>
      </c>
      <c r="AG333" s="411">
        <f t="shared" ref="AG333:AL333" si="176">AG332</f>
        <v>0</v>
      </c>
      <c r="AH333" s="411">
        <f t="shared" si="176"/>
        <v>0</v>
      </c>
      <c r="AI333" s="411">
        <f t="shared" si="176"/>
        <v>0</v>
      </c>
      <c r="AJ333" s="411">
        <f t="shared" si="176"/>
        <v>0</v>
      </c>
      <c r="AK333" s="411">
        <f t="shared" si="176"/>
        <v>0</v>
      </c>
      <c r="AL333" s="411">
        <f t="shared" si="176"/>
        <v>0</v>
      </c>
      <c r="AM333" s="297"/>
    </row>
    <row r="334" spans="1:39" ht="15" outlineLevel="1">
      <c r="A334" s="764"/>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761" t="s">
        <v>901</v>
      </c>
      <c r="B335" s="315" t="s">
        <v>12</v>
      </c>
      <c r="C335" s="291" t="s">
        <v>25</v>
      </c>
      <c r="D335" s="295"/>
      <c r="E335" s="295"/>
      <c r="F335" s="295"/>
      <c r="G335" s="295"/>
      <c r="H335" s="295"/>
      <c r="I335" s="295"/>
      <c r="J335" s="295">
        <v>0</v>
      </c>
      <c r="K335" s="295">
        <v>0</v>
      </c>
      <c r="L335" s="295">
        <v>0</v>
      </c>
      <c r="M335" s="295">
        <v>0</v>
      </c>
      <c r="N335" s="295">
        <v>12</v>
      </c>
      <c r="O335" s="295"/>
      <c r="P335" s="295"/>
      <c r="Q335" s="295"/>
      <c r="R335" s="295"/>
      <c r="S335" s="295"/>
      <c r="T335" s="295"/>
      <c r="U335" s="295">
        <v>0</v>
      </c>
      <c r="V335" s="295">
        <v>0</v>
      </c>
      <c r="W335" s="295">
        <v>0</v>
      </c>
      <c r="X335" s="295">
        <v>0</v>
      </c>
      <c r="Y335" s="410">
        <v>0</v>
      </c>
      <c r="Z335" s="415">
        <v>0</v>
      </c>
      <c r="AA335" s="415">
        <v>0</v>
      </c>
      <c r="AB335" s="415">
        <v>0</v>
      </c>
      <c r="AC335" s="415">
        <v>0</v>
      </c>
      <c r="AD335" s="415">
        <v>0</v>
      </c>
      <c r="AE335" s="415">
        <v>0</v>
      </c>
      <c r="AF335" s="415">
        <v>0</v>
      </c>
      <c r="AG335" s="415"/>
      <c r="AH335" s="415"/>
      <c r="AI335" s="415"/>
      <c r="AJ335" s="415"/>
      <c r="AK335" s="415"/>
      <c r="AL335" s="415"/>
      <c r="AM335" s="296">
        <f>SUM(Y335:AL335)</f>
        <v>0</v>
      </c>
    </row>
    <row r="336" spans="1:39" ht="15" outlineLevel="1">
      <c r="A336" s="76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F336" si="177">AA335</f>
        <v>0</v>
      </c>
      <c r="AB336" s="411">
        <f t="shared" si="177"/>
        <v>0</v>
      </c>
      <c r="AC336" s="411">
        <f t="shared" si="177"/>
        <v>0</v>
      </c>
      <c r="AD336" s="411">
        <f t="shared" si="177"/>
        <v>0</v>
      </c>
      <c r="AE336" s="411">
        <f t="shared" si="177"/>
        <v>0</v>
      </c>
      <c r="AF336" s="411">
        <f t="shared" si="177"/>
        <v>0</v>
      </c>
      <c r="AG336" s="411">
        <f t="shared" ref="AG336:AL336" si="178">AG335</f>
        <v>0</v>
      </c>
      <c r="AH336" s="411">
        <f t="shared" si="178"/>
        <v>0</v>
      </c>
      <c r="AI336" s="411">
        <f t="shared" si="178"/>
        <v>0</v>
      </c>
      <c r="AJ336" s="411">
        <f t="shared" si="178"/>
        <v>0</v>
      </c>
      <c r="AK336" s="411">
        <f t="shared" si="178"/>
        <v>0</v>
      </c>
      <c r="AL336" s="411">
        <f t="shared" si="178"/>
        <v>0</v>
      </c>
      <c r="AM336" s="297"/>
    </row>
    <row r="337" spans="1:39" ht="15" outlineLevel="1">
      <c r="A337" s="76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761" t="s">
        <v>902</v>
      </c>
      <c r="B338" s="315" t="s">
        <v>13</v>
      </c>
      <c r="C338" s="291" t="s">
        <v>25</v>
      </c>
      <c r="D338" s="295"/>
      <c r="E338" s="295"/>
      <c r="F338" s="295"/>
      <c r="G338" s="295"/>
      <c r="H338" s="295"/>
      <c r="I338" s="295"/>
      <c r="J338" s="295">
        <v>0</v>
      </c>
      <c r="K338" s="295">
        <v>0</v>
      </c>
      <c r="L338" s="295">
        <v>0</v>
      </c>
      <c r="M338" s="295">
        <v>0</v>
      </c>
      <c r="N338" s="295">
        <v>12</v>
      </c>
      <c r="O338" s="295"/>
      <c r="P338" s="295"/>
      <c r="Q338" s="295"/>
      <c r="R338" s="295"/>
      <c r="S338" s="295"/>
      <c r="T338" s="295"/>
      <c r="U338" s="295">
        <v>0</v>
      </c>
      <c r="V338" s="295">
        <v>0</v>
      </c>
      <c r="W338" s="295">
        <v>0</v>
      </c>
      <c r="X338" s="295">
        <v>0</v>
      </c>
      <c r="Y338" s="410">
        <v>0</v>
      </c>
      <c r="Z338" s="415">
        <v>0</v>
      </c>
      <c r="AA338" s="415">
        <v>0</v>
      </c>
      <c r="AB338" s="415">
        <v>0</v>
      </c>
      <c r="AC338" s="469">
        <v>0</v>
      </c>
      <c r="AD338" s="415">
        <v>1</v>
      </c>
      <c r="AE338" s="415">
        <v>0</v>
      </c>
      <c r="AF338" s="415">
        <v>0</v>
      </c>
      <c r="AG338" s="415"/>
      <c r="AH338" s="415"/>
      <c r="AI338" s="415"/>
      <c r="AJ338" s="415"/>
      <c r="AK338" s="415"/>
      <c r="AL338" s="415"/>
      <c r="AM338" s="296">
        <f>SUM(Y338:AL338)</f>
        <v>1</v>
      </c>
    </row>
    <row r="339" spans="1:39" ht="15" outlineLevel="1">
      <c r="A339" s="761" t="s">
        <v>903</v>
      </c>
      <c r="B339" s="294" t="s">
        <v>249</v>
      </c>
      <c r="C339" s="291" t="s">
        <v>163</v>
      </c>
      <c r="D339" s="295"/>
      <c r="E339" s="295"/>
      <c r="F339" s="295"/>
      <c r="G339" s="295"/>
      <c r="H339" s="295"/>
      <c r="I339" s="295"/>
      <c r="J339" s="295">
        <v>1088346.0719999999</v>
      </c>
      <c r="K339" s="295">
        <v>1088346.0719999999</v>
      </c>
      <c r="L339" s="295">
        <v>1088346.0719999999</v>
      </c>
      <c r="M339" s="295">
        <v>1088346.0719999999</v>
      </c>
      <c r="N339" s="295">
        <f>N338</f>
        <v>12</v>
      </c>
      <c r="O339" s="295"/>
      <c r="P339" s="295"/>
      <c r="Q339" s="295"/>
      <c r="R339" s="295"/>
      <c r="S339" s="295"/>
      <c r="T339" s="295"/>
      <c r="U339" s="295">
        <v>63.483750000000008</v>
      </c>
      <c r="V339" s="295">
        <v>63.483750000000008</v>
      </c>
      <c r="W339" s="295">
        <v>63.483750000000008</v>
      </c>
      <c r="X339" s="295">
        <v>63.483750000000008</v>
      </c>
      <c r="Y339" s="411">
        <f>Y338</f>
        <v>0</v>
      </c>
      <c r="Z339" s="411">
        <f>Z338</f>
        <v>0</v>
      </c>
      <c r="AA339" s="411">
        <f t="shared" ref="AA339:AF339" si="179">AA338</f>
        <v>0</v>
      </c>
      <c r="AB339" s="411">
        <f t="shared" si="179"/>
        <v>0</v>
      </c>
      <c r="AC339" s="411">
        <f t="shared" si="179"/>
        <v>0</v>
      </c>
      <c r="AD339" s="411">
        <f t="shared" si="179"/>
        <v>1</v>
      </c>
      <c r="AE339" s="411">
        <f t="shared" si="179"/>
        <v>0</v>
      </c>
      <c r="AF339" s="411">
        <f t="shared" si="179"/>
        <v>0</v>
      </c>
      <c r="AG339" s="411">
        <f t="shared" ref="AG339:AL339" si="180">AG338</f>
        <v>0</v>
      </c>
      <c r="AH339" s="411">
        <f t="shared" si="180"/>
        <v>0</v>
      </c>
      <c r="AI339" s="411">
        <f t="shared" si="180"/>
        <v>0</v>
      </c>
      <c r="AJ339" s="411">
        <f t="shared" si="180"/>
        <v>0</v>
      </c>
      <c r="AK339" s="411">
        <f t="shared" si="180"/>
        <v>0</v>
      </c>
      <c r="AL339" s="411">
        <f t="shared" si="180"/>
        <v>0</v>
      </c>
      <c r="AM339" s="306"/>
    </row>
    <row r="340" spans="1:39" ht="15" outlineLevel="1">
      <c r="A340" s="76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761" t="s">
        <v>904</v>
      </c>
      <c r="B341" s="315" t="s">
        <v>22</v>
      </c>
      <c r="C341" s="291" t="s">
        <v>25</v>
      </c>
      <c r="D341" s="295"/>
      <c r="E341" s="295"/>
      <c r="F341" s="295"/>
      <c r="G341" s="295"/>
      <c r="H341" s="295"/>
      <c r="I341" s="295"/>
      <c r="J341" s="295">
        <v>0</v>
      </c>
      <c r="K341" s="295">
        <v>0</v>
      </c>
      <c r="L341" s="295">
        <v>0</v>
      </c>
      <c r="M341" s="295">
        <v>0</v>
      </c>
      <c r="N341" s="295">
        <v>12</v>
      </c>
      <c r="O341" s="295"/>
      <c r="P341" s="295"/>
      <c r="Q341" s="295"/>
      <c r="R341" s="295"/>
      <c r="S341" s="295"/>
      <c r="T341" s="295"/>
      <c r="U341" s="295">
        <v>0</v>
      </c>
      <c r="V341" s="295">
        <v>0</v>
      </c>
      <c r="W341" s="295">
        <v>0</v>
      </c>
      <c r="X341" s="295">
        <v>0</v>
      </c>
      <c r="Y341" s="410">
        <v>0</v>
      </c>
      <c r="Z341" s="415">
        <v>0</v>
      </c>
      <c r="AA341" s="415">
        <v>0</v>
      </c>
      <c r="AB341" s="415">
        <v>0</v>
      </c>
      <c r="AC341" s="415">
        <v>0</v>
      </c>
      <c r="AD341" s="415">
        <v>0</v>
      </c>
      <c r="AE341" s="415">
        <v>0</v>
      </c>
      <c r="AF341" s="415">
        <v>0</v>
      </c>
      <c r="AG341" s="415"/>
      <c r="AH341" s="415"/>
      <c r="AI341" s="415"/>
      <c r="AJ341" s="415"/>
      <c r="AK341" s="415"/>
      <c r="AL341" s="415"/>
      <c r="AM341" s="296">
        <f>SUM(Y341:AL341)</f>
        <v>0</v>
      </c>
    </row>
    <row r="342" spans="1:39" ht="15" outlineLevel="1">
      <c r="A342" s="76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F342" si="181">AA341</f>
        <v>0</v>
      </c>
      <c r="AB342" s="411">
        <f t="shared" si="181"/>
        <v>0</v>
      </c>
      <c r="AC342" s="411">
        <f t="shared" si="181"/>
        <v>0</v>
      </c>
      <c r="AD342" s="411">
        <f t="shared" si="181"/>
        <v>0</v>
      </c>
      <c r="AE342" s="411">
        <f t="shared" si="181"/>
        <v>0</v>
      </c>
      <c r="AF342" s="411">
        <f t="shared" si="181"/>
        <v>0</v>
      </c>
      <c r="AG342" s="411">
        <f t="shared" ref="AG342:AL342" si="182">AG341</f>
        <v>0</v>
      </c>
      <c r="AH342" s="411">
        <f t="shared" si="182"/>
        <v>0</v>
      </c>
      <c r="AI342" s="411">
        <f t="shared" si="182"/>
        <v>0</v>
      </c>
      <c r="AJ342" s="411">
        <f t="shared" si="182"/>
        <v>0</v>
      </c>
      <c r="AK342" s="411">
        <f t="shared" si="182"/>
        <v>0</v>
      </c>
      <c r="AL342" s="411">
        <f t="shared" si="182"/>
        <v>0</v>
      </c>
      <c r="AM342" s="297"/>
    </row>
    <row r="343" spans="1:39" ht="15" outlineLevel="1">
      <c r="A343" s="76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761" t="s">
        <v>905</v>
      </c>
      <c r="B344" s="315" t="s">
        <v>9</v>
      </c>
      <c r="C344" s="291" t="s">
        <v>25</v>
      </c>
      <c r="D344" s="295"/>
      <c r="E344" s="295"/>
      <c r="F344" s="295"/>
      <c r="G344" s="295"/>
      <c r="H344" s="295"/>
      <c r="I344" s="295"/>
      <c r="J344" s="295">
        <v>0</v>
      </c>
      <c r="K344" s="295">
        <v>0</v>
      </c>
      <c r="L344" s="295">
        <v>0</v>
      </c>
      <c r="M344" s="295">
        <v>0</v>
      </c>
      <c r="N344" s="291"/>
      <c r="O344" s="295"/>
      <c r="P344" s="295"/>
      <c r="Q344" s="295"/>
      <c r="R344" s="295"/>
      <c r="S344" s="295"/>
      <c r="T344" s="295"/>
      <c r="U344" s="295">
        <v>0</v>
      </c>
      <c r="V344" s="295">
        <v>0</v>
      </c>
      <c r="W344" s="295">
        <v>0</v>
      </c>
      <c r="X344" s="295">
        <v>0</v>
      </c>
      <c r="Y344" s="410">
        <v>0</v>
      </c>
      <c r="Z344" s="415">
        <v>0</v>
      </c>
      <c r="AA344" s="415">
        <v>0</v>
      </c>
      <c r="AB344" s="415">
        <v>0</v>
      </c>
      <c r="AC344" s="415">
        <v>0</v>
      </c>
      <c r="AD344" s="415">
        <v>0</v>
      </c>
      <c r="AE344" s="415">
        <v>0</v>
      </c>
      <c r="AF344" s="415">
        <v>0</v>
      </c>
      <c r="AG344" s="415"/>
      <c r="AH344" s="415"/>
      <c r="AI344" s="415"/>
      <c r="AJ344" s="415"/>
      <c r="AK344" s="415"/>
      <c r="AL344" s="415"/>
      <c r="AM344" s="296">
        <f>SUM(Y344:AL344)</f>
        <v>0</v>
      </c>
    </row>
    <row r="345" spans="1:39" ht="15" outlineLevel="1">
      <c r="A345" s="76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F345" si="183">AA344</f>
        <v>0</v>
      </c>
      <c r="AB345" s="411">
        <f t="shared" si="183"/>
        <v>0</v>
      </c>
      <c r="AC345" s="411">
        <f t="shared" si="183"/>
        <v>0</v>
      </c>
      <c r="AD345" s="411">
        <f t="shared" si="183"/>
        <v>0</v>
      </c>
      <c r="AE345" s="411">
        <f t="shared" si="183"/>
        <v>0</v>
      </c>
      <c r="AF345" s="411">
        <f t="shared" si="183"/>
        <v>0</v>
      </c>
      <c r="AG345" s="411">
        <f t="shared" ref="AG345:AL345" si="184">AG344</f>
        <v>0</v>
      </c>
      <c r="AH345" s="411">
        <f t="shared" si="184"/>
        <v>0</v>
      </c>
      <c r="AI345" s="411">
        <f t="shared" si="184"/>
        <v>0</v>
      </c>
      <c r="AJ345" s="411">
        <f t="shared" si="184"/>
        <v>0</v>
      </c>
      <c r="AK345" s="411">
        <f t="shared" si="184"/>
        <v>0</v>
      </c>
      <c r="AL345" s="411">
        <f t="shared" si="184"/>
        <v>0</v>
      </c>
      <c r="AM345" s="306"/>
    </row>
    <row r="346" spans="1:39" ht="15" outlineLevel="1">
      <c r="A346" s="76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763"/>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761" t="s">
        <v>906</v>
      </c>
      <c r="B348" s="315" t="s">
        <v>14</v>
      </c>
      <c r="C348" s="291" t="s">
        <v>25</v>
      </c>
      <c r="D348" s="295"/>
      <c r="E348" s="295"/>
      <c r="F348" s="295"/>
      <c r="G348" s="295"/>
      <c r="H348" s="295"/>
      <c r="I348" s="295"/>
      <c r="J348" s="295">
        <v>1208856.2417755099</v>
      </c>
      <c r="K348" s="295">
        <v>1208102.09159851</v>
      </c>
      <c r="L348" s="295">
        <v>681015.63092041004</v>
      </c>
      <c r="M348" s="295">
        <v>673842.850234985</v>
      </c>
      <c r="N348" s="291"/>
      <c r="O348" s="295"/>
      <c r="P348" s="295"/>
      <c r="Q348" s="295"/>
      <c r="R348" s="295"/>
      <c r="S348" s="295"/>
      <c r="T348" s="295"/>
      <c r="U348" s="295">
        <v>146.54776707400001</v>
      </c>
      <c r="V348" s="295">
        <v>146.54776707400001</v>
      </c>
      <c r="W348" s="295">
        <v>119.16758352799999</v>
      </c>
      <c r="X348" s="295">
        <v>111.487441363</v>
      </c>
      <c r="Y348" s="470">
        <v>1</v>
      </c>
      <c r="Z348" s="410">
        <v>0</v>
      </c>
      <c r="AA348" s="410">
        <v>0</v>
      </c>
      <c r="AB348" s="410">
        <v>0</v>
      </c>
      <c r="AC348" s="410">
        <v>0</v>
      </c>
      <c r="AD348" s="410">
        <v>0</v>
      </c>
      <c r="AE348" s="410">
        <v>0</v>
      </c>
      <c r="AF348" s="410">
        <v>0</v>
      </c>
      <c r="AG348" s="410"/>
      <c r="AH348" s="410"/>
      <c r="AI348" s="410"/>
      <c r="AJ348" s="410"/>
      <c r="AK348" s="410"/>
      <c r="AL348" s="410"/>
      <c r="AM348" s="296">
        <f>SUM(Y348:AL348)</f>
        <v>1</v>
      </c>
    </row>
    <row r="349" spans="1:39" ht="15" outlineLevel="1">
      <c r="A349" s="761" t="s">
        <v>907</v>
      </c>
      <c r="B349" s="294" t="s">
        <v>249</v>
      </c>
      <c r="C349" s="291" t="s">
        <v>163</v>
      </c>
      <c r="D349" s="295"/>
      <c r="E349" s="295"/>
      <c r="F349" s="295"/>
      <c r="G349" s="295"/>
      <c r="H349" s="295"/>
      <c r="I349" s="295"/>
      <c r="J349" s="295">
        <v>84102.067790000001</v>
      </c>
      <c r="K349" s="295">
        <v>84102.067790000001</v>
      </c>
      <c r="L349" s="295">
        <v>58293.708420000003</v>
      </c>
      <c r="M349" s="295">
        <v>57774.435689999998</v>
      </c>
      <c r="N349" s="468"/>
      <c r="O349" s="295"/>
      <c r="P349" s="295"/>
      <c r="Q349" s="295"/>
      <c r="R349" s="295"/>
      <c r="S349" s="295"/>
      <c r="T349" s="295"/>
      <c r="U349" s="295">
        <v>11.4788792</v>
      </c>
      <c r="V349" s="295">
        <v>11.4788792</v>
      </c>
      <c r="W349" s="295">
        <v>10.13964758</v>
      </c>
      <c r="X349" s="295">
        <v>9.5836248800000003</v>
      </c>
      <c r="Y349" s="411">
        <f>Y348</f>
        <v>1</v>
      </c>
      <c r="Z349" s="411">
        <f>Z348</f>
        <v>0</v>
      </c>
      <c r="AA349" s="411">
        <f t="shared" ref="AA349:AF349" si="185">AA348</f>
        <v>0</v>
      </c>
      <c r="AB349" s="411">
        <f t="shared" si="185"/>
        <v>0</v>
      </c>
      <c r="AC349" s="411">
        <f t="shared" si="185"/>
        <v>0</v>
      </c>
      <c r="AD349" s="411">
        <f t="shared" si="185"/>
        <v>0</v>
      </c>
      <c r="AE349" s="411">
        <f t="shared" si="185"/>
        <v>0</v>
      </c>
      <c r="AF349" s="411">
        <f t="shared" si="185"/>
        <v>0</v>
      </c>
      <c r="AG349" s="411">
        <f t="shared" ref="AG349:AL349" si="186">AG348</f>
        <v>0</v>
      </c>
      <c r="AH349" s="411">
        <f t="shared" si="186"/>
        <v>0</v>
      </c>
      <c r="AI349" s="411">
        <f t="shared" si="186"/>
        <v>0</v>
      </c>
      <c r="AJ349" s="411">
        <f t="shared" si="186"/>
        <v>0</v>
      </c>
      <c r="AK349" s="411">
        <f t="shared" si="186"/>
        <v>0</v>
      </c>
      <c r="AL349" s="411">
        <f t="shared" si="186"/>
        <v>0</v>
      </c>
      <c r="AM349" s="297"/>
    </row>
    <row r="350" spans="1:39" ht="15" outlineLevel="1">
      <c r="A350" s="76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763"/>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761" t="s">
        <v>908</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761"/>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F353" si="187">AA352</f>
        <v>0</v>
      </c>
      <c r="AB353" s="411">
        <f t="shared" si="187"/>
        <v>0</v>
      </c>
      <c r="AC353" s="411">
        <f t="shared" si="187"/>
        <v>0</v>
      </c>
      <c r="AD353" s="411">
        <f t="shared" si="187"/>
        <v>0</v>
      </c>
      <c r="AE353" s="411">
        <f t="shared" si="187"/>
        <v>0</v>
      </c>
      <c r="AF353" s="411">
        <f t="shared" si="187"/>
        <v>0</v>
      </c>
      <c r="AG353" s="411">
        <f t="shared" ref="AG353:AL353" si="188">AG352</f>
        <v>0</v>
      </c>
      <c r="AH353" s="411">
        <f t="shared" si="188"/>
        <v>0</v>
      </c>
      <c r="AI353" s="411">
        <f t="shared" si="188"/>
        <v>0</v>
      </c>
      <c r="AJ353" s="411">
        <f t="shared" si="188"/>
        <v>0</v>
      </c>
      <c r="AK353" s="411">
        <f t="shared" si="188"/>
        <v>0</v>
      </c>
      <c r="AL353" s="411">
        <f t="shared" si="188"/>
        <v>0</v>
      </c>
      <c r="AM353" s="297"/>
    </row>
    <row r="354" spans="1:39" s="283" customFormat="1" ht="15" outlineLevel="1">
      <c r="A354" s="761"/>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761" t="s">
        <v>909</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761"/>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F356" si="189">AA355</f>
        <v>0</v>
      </c>
      <c r="AB356" s="411">
        <f t="shared" si="189"/>
        <v>0</v>
      </c>
      <c r="AC356" s="411">
        <f t="shared" si="189"/>
        <v>0</v>
      </c>
      <c r="AD356" s="411">
        <f t="shared" si="189"/>
        <v>0</v>
      </c>
      <c r="AE356" s="411">
        <f t="shared" si="189"/>
        <v>0</v>
      </c>
      <c r="AF356" s="411">
        <f t="shared" si="189"/>
        <v>0</v>
      </c>
      <c r="AG356" s="411">
        <f t="shared" ref="AG356:AL356" si="190">AG355</f>
        <v>0</v>
      </c>
      <c r="AH356" s="411">
        <f t="shared" si="190"/>
        <v>0</v>
      </c>
      <c r="AI356" s="411">
        <f t="shared" si="190"/>
        <v>0</v>
      </c>
      <c r="AJ356" s="411">
        <f t="shared" si="190"/>
        <v>0</v>
      </c>
      <c r="AK356" s="411">
        <f t="shared" si="190"/>
        <v>0</v>
      </c>
      <c r="AL356" s="411">
        <f t="shared" si="190"/>
        <v>0</v>
      </c>
      <c r="AM356" s="311"/>
    </row>
    <row r="357" spans="1:39" s="283" customFormat="1" ht="15" outlineLevel="1">
      <c r="A357" s="761"/>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763"/>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761" t="s">
        <v>910</v>
      </c>
      <c r="B359" s="321" t="s">
        <v>16</v>
      </c>
      <c r="C359" s="291" t="s">
        <v>25</v>
      </c>
      <c r="D359" s="295"/>
      <c r="E359" s="295"/>
      <c r="F359" s="295"/>
      <c r="G359" s="295"/>
      <c r="H359" s="295"/>
      <c r="I359" s="295"/>
      <c r="J359" s="295">
        <v>0</v>
      </c>
      <c r="K359" s="295">
        <v>0</v>
      </c>
      <c r="L359" s="295">
        <v>0</v>
      </c>
      <c r="M359" s="295">
        <v>0</v>
      </c>
      <c r="N359" s="295">
        <v>12</v>
      </c>
      <c r="O359" s="295"/>
      <c r="P359" s="295"/>
      <c r="Q359" s="295"/>
      <c r="R359" s="295"/>
      <c r="S359" s="295"/>
      <c r="T359" s="295"/>
      <c r="U359" s="295">
        <v>0</v>
      </c>
      <c r="V359" s="295">
        <v>0</v>
      </c>
      <c r="W359" s="295">
        <v>0</v>
      </c>
      <c r="X359" s="295">
        <v>0</v>
      </c>
      <c r="Y359" s="426">
        <v>0</v>
      </c>
      <c r="Z359" s="415">
        <v>0</v>
      </c>
      <c r="AA359" s="415">
        <v>0</v>
      </c>
      <c r="AB359" s="415">
        <v>0</v>
      </c>
      <c r="AC359" s="415">
        <v>0</v>
      </c>
      <c r="AD359" s="415">
        <v>0</v>
      </c>
      <c r="AE359" s="415">
        <v>0</v>
      </c>
      <c r="AF359" s="415">
        <v>0</v>
      </c>
      <c r="AG359" s="415"/>
      <c r="AH359" s="415"/>
      <c r="AI359" s="415"/>
      <c r="AJ359" s="415"/>
      <c r="AK359" s="415"/>
      <c r="AL359" s="415"/>
      <c r="AM359" s="296">
        <f>SUM(Y359:AL359)</f>
        <v>0</v>
      </c>
    </row>
    <row r="360" spans="1:39" ht="15" outlineLevel="1">
      <c r="A360" s="76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F360" si="191">AA359</f>
        <v>0</v>
      </c>
      <c r="AB360" s="411">
        <f t="shared" si="191"/>
        <v>0</v>
      </c>
      <c r="AC360" s="411">
        <f t="shared" si="191"/>
        <v>0</v>
      </c>
      <c r="AD360" s="411">
        <f t="shared" si="191"/>
        <v>0</v>
      </c>
      <c r="AE360" s="411">
        <f t="shared" si="191"/>
        <v>0</v>
      </c>
      <c r="AF360" s="411">
        <f t="shared" si="191"/>
        <v>0</v>
      </c>
      <c r="AG360" s="411">
        <f t="shared" ref="AG360:AL360" si="192">AG359</f>
        <v>0</v>
      </c>
      <c r="AH360" s="411">
        <f t="shared" si="192"/>
        <v>0</v>
      </c>
      <c r="AI360" s="411">
        <f t="shared" si="192"/>
        <v>0</v>
      </c>
      <c r="AJ360" s="411">
        <f t="shared" si="192"/>
        <v>0</v>
      </c>
      <c r="AK360" s="411">
        <f t="shared" si="192"/>
        <v>0</v>
      </c>
      <c r="AL360" s="411">
        <f t="shared" si="192"/>
        <v>0</v>
      </c>
      <c r="AM360" s="306"/>
    </row>
    <row r="361" spans="1:39" ht="15" outlineLevel="1">
      <c r="A361" s="764"/>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761" t="s">
        <v>911</v>
      </c>
      <c r="B362" s="321" t="s">
        <v>17</v>
      </c>
      <c r="C362" s="291" t="s">
        <v>25</v>
      </c>
      <c r="D362" s="295"/>
      <c r="E362" s="295"/>
      <c r="F362" s="295"/>
      <c r="G362" s="295"/>
      <c r="H362" s="295"/>
      <c r="I362" s="295"/>
      <c r="J362" s="295">
        <v>566746</v>
      </c>
      <c r="K362" s="295">
        <v>566746</v>
      </c>
      <c r="L362" s="295">
        <v>566746</v>
      </c>
      <c r="M362" s="295">
        <v>566746</v>
      </c>
      <c r="N362" s="295">
        <v>12</v>
      </c>
      <c r="O362" s="295"/>
      <c r="P362" s="295"/>
      <c r="Q362" s="295"/>
      <c r="R362" s="295"/>
      <c r="S362" s="295"/>
      <c r="T362" s="295"/>
      <c r="U362" s="295">
        <v>190.5</v>
      </c>
      <c r="V362" s="295">
        <v>190.5</v>
      </c>
      <c r="W362" s="295">
        <v>190.5</v>
      </c>
      <c r="X362" s="295">
        <v>190.5</v>
      </c>
      <c r="Y362" s="426">
        <v>0</v>
      </c>
      <c r="Z362" s="415">
        <v>0</v>
      </c>
      <c r="AA362" s="415">
        <v>1</v>
      </c>
      <c r="AB362" s="415">
        <v>0</v>
      </c>
      <c r="AC362" s="415">
        <v>0</v>
      </c>
      <c r="AD362" s="415">
        <v>0</v>
      </c>
      <c r="AE362" s="415">
        <v>0</v>
      </c>
      <c r="AF362" s="415">
        <v>0</v>
      </c>
      <c r="AG362" s="415"/>
      <c r="AH362" s="415"/>
      <c r="AI362" s="415"/>
      <c r="AJ362" s="415"/>
      <c r="AK362" s="415"/>
      <c r="AL362" s="415"/>
      <c r="AM362" s="296">
        <f>SUM(Y362:AL362)</f>
        <v>1</v>
      </c>
    </row>
    <row r="363" spans="1:39" ht="15" outlineLevel="1">
      <c r="A363" s="761" t="s">
        <v>912</v>
      </c>
      <c r="B363" s="294" t="s">
        <v>249</v>
      </c>
      <c r="C363" s="291" t="s">
        <v>163</v>
      </c>
      <c r="D363" s="295"/>
      <c r="E363" s="295"/>
      <c r="F363" s="295"/>
      <c r="G363" s="295"/>
      <c r="H363" s="295"/>
      <c r="I363" s="295"/>
      <c r="J363" s="295">
        <v>-283373</v>
      </c>
      <c r="K363" s="295">
        <v>-283373</v>
      </c>
      <c r="L363" s="295">
        <v>-283373</v>
      </c>
      <c r="M363" s="295">
        <v>-283373</v>
      </c>
      <c r="N363" s="295">
        <f>N362</f>
        <v>12</v>
      </c>
      <c r="O363" s="295"/>
      <c r="P363" s="295"/>
      <c r="Q363" s="295"/>
      <c r="R363" s="295"/>
      <c r="S363" s="295"/>
      <c r="T363" s="295"/>
      <c r="U363" s="295">
        <v>-95.25</v>
      </c>
      <c r="V363" s="295">
        <v>-95.25</v>
      </c>
      <c r="W363" s="295">
        <v>-95.25</v>
      </c>
      <c r="X363" s="295">
        <v>-95.25</v>
      </c>
      <c r="Y363" s="411">
        <f>Y362</f>
        <v>0</v>
      </c>
      <c r="Z363" s="411">
        <f>Z362</f>
        <v>0</v>
      </c>
      <c r="AA363" s="411">
        <f t="shared" ref="AA363:AF363" si="193">AA362</f>
        <v>1</v>
      </c>
      <c r="AB363" s="411">
        <f t="shared" si="193"/>
        <v>0</v>
      </c>
      <c r="AC363" s="411">
        <f t="shared" si="193"/>
        <v>0</v>
      </c>
      <c r="AD363" s="411">
        <f t="shared" si="193"/>
        <v>0</v>
      </c>
      <c r="AE363" s="411">
        <f t="shared" si="193"/>
        <v>0</v>
      </c>
      <c r="AF363" s="411">
        <f t="shared" si="193"/>
        <v>0</v>
      </c>
      <c r="AG363" s="411">
        <f t="shared" ref="AG363:AL363" si="194">AG362</f>
        <v>0</v>
      </c>
      <c r="AH363" s="411">
        <f t="shared" si="194"/>
        <v>0</v>
      </c>
      <c r="AI363" s="411">
        <f t="shared" si="194"/>
        <v>0</v>
      </c>
      <c r="AJ363" s="411">
        <f t="shared" si="194"/>
        <v>0</v>
      </c>
      <c r="AK363" s="411">
        <f t="shared" si="194"/>
        <v>0</v>
      </c>
      <c r="AL363" s="411">
        <f t="shared" si="194"/>
        <v>0</v>
      </c>
      <c r="AM363" s="306"/>
    </row>
    <row r="364" spans="1:39" ht="15.75" outlineLevel="1">
      <c r="A364" s="764"/>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761" t="s">
        <v>913</v>
      </c>
      <c r="B365" s="321" t="s">
        <v>18</v>
      </c>
      <c r="C365" s="291" t="s">
        <v>25</v>
      </c>
      <c r="D365" s="295"/>
      <c r="E365" s="295"/>
      <c r="F365" s="295"/>
      <c r="G365" s="295"/>
      <c r="H365" s="295"/>
      <c r="I365" s="295"/>
      <c r="J365" s="295">
        <v>0</v>
      </c>
      <c r="K365" s="295">
        <v>0</v>
      </c>
      <c r="L365" s="295">
        <v>0</v>
      </c>
      <c r="M365" s="295">
        <v>0</v>
      </c>
      <c r="N365" s="295">
        <v>0</v>
      </c>
      <c r="O365" s="295"/>
      <c r="P365" s="295"/>
      <c r="Q365" s="295"/>
      <c r="R365" s="295"/>
      <c r="S365" s="295"/>
      <c r="T365" s="295"/>
      <c r="U365" s="295">
        <v>0</v>
      </c>
      <c r="V365" s="295">
        <v>0</v>
      </c>
      <c r="W365" s="295">
        <v>0</v>
      </c>
      <c r="X365" s="295">
        <v>0</v>
      </c>
      <c r="Y365" s="426">
        <v>0</v>
      </c>
      <c r="Z365" s="415">
        <v>0</v>
      </c>
      <c r="AA365" s="415">
        <v>0</v>
      </c>
      <c r="AB365" s="415">
        <v>0</v>
      </c>
      <c r="AC365" s="415">
        <v>0</v>
      </c>
      <c r="AD365" s="415">
        <v>0</v>
      </c>
      <c r="AE365" s="415">
        <v>0</v>
      </c>
      <c r="AF365" s="415">
        <v>0</v>
      </c>
      <c r="AG365" s="415"/>
      <c r="AH365" s="415"/>
      <c r="AI365" s="415"/>
      <c r="AJ365" s="415"/>
      <c r="AK365" s="415"/>
      <c r="AL365" s="415"/>
      <c r="AM365" s="296">
        <f>SUM(Y365:AL365)</f>
        <v>0</v>
      </c>
    </row>
    <row r="366" spans="1:39" ht="15" outlineLevel="1">
      <c r="A366" s="76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F366" si="195">AA365</f>
        <v>0</v>
      </c>
      <c r="AB366" s="411">
        <f t="shared" si="195"/>
        <v>0</v>
      </c>
      <c r="AC366" s="411">
        <f t="shared" si="195"/>
        <v>0</v>
      </c>
      <c r="AD366" s="411">
        <f t="shared" si="195"/>
        <v>0</v>
      </c>
      <c r="AE366" s="411">
        <f t="shared" si="195"/>
        <v>0</v>
      </c>
      <c r="AF366" s="411">
        <f t="shared" si="195"/>
        <v>0</v>
      </c>
      <c r="AG366" s="411">
        <f t="shared" ref="AG366:AL366" si="196">AG365</f>
        <v>0</v>
      </c>
      <c r="AH366" s="411">
        <f t="shared" si="196"/>
        <v>0</v>
      </c>
      <c r="AI366" s="411">
        <f t="shared" si="196"/>
        <v>0</v>
      </c>
      <c r="AJ366" s="411">
        <f t="shared" si="196"/>
        <v>0</v>
      </c>
      <c r="AK366" s="411">
        <f t="shared" si="196"/>
        <v>0</v>
      </c>
      <c r="AL366" s="411">
        <f t="shared" si="196"/>
        <v>0</v>
      </c>
      <c r="AM366" s="297"/>
    </row>
    <row r="367" spans="1:39" ht="15" outlineLevel="1">
      <c r="A367" s="764"/>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761" t="s">
        <v>914</v>
      </c>
      <c r="B368" s="324" t="s">
        <v>19</v>
      </c>
      <c r="C368" s="291" t="s">
        <v>25</v>
      </c>
      <c r="D368" s="295"/>
      <c r="E368" s="295"/>
      <c r="F368" s="295"/>
      <c r="G368" s="295"/>
      <c r="H368" s="295"/>
      <c r="I368" s="295"/>
      <c r="J368" s="295">
        <v>0</v>
      </c>
      <c r="K368" s="295">
        <v>0</v>
      </c>
      <c r="L368" s="295">
        <v>0</v>
      </c>
      <c r="M368" s="295">
        <v>0</v>
      </c>
      <c r="N368" s="295">
        <v>0</v>
      </c>
      <c r="O368" s="295"/>
      <c r="P368" s="295"/>
      <c r="Q368" s="295"/>
      <c r="R368" s="295"/>
      <c r="S368" s="295"/>
      <c r="T368" s="295"/>
      <c r="U368" s="295">
        <v>0</v>
      </c>
      <c r="V368" s="295">
        <v>0</v>
      </c>
      <c r="W368" s="295">
        <v>0</v>
      </c>
      <c r="X368" s="295">
        <v>0</v>
      </c>
      <c r="Y368" s="426">
        <v>0</v>
      </c>
      <c r="Z368" s="415">
        <v>0</v>
      </c>
      <c r="AA368" s="415">
        <v>0</v>
      </c>
      <c r="AB368" s="415">
        <v>0</v>
      </c>
      <c r="AC368" s="415">
        <v>0</v>
      </c>
      <c r="AD368" s="415">
        <v>0</v>
      </c>
      <c r="AE368" s="415">
        <v>0</v>
      </c>
      <c r="AF368" s="415">
        <v>0</v>
      </c>
      <c r="AG368" s="415"/>
      <c r="AH368" s="415"/>
      <c r="AI368" s="415"/>
      <c r="AJ368" s="415"/>
      <c r="AK368" s="415"/>
      <c r="AL368" s="415"/>
      <c r="AM368" s="296">
        <f>SUM(Y368:AL368)</f>
        <v>0</v>
      </c>
    </row>
    <row r="369" spans="1:39" ht="15" outlineLevel="1">
      <c r="A369" s="76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F369" si="197">Z368</f>
        <v>0</v>
      </c>
      <c r="AA369" s="411">
        <f t="shared" si="197"/>
        <v>0</v>
      </c>
      <c r="AB369" s="411">
        <f t="shared" si="197"/>
        <v>0</v>
      </c>
      <c r="AC369" s="411">
        <f t="shared" si="197"/>
        <v>0</v>
      </c>
      <c r="AD369" s="411">
        <f t="shared" si="197"/>
        <v>0</v>
      </c>
      <c r="AE369" s="411">
        <f t="shared" si="197"/>
        <v>0</v>
      </c>
      <c r="AF369" s="411">
        <f t="shared" si="197"/>
        <v>0</v>
      </c>
      <c r="AG369" s="411">
        <f t="shared" ref="AG369:AL369" si="198">AG368</f>
        <v>0</v>
      </c>
      <c r="AH369" s="411">
        <f t="shared" si="198"/>
        <v>0</v>
      </c>
      <c r="AI369" s="411">
        <f t="shared" si="198"/>
        <v>0</v>
      </c>
      <c r="AJ369" s="411">
        <f t="shared" si="198"/>
        <v>0</v>
      </c>
      <c r="AK369" s="411">
        <f t="shared" si="198"/>
        <v>0</v>
      </c>
      <c r="AL369" s="411">
        <f t="shared" si="198"/>
        <v>0</v>
      </c>
      <c r="AM369" s="297"/>
    </row>
    <row r="370" spans="1:39" ht="15" outlineLevel="1">
      <c r="A370" s="76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761" t="s">
        <v>915</v>
      </c>
      <c r="B371" s="324" t="s">
        <v>489</v>
      </c>
      <c r="C371" s="291" t="s">
        <v>25</v>
      </c>
      <c r="D371" s="295"/>
      <c r="E371" s="295"/>
      <c r="F371" s="295"/>
      <c r="G371" s="295"/>
      <c r="H371" s="295"/>
      <c r="I371" s="295"/>
      <c r="J371" s="295">
        <v>0</v>
      </c>
      <c r="K371" s="295">
        <v>0</v>
      </c>
      <c r="L371" s="295">
        <v>0</v>
      </c>
      <c r="M371" s="295">
        <v>0</v>
      </c>
      <c r="N371" s="295">
        <v>0</v>
      </c>
      <c r="O371" s="295"/>
      <c r="P371" s="295"/>
      <c r="Q371" s="295"/>
      <c r="R371" s="295"/>
      <c r="S371" s="295"/>
      <c r="T371" s="295"/>
      <c r="U371" s="295">
        <v>0</v>
      </c>
      <c r="V371" s="295">
        <v>0</v>
      </c>
      <c r="W371" s="295">
        <v>0</v>
      </c>
      <c r="X371" s="295">
        <v>0</v>
      </c>
      <c r="Y371" s="410">
        <v>0</v>
      </c>
      <c r="Z371" s="410">
        <v>0</v>
      </c>
      <c r="AA371" s="410">
        <v>0</v>
      </c>
      <c r="AB371" s="410">
        <v>0</v>
      </c>
      <c r="AC371" s="410">
        <v>0</v>
      </c>
      <c r="AD371" s="410">
        <v>0</v>
      </c>
      <c r="AE371" s="410">
        <v>0</v>
      </c>
      <c r="AF371" s="410">
        <v>0</v>
      </c>
      <c r="AG371" s="410"/>
      <c r="AH371" s="410"/>
      <c r="AI371" s="410"/>
      <c r="AJ371" s="410"/>
      <c r="AK371" s="410"/>
      <c r="AL371" s="410"/>
      <c r="AM371" s="296">
        <f>SUM(Y371:AL371)</f>
        <v>0</v>
      </c>
    </row>
    <row r="372" spans="1:39" s="283" customFormat="1" ht="15" outlineLevel="1">
      <c r="A372" s="761"/>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F372" si="199">Z371</f>
        <v>0</v>
      </c>
      <c r="AA372" s="411">
        <f t="shared" si="199"/>
        <v>0</v>
      </c>
      <c r="AB372" s="411">
        <f t="shared" si="199"/>
        <v>0</v>
      </c>
      <c r="AC372" s="411">
        <f t="shared" si="199"/>
        <v>0</v>
      </c>
      <c r="AD372" s="411">
        <f t="shared" si="199"/>
        <v>0</v>
      </c>
      <c r="AE372" s="411">
        <f t="shared" si="199"/>
        <v>0</v>
      </c>
      <c r="AF372" s="411">
        <f t="shared" si="199"/>
        <v>0</v>
      </c>
      <c r="AG372" s="411">
        <f t="shared" ref="AG372:AL372" si="200">AG371</f>
        <v>0</v>
      </c>
      <c r="AH372" s="411">
        <f t="shared" si="200"/>
        <v>0</v>
      </c>
      <c r="AI372" s="411">
        <f t="shared" si="200"/>
        <v>0</v>
      </c>
      <c r="AJ372" s="411">
        <f t="shared" si="200"/>
        <v>0</v>
      </c>
      <c r="AK372" s="411">
        <f t="shared" si="200"/>
        <v>0</v>
      </c>
      <c r="AL372" s="411">
        <f t="shared" si="200"/>
        <v>0</v>
      </c>
      <c r="AM372" s="297"/>
    </row>
    <row r="373" spans="1:39" s="283" customFormat="1" ht="15" outlineLevel="1">
      <c r="A373" s="761"/>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761"/>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761" t="s">
        <v>916</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761"/>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F376" si="201">Z375</f>
        <v>0</v>
      </c>
      <c r="AA376" s="411">
        <f t="shared" si="201"/>
        <v>0</v>
      </c>
      <c r="AB376" s="411">
        <f t="shared" si="201"/>
        <v>0</v>
      </c>
      <c r="AC376" s="411">
        <f t="shared" si="201"/>
        <v>0</v>
      </c>
      <c r="AD376" s="411">
        <f t="shared" si="201"/>
        <v>0</v>
      </c>
      <c r="AE376" s="411">
        <f t="shared" si="201"/>
        <v>0</v>
      </c>
      <c r="AF376" s="411">
        <f t="shared" si="201"/>
        <v>0</v>
      </c>
      <c r="AG376" s="411">
        <f t="shared" ref="AG376:AL376" si="202">AG375</f>
        <v>0</v>
      </c>
      <c r="AH376" s="411">
        <f t="shared" si="202"/>
        <v>0</v>
      </c>
      <c r="AI376" s="411">
        <f t="shared" si="202"/>
        <v>0</v>
      </c>
      <c r="AJ376" s="411">
        <f t="shared" si="202"/>
        <v>0</v>
      </c>
      <c r="AK376" s="411">
        <f t="shared" si="202"/>
        <v>0</v>
      </c>
      <c r="AL376" s="411">
        <f t="shared" si="202"/>
        <v>0</v>
      </c>
      <c r="AM376" s="297"/>
    </row>
    <row r="377" spans="1:39" s="283" customFormat="1" ht="15" outlineLevel="1">
      <c r="A377" s="761"/>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761" t="s">
        <v>917</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761"/>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F379" si="203">Z378</f>
        <v>0</v>
      </c>
      <c r="AA379" s="411">
        <f t="shared" si="203"/>
        <v>0</v>
      </c>
      <c r="AB379" s="411">
        <f t="shared" si="203"/>
        <v>0</v>
      </c>
      <c r="AC379" s="411">
        <f t="shared" si="203"/>
        <v>0</v>
      </c>
      <c r="AD379" s="411">
        <f t="shared" si="203"/>
        <v>0</v>
      </c>
      <c r="AE379" s="411">
        <f t="shared" si="203"/>
        <v>0</v>
      </c>
      <c r="AF379" s="411">
        <f t="shared" si="203"/>
        <v>0</v>
      </c>
      <c r="AG379" s="411">
        <f t="shared" ref="AG379:AL379" si="204">AG378</f>
        <v>0</v>
      </c>
      <c r="AH379" s="411">
        <f t="shared" si="204"/>
        <v>0</v>
      </c>
      <c r="AI379" s="411">
        <f t="shared" si="204"/>
        <v>0</v>
      </c>
      <c r="AJ379" s="411">
        <f t="shared" si="204"/>
        <v>0</v>
      </c>
      <c r="AK379" s="411">
        <f t="shared" si="204"/>
        <v>0</v>
      </c>
      <c r="AL379" s="411">
        <f t="shared" si="204"/>
        <v>0</v>
      </c>
      <c r="AM379" s="297"/>
    </row>
    <row r="380" spans="1:39" s="283" customFormat="1" ht="15" outlineLevel="1">
      <c r="A380" s="761"/>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761" t="s">
        <v>918</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761"/>
      <c r="B382" s="324" t="s">
        <v>249</v>
      </c>
      <c r="C382" s="291" t="s">
        <v>163</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F382" si="205">Z381</f>
        <v>0</v>
      </c>
      <c r="AA382" s="411">
        <f t="shared" si="205"/>
        <v>0</v>
      </c>
      <c r="AB382" s="411">
        <f t="shared" si="205"/>
        <v>0</v>
      </c>
      <c r="AC382" s="411">
        <f t="shared" si="205"/>
        <v>0</v>
      </c>
      <c r="AD382" s="411">
        <f t="shared" si="205"/>
        <v>0</v>
      </c>
      <c r="AE382" s="411">
        <f t="shared" si="205"/>
        <v>0</v>
      </c>
      <c r="AF382" s="411">
        <f t="shared" si="205"/>
        <v>0</v>
      </c>
      <c r="AG382" s="411">
        <f t="shared" ref="AG382:AK382" si="206">AG381</f>
        <v>0</v>
      </c>
      <c r="AH382" s="411">
        <f t="shared" si="206"/>
        <v>0</v>
      </c>
      <c r="AI382" s="411">
        <f t="shared" si="206"/>
        <v>0</v>
      </c>
      <c r="AJ382" s="411">
        <f t="shared" si="206"/>
        <v>0</v>
      </c>
      <c r="AK382" s="411">
        <f t="shared" si="206"/>
        <v>0</v>
      </c>
      <c r="AL382" s="411">
        <f>AL381</f>
        <v>0</v>
      </c>
      <c r="AM382" s="297"/>
    </row>
    <row r="383" spans="1:39" ht="15" outlineLevel="1">
      <c r="A383" s="76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A384" s="761"/>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A385" s="761"/>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A386" s="761"/>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A387" s="761"/>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1.9866666666666664E-2</v>
      </c>
      <c r="Z387" s="341">
        <f>HLOOKUP(Z$20,'3.  Distribution Rates'!$C$122:$P$133,5,FALSE)</f>
        <v>1.6166666666666666E-2</v>
      </c>
      <c r="AA387" s="341">
        <f>HLOOKUP(AA$20,'3.  Distribution Rates'!$C$122:$P$133,5,FALSE)</f>
        <v>4.6227999999999998</v>
      </c>
      <c r="AB387" s="341">
        <f>HLOOKUP(AB$20,'3.  Distribution Rates'!$C$122:$P$133,5,FALSE)</f>
        <v>1.9315999999999998</v>
      </c>
      <c r="AC387" s="341">
        <f>HLOOKUP(AC$20,'3.  Distribution Rates'!$C$122:$P$133,5,FALSE)</f>
        <v>2.1798000000000002</v>
      </c>
      <c r="AD387" s="341">
        <f>HLOOKUP(AD$20,'3.  Distribution Rates'!$C$122:$P$133,5,FALSE)</f>
        <v>2.7180333333333331</v>
      </c>
      <c r="AE387" s="341">
        <f>HLOOKUP(AE$20,'3.  Distribution Rates'!$C$122:$P$133,5,FALSE)</f>
        <v>-8.1466666666666673E-2</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A388" s="761"/>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207">Y136*Y387</f>
        <v>0</v>
      </c>
      <c r="Z388" s="378">
        <f t="shared" si="207"/>
        <v>0</v>
      </c>
      <c r="AA388" s="378">
        <f t="shared" si="207"/>
        <v>0</v>
      </c>
      <c r="AB388" s="378">
        <f t="shared" si="207"/>
        <v>0</v>
      </c>
      <c r="AC388" s="378">
        <f t="shared" si="207"/>
        <v>0</v>
      </c>
      <c r="AD388" s="378">
        <f t="shared" si="207"/>
        <v>0</v>
      </c>
      <c r="AE388" s="378">
        <f t="shared" si="207"/>
        <v>0</v>
      </c>
      <c r="AF388" s="378">
        <f t="shared" si="207"/>
        <v>0</v>
      </c>
      <c r="AG388" s="378">
        <f t="shared" si="207"/>
        <v>0</v>
      </c>
      <c r="AH388" s="378">
        <f t="shared" si="207"/>
        <v>0</v>
      </c>
      <c r="AI388" s="378">
        <f t="shared" si="207"/>
        <v>0</v>
      </c>
      <c r="AJ388" s="378">
        <f t="shared" si="207"/>
        <v>0</v>
      </c>
      <c r="AK388" s="378">
        <f t="shared" si="207"/>
        <v>0</v>
      </c>
      <c r="AL388" s="378">
        <f t="shared" si="207"/>
        <v>0</v>
      </c>
      <c r="AM388" s="627">
        <f>SUM(Y388:AL388)</f>
        <v>0</v>
      </c>
      <c r="AO388" s="283"/>
    </row>
    <row r="389" spans="1:41" ht="15">
      <c r="A389" s="761"/>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208">Y265*Y387</f>
        <v>0</v>
      </c>
      <c r="Z389" s="378">
        <f t="shared" si="208"/>
        <v>0</v>
      </c>
      <c r="AA389" s="378">
        <f t="shared" si="208"/>
        <v>0</v>
      </c>
      <c r="AB389" s="378">
        <f t="shared" si="208"/>
        <v>0</v>
      </c>
      <c r="AC389" s="378">
        <f t="shared" si="208"/>
        <v>0</v>
      </c>
      <c r="AD389" s="378">
        <f t="shared" si="208"/>
        <v>0</v>
      </c>
      <c r="AE389" s="378">
        <f t="shared" si="208"/>
        <v>0</v>
      </c>
      <c r="AF389" s="378">
        <f t="shared" si="208"/>
        <v>0</v>
      </c>
      <c r="AG389" s="378">
        <f t="shared" si="208"/>
        <v>0</v>
      </c>
      <c r="AH389" s="378">
        <f t="shared" si="208"/>
        <v>0</v>
      </c>
      <c r="AI389" s="378">
        <f t="shared" si="208"/>
        <v>0</v>
      </c>
      <c r="AJ389" s="378">
        <f t="shared" si="208"/>
        <v>0</v>
      </c>
      <c r="AK389" s="378">
        <f t="shared" si="208"/>
        <v>0</v>
      </c>
      <c r="AL389" s="378">
        <f t="shared" si="208"/>
        <v>0</v>
      </c>
      <c r="AM389" s="627">
        <f>SUM(Y389:AL389)</f>
        <v>0</v>
      </c>
    </row>
    <row r="390" spans="1:41" ht="15">
      <c r="A390" s="761"/>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209">Z384*Z387</f>
        <v>0</v>
      </c>
      <c r="AA390" s="378">
        <f t="shared" si="209"/>
        <v>0</v>
      </c>
      <c r="AB390" s="378">
        <f t="shared" si="209"/>
        <v>0</v>
      </c>
      <c r="AC390" s="378">
        <f t="shared" si="209"/>
        <v>0</v>
      </c>
      <c r="AD390" s="378">
        <f t="shared" si="209"/>
        <v>0</v>
      </c>
      <c r="AE390" s="378">
        <f t="shared" si="209"/>
        <v>0</v>
      </c>
      <c r="AF390" s="378">
        <f t="shared" ref="AF390:AL390" si="210">AF384*AF387</f>
        <v>0</v>
      </c>
      <c r="AG390" s="378">
        <f t="shared" si="210"/>
        <v>0</v>
      </c>
      <c r="AH390" s="378">
        <f t="shared" si="210"/>
        <v>0</v>
      </c>
      <c r="AI390" s="378">
        <f t="shared" si="210"/>
        <v>0</v>
      </c>
      <c r="AJ390" s="378">
        <f t="shared" si="210"/>
        <v>0</v>
      </c>
      <c r="AK390" s="378">
        <f t="shared" si="210"/>
        <v>0</v>
      </c>
      <c r="AL390" s="378">
        <f t="shared" si="210"/>
        <v>0</v>
      </c>
      <c r="AM390" s="627">
        <f>SUM(Y390:AL390)</f>
        <v>0</v>
      </c>
    </row>
    <row r="391" spans="1:41" s="380" customFormat="1" ht="15.75">
      <c r="A391" s="762"/>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211">SUM(AA388:AA390)</f>
        <v>0</v>
      </c>
      <c r="AB391" s="346">
        <f t="shared" si="211"/>
        <v>0</v>
      </c>
      <c r="AC391" s="346">
        <f t="shared" si="211"/>
        <v>0</v>
      </c>
      <c r="AD391" s="346">
        <f t="shared" si="211"/>
        <v>0</v>
      </c>
      <c r="AE391" s="346">
        <f t="shared" si="211"/>
        <v>0</v>
      </c>
      <c r="AF391" s="346">
        <f t="shared" ref="AF391:AL391" si="212">SUM(AF388:AF390)</f>
        <v>0</v>
      </c>
      <c r="AG391" s="346">
        <f t="shared" si="212"/>
        <v>0</v>
      </c>
      <c r="AH391" s="346">
        <f t="shared" si="212"/>
        <v>0</v>
      </c>
      <c r="AI391" s="346">
        <f t="shared" si="212"/>
        <v>0</v>
      </c>
      <c r="AJ391" s="346">
        <f t="shared" si="212"/>
        <v>0</v>
      </c>
      <c r="AK391" s="346">
        <f t="shared" si="212"/>
        <v>0</v>
      </c>
      <c r="AL391" s="346">
        <f t="shared" si="212"/>
        <v>0</v>
      </c>
      <c r="AM391" s="407">
        <f>SUM(AM388:AM390)</f>
        <v>0</v>
      </c>
    </row>
    <row r="392" spans="1:41" s="380" customFormat="1" ht="15.75">
      <c r="A392" s="762"/>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213">Y385*Y387</f>
        <v>0</v>
      </c>
      <c r="Z392" s="347">
        <f t="shared" si="213"/>
        <v>0</v>
      </c>
      <c r="AA392" s="347">
        <f t="shared" si="213"/>
        <v>0</v>
      </c>
      <c r="AB392" s="347">
        <f t="shared" si="213"/>
        <v>0</v>
      </c>
      <c r="AC392" s="347">
        <f t="shared" si="213"/>
        <v>0</v>
      </c>
      <c r="AD392" s="347">
        <f t="shared" si="213"/>
        <v>0</v>
      </c>
      <c r="AE392" s="347">
        <f t="shared" si="213"/>
        <v>0</v>
      </c>
      <c r="AF392" s="347">
        <f t="shared" ref="AF392:AL392" si="214">AF385*AF387</f>
        <v>0</v>
      </c>
      <c r="AG392" s="347">
        <f t="shared" si="214"/>
        <v>0</v>
      </c>
      <c r="AH392" s="347">
        <f t="shared" si="214"/>
        <v>0</v>
      </c>
      <c r="AI392" s="347">
        <f t="shared" si="214"/>
        <v>0</v>
      </c>
      <c r="AJ392" s="347">
        <f t="shared" si="214"/>
        <v>0</v>
      </c>
      <c r="AK392" s="347">
        <f t="shared" si="214"/>
        <v>0</v>
      </c>
      <c r="AL392" s="347">
        <f t="shared" si="214"/>
        <v>0</v>
      </c>
      <c r="AM392" s="407">
        <f>SUM(Y392:AL392)</f>
        <v>0</v>
      </c>
    </row>
    <row r="393" spans="1:41" ht="15.75" customHeight="1">
      <c r="A393" s="762"/>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A394" s="761"/>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A395" s="761"/>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A396" s="761"/>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A397" s="761"/>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A398" s="761"/>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A399" s="761"/>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A400" s="761"/>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2188960.100941781</v>
      </c>
      <c r="Z400" s="291">
        <f>SUMPRODUCT(J279:J382,Z279:Z382)</f>
        <v>495724.63752209704</v>
      </c>
      <c r="AA400" s="291">
        <f>IF(AA278="kW",SUMPRODUCT(N279:N382,U279:U382,AA279:AA382),SUMPRODUCT(J279:J382,AA279:AA382))</f>
        <v>16492.430506476059</v>
      </c>
      <c r="AB400" s="291">
        <f>IF(AB278="kW",SUMPRODUCT(N279:N382,U279:U382,AB279:AB382),SUMPRODUCT(J279:J382,AB279:AB382))</f>
        <v>0</v>
      </c>
      <c r="AC400" s="291">
        <f>IF(AC278="kW",SUMPRODUCT(N279:N382,U279:U382,AC279:AC382),SUMPRODUCT(J279:J382, AC279:AC382))</f>
        <v>5281.0418799084291</v>
      </c>
      <c r="AD400" s="291">
        <f>IF(AD278="kW",SUMPRODUCT(N279:N382,U279:U382,AD279:AD382),SUMPRODUCT(J279:J382, AD279:AD382))</f>
        <v>9040.9227800037552</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A401" s="76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2187893.6292706355</v>
      </c>
      <c r="Z401" s="326">
        <f>SUMPRODUCT(K279:K382,Z279:Z382)</f>
        <v>494189.48472703551</v>
      </c>
      <c r="AA401" s="326">
        <f>IF(AA278="kW",SUMPRODUCT(N279:N382,V279:V382,AA279:AA382),SUMPRODUCT(K279:K382,AA279:AA382))</f>
        <v>16451.537751019259</v>
      </c>
      <c r="AB401" s="326">
        <f>IF(AB278="kW",SUMPRODUCT(N279:N382,V279:V382,AB279:AB382),SUMPRODUCT(K279:K382,AB279:AB382))</f>
        <v>0</v>
      </c>
      <c r="AC401" s="326">
        <f>IF(AC278="kW",SUMPRODUCT(N279:N382,V279:V382,AC279:AC382),SUMPRODUCT(K279:K382, AC279:AC382))</f>
        <v>5266.972540068029</v>
      </c>
      <c r="AD401" s="326">
        <f>IF(AD278="kW",SUMPRODUCT(N279:N382,V279:V382,AD279:AD382),SUMPRODUCT(K279:K382, AD279:AD382))</f>
        <v>9018.8662002086348</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A402" s="76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3" spans="1:40">
      <c r="A403" s="761"/>
    </row>
    <row r="404" spans="1:40" ht="15.75">
      <c r="A404" s="761"/>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A405" s="761"/>
      <c r="B405" s="841" t="s">
        <v>211</v>
      </c>
      <c r="C405" s="843" t="s">
        <v>33</v>
      </c>
      <c r="D405" s="284" t="s">
        <v>422</v>
      </c>
      <c r="E405" s="845" t="s">
        <v>209</v>
      </c>
      <c r="F405" s="846"/>
      <c r="G405" s="846"/>
      <c r="H405" s="846"/>
      <c r="I405" s="846"/>
      <c r="J405" s="846"/>
      <c r="K405" s="846"/>
      <c r="L405" s="846"/>
      <c r="M405" s="847"/>
      <c r="N405" s="851" t="s">
        <v>213</v>
      </c>
      <c r="O405" s="284" t="s">
        <v>423</v>
      </c>
      <c r="P405" s="845" t="s">
        <v>212</v>
      </c>
      <c r="Q405" s="846"/>
      <c r="R405" s="846"/>
      <c r="S405" s="846"/>
      <c r="T405" s="846"/>
      <c r="U405" s="846"/>
      <c r="V405" s="846"/>
      <c r="W405" s="846"/>
      <c r="X405" s="847"/>
      <c r="Y405" s="848" t="s">
        <v>243</v>
      </c>
      <c r="Z405" s="849"/>
      <c r="AA405" s="849"/>
      <c r="AB405" s="849"/>
      <c r="AC405" s="849"/>
      <c r="AD405" s="849"/>
      <c r="AE405" s="849"/>
      <c r="AF405" s="849"/>
      <c r="AG405" s="849"/>
      <c r="AH405" s="849"/>
      <c r="AI405" s="849"/>
      <c r="AJ405" s="849"/>
      <c r="AK405" s="849"/>
      <c r="AL405" s="849"/>
      <c r="AM405" s="850"/>
    </row>
    <row r="406" spans="1:40" ht="45.75" customHeight="1">
      <c r="A406" s="761"/>
      <c r="B406" s="842"/>
      <c r="C406" s="844"/>
      <c r="D406" s="285">
        <v>2014</v>
      </c>
      <c r="E406" s="285">
        <v>2015</v>
      </c>
      <c r="F406" s="285">
        <v>2016</v>
      </c>
      <c r="G406" s="285">
        <v>2017</v>
      </c>
      <c r="H406" s="285">
        <v>2018</v>
      </c>
      <c r="I406" s="285">
        <v>2019</v>
      </c>
      <c r="J406" s="285">
        <v>2020</v>
      </c>
      <c r="K406" s="285">
        <v>2021</v>
      </c>
      <c r="L406" s="285">
        <v>2022</v>
      </c>
      <c r="M406" s="285">
        <v>2023</v>
      </c>
      <c r="N406" s="85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50 - 4,999 kW</v>
      </c>
      <c r="AB406" s="285" t="str">
        <f>'1.  LRAMVA Summary'!G52</f>
        <v>General Service 3,000 - 4,999 kW</v>
      </c>
      <c r="AC406" s="285" t="str">
        <f>'1.  LRAMVA Summary'!H52</f>
        <v>Large Use - Regular</v>
      </c>
      <c r="AD406" s="285" t="str">
        <f>'1.  LRAMVA Summary'!I52</f>
        <v>Large Use - 3TS</v>
      </c>
      <c r="AE406" s="285" t="str">
        <f>'1.  LRAMVA Summary'!J52</f>
        <v>Large Use - Ford Annex</v>
      </c>
      <c r="AF406" s="285" t="str">
        <f>'1.  LRAMVA Summary'!K52</f>
        <v>Other</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763"/>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761" t="s">
        <v>919</v>
      </c>
      <c r="B408" s="294" t="s">
        <v>1</v>
      </c>
      <c r="C408" s="291" t="s">
        <v>25</v>
      </c>
      <c r="D408" s="295"/>
      <c r="E408" s="295"/>
      <c r="F408" s="295"/>
      <c r="G408" s="295"/>
      <c r="H408" s="295"/>
      <c r="I408" s="295">
        <v>0</v>
      </c>
      <c r="J408" s="295">
        <v>0</v>
      </c>
      <c r="K408" s="295">
        <v>0</v>
      </c>
      <c r="L408" s="295">
        <v>0</v>
      </c>
      <c r="M408" s="295">
        <v>0</v>
      </c>
      <c r="N408" s="291"/>
      <c r="O408" s="295"/>
      <c r="P408" s="295"/>
      <c r="Q408" s="295"/>
      <c r="R408" s="295"/>
      <c r="S408" s="295"/>
      <c r="T408" s="295">
        <v>0</v>
      </c>
      <c r="U408" s="295">
        <v>0</v>
      </c>
      <c r="V408" s="295">
        <v>0</v>
      </c>
      <c r="W408" s="295">
        <v>0</v>
      </c>
      <c r="X408" s="295">
        <v>0</v>
      </c>
      <c r="Y408" s="470">
        <v>1</v>
      </c>
      <c r="Z408" s="470">
        <v>0</v>
      </c>
      <c r="AA408" s="470">
        <v>0</v>
      </c>
      <c r="AB408" s="470">
        <v>0</v>
      </c>
      <c r="AC408" s="470">
        <v>0</v>
      </c>
      <c r="AD408" s="470">
        <v>0</v>
      </c>
      <c r="AE408" s="470">
        <v>0</v>
      </c>
      <c r="AF408" s="470">
        <v>0</v>
      </c>
      <c r="AG408" s="410"/>
      <c r="AH408" s="410"/>
      <c r="AI408" s="410"/>
      <c r="AJ408" s="410"/>
      <c r="AK408" s="410"/>
      <c r="AL408" s="410"/>
      <c r="AM408" s="296">
        <f>SUM(Y408:AL408)</f>
        <v>1</v>
      </c>
    </row>
    <row r="409" spans="1:40" ht="15" outlineLevel="1">
      <c r="A409" s="76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F409" si="215">AA408</f>
        <v>0</v>
      </c>
      <c r="AB409" s="411">
        <f t="shared" si="215"/>
        <v>0</v>
      </c>
      <c r="AC409" s="411">
        <f t="shared" si="215"/>
        <v>0</v>
      </c>
      <c r="AD409" s="411">
        <f t="shared" si="215"/>
        <v>0</v>
      </c>
      <c r="AE409" s="411">
        <f t="shared" si="215"/>
        <v>0</v>
      </c>
      <c r="AF409" s="411">
        <f t="shared" si="215"/>
        <v>0</v>
      </c>
      <c r="AG409" s="411">
        <f t="shared" ref="AG409:AL409" si="216">AG408</f>
        <v>0</v>
      </c>
      <c r="AH409" s="411">
        <f t="shared" si="216"/>
        <v>0</v>
      </c>
      <c r="AI409" s="411">
        <f t="shared" si="216"/>
        <v>0</v>
      </c>
      <c r="AJ409" s="411">
        <f t="shared" si="216"/>
        <v>0</v>
      </c>
      <c r="AK409" s="411">
        <f t="shared" si="216"/>
        <v>0</v>
      </c>
      <c r="AL409" s="411">
        <f t="shared" si="216"/>
        <v>0</v>
      </c>
      <c r="AM409" s="297"/>
    </row>
    <row r="410" spans="1:40" ht="15.75" outlineLevel="1">
      <c r="A410" s="762"/>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761" t="s">
        <v>920</v>
      </c>
      <c r="B411" s="294" t="s">
        <v>2</v>
      </c>
      <c r="C411" s="291" t="s">
        <v>25</v>
      </c>
      <c r="D411" s="295"/>
      <c r="E411" s="295"/>
      <c r="F411" s="295"/>
      <c r="G411" s="295"/>
      <c r="H411" s="295"/>
      <c r="I411" s="295">
        <v>0</v>
      </c>
      <c r="J411" s="295">
        <v>0</v>
      </c>
      <c r="K411" s="295">
        <v>0</v>
      </c>
      <c r="L411" s="295">
        <v>0</v>
      </c>
      <c r="M411" s="295">
        <v>0</v>
      </c>
      <c r="N411" s="291"/>
      <c r="O411" s="295"/>
      <c r="P411" s="295"/>
      <c r="Q411" s="295"/>
      <c r="R411" s="295"/>
      <c r="S411" s="295"/>
      <c r="T411" s="295">
        <v>0</v>
      </c>
      <c r="U411" s="295">
        <v>0</v>
      </c>
      <c r="V411" s="295">
        <v>0</v>
      </c>
      <c r="W411" s="295">
        <v>0</v>
      </c>
      <c r="X411" s="295">
        <v>0</v>
      </c>
      <c r="Y411" s="470">
        <v>1</v>
      </c>
      <c r="Z411" s="410">
        <v>0</v>
      </c>
      <c r="AA411" s="410">
        <v>0</v>
      </c>
      <c r="AB411" s="410">
        <v>0</v>
      </c>
      <c r="AC411" s="410">
        <v>0</v>
      </c>
      <c r="AD411" s="410">
        <v>0</v>
      </c>
      <c r="AE411" s="410">
        <v>0</v>
      </c>
      <c r="AF411" s="410">
        <v>0</v>
      </c>
      <c r="AG411" s="410"/>
      <c r="AH411" s="410"/>
      <c r="AI411" s="410"/>
      <c r="AJ411" s="410"/>
      <c r="AK411" s="410"/>
      <c r="AL411" s="410"/>
      <c r="AM411" s="296">
        <f>SUM(Y411:AL411)</f>
        <v>1</v>
      </c>
    </row>
    <row r="412" spans="1:40" ht="15" outlineLevel="1">
      <c r="A412" s="76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F412" si="217">AA411</f>
        <v>0</v>
      </c>
      <c r="AB412" s="411">
        <f t="shared" si="217"/>
        <v>0</v>
      </c>
      <c r="AC412" s="411">
        <f t="shared" si="217"/>
        <v>0</v>
      </c>
      <c r="AD412" s="411">
        <f t="shared" si="217"/>
        <v>0</v>
      </c>
      <c r="AE412" s="411">
        <f t="shared" si="217"/>
        <v>0</v>
      </c>
      <c r="AF412" s="411">
        <f t="shared" si="217"/>
        <v>0</v>
      </c>
      <c r="AG412" s="411">
        <f t="shared" ref="AG412:AL412" si="218">AG411</f>
        <v>0</v>
      </c>
      <c r="AH412" s="411">
        <f t="shared" si="218"/>
        <v>0</v>
      </c>
      <c r="AI412" s="411">
        <f t="shared" si="218"/>
        <v>0</v>
      </c>
      <c r="AJ412" s="411">
        <f t="shared" si="218"/>
        <v>0</v>
      </c>
      <c r="AK412" s="411">
        <f t="shared" si="218"/>
        <v>0</v>
      </c>
      <c r="AL412" s="411">
        <f t="shared" si="218"/>
        <v>0</v>
      </c>
      <c r="AM412" s="297"/>
    </row>
    <row r="413" spans="1:40" ht="15.75" outlineLevel="1">
      <c r="A413" s="762"/>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761" t="s">
        <v>921</v>
      </c>
      <c r="B414" s="294" t="s">
        <v>3</v>
      </c>
      <c r="C414" s="291" t="s">
        <v>25</v>
      </c>
      <c r="D414" s="295"/>
      <c r="E414" s="295"/>
      <c r="F414" s="295"/>
      <c r="G414" s="295"/>
      <c r="H414" s="295"/>
      <c r="I414" s="295">
        <v>632129.15621899988</v>
      </c>
      <c r="J414" s="295">
        <v>632129.15621899988</v>
      </c>
      <c r="K414" s="295">
        <v>632129.15621899988</v>
      </c>
      <c r="L414" s="295">
        <v>632129.15621899988</v>
      </c>
      <c r="M414" s="295">
        <v>632129.15621899988</v>
      </c>
      <c r="N414" s="291"/>
      <c r="O414" s="295"/>
      <c r="P414" s="295"/>
      <c r="Q414" s="295"/>
      <c r="R414" s="295"/>
      <c r="S414" s="295"/>
      <c r="T414" s="295">
        <v>348.412725303</v>
      </c>
      <c r="U414" s="295">
        <v>348.412725303</v>
      </c>
      <c r="V414" s="295">
        <v>348.412725303</v>
      </c>
      <c r="W414" s="295">
        <v>348.412725303</v>
      </c>
      <c r="X414" s="295">
        <v>348.412725303</v>
      </c>
      <c r="Y414" s="470">
        <v>1</v>
      </c>
      <c r="Z414" s="410">
        <v>0</v>
      </c>
      <c r="AA414" s="410">
        <v>0</v>
      </c>
      <c r="AB414" s="410">
        <v>0</v>
      </c>
      <c r="AC414" s="410">
        <v>0</v>
      </c>
      <c r="AD414" s="410">
        <v>0</v>
      </c>
      <c r="AE414" s="410">
        <v>0</v>
      </c>
      <c r="AF414" s="410">
        <v>0</v>
      </c>
      <c r="AG414" s="410"/>
      <c r="AH414" s="410"/>
      <c r="AI414" s="410"/>
      <c r="AJ414" s="410"/>
      <c r="AK414" s="410"/>
      <c r="AL414" s="410"/>
      <c r="AM414" s="296">
        <f>SUM(Y414:AL414)</f>
        <v>1</v>
      </c>
    </row>
    <row r="415" spans="1:40" ht="15" outlineLevel="1">
      <c r="A415" s="76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F415" si="219">AA414</f>
        <v>0</v>
      </c>
      <c r="AB415" s="411">
        <f t="shared" si="219"/>
        <v>0</v>
      </c>
      <c r="AC415" s="411">
        <f t="shared" si="219"/>
        <v>0</v>
      </c>
      <c r="AD415" s="411">
        <f t="shared" si="219"/>
        <v>0</v>
      </c>
      <c r="AE415" s="411">
        <f t="shared" si="219"/>
        <v>0</v>
      </c>
      <c r="AF415" s="411">
        <f t="shared" si="219"/>
        <v>0</v>
      </c>
      <c r="AG415" s="411">
        <f t="shared" ref="AG415:AL415" si="220">AG414</f>
        <v>0</v>
      </c>
      <c r="AH415" s="411">
        <f t="shared" si="220"/>
        <v>0</v>
      </c>
      <c r="AI415" s="411">
        <f t="shared" si="220"/>
        <v>0</v>
      </c>
      <c r="AJ415" s="411">
        <f t="shared" si="220"/>
        <v>0</v>
      </c>
      <c r="AK415" s="411">
        <f t="shared" si="220"/>
        <v>0</v>
      </c>
      <c r="AL415" s="411">
        <f t="shared" si="220"/>
        <v>0</v>
      </c>
      <c r="AM415" s="297"/>
    </row>
    <row r="416" spans="1:40" ht="15" outlineLevel="1">
      <c r="A416" s="76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761" t="s">
        <v>922</v>
      </c>
      <c r="B417" s="294" t="s">
        <v>4</v>
      </c>
      <c r="C417" s="291" t="s">
        <v>25</v>
      </c>
      <c r="D417" s="295"/>
      <c r="E417" s="295"/>
      <c r="F417" s="295"/>
      <c r="G417" s="295"/>
      <c r="H417" s="295"/>
      <c r="I417" s="295">
        <v>393981.79619999998</v>
      </c>
      <c r="J417" s="295">
        <v>393981.79619999998</v>
      </c>
      <c r="K417" s="295">
        <v>393217.89189999999</v>
      </c>
      <c r="L417" s="295">
        <v>393217.89189999999</v>
      </c>
      <c r="M417" s="295">
        <v>336589.90970000002</v>
      </c>
      <c r="N417" s="291"/>
      <c r="O417" s="295"/>
      <c r="P417" s="295"/>
      <c r="Q417" s="295"/>
      <c r="R417" s="295"/>
      <c r="S417" s="295"/>
      <c r="T417" s="295">
        <v>30.000377969999999</v>
      </c>
      <c r="U417" s="295">
        <v>30.000377969999999</v>
      </c>
      <c r="V417" s="295">
        <v>29.91317428</v>
      </c>
      <c r="W417" s="295">
        <v>29.91317428</v>
      </c>
      <c r="X417" s="295">
        <v>26.358222510000001</v>
      </c>
      <c r="Y417" s="470">
        <v>1</v>
      </c>
      <c r="Z417" s="410">
        <v>0</v>
      </c>
      <c r="AA417" s="410">
        <v>0</v>
      </c>
      <c r="AB417" s="410">
        <v>0</v>
      </c>
      <c r="AC417" s="410">
        <v>0</v>
      </c>
      <c r="AD417" s="410">
        <v>0</v>
      </c>
      <c r="AE417" s="410">
        <v>0</v>
      </c>
      <c r="AF417" s="410">
        <v>0</v>
      </c>
      <c r="AG417" s="410"/>
      <c r="AH417" s="410"/>
      <c r="AI417" s="410"/>
      <c r="AJ417" s="410"/>
      <c r="AK417" s="410"/>
      <c r="AL417" s="410"/>
      <c r="AM417" s="296">
        <f>SUM(Y417:AL417)</f>
        <v>1</v>
      </c>
    </row>
    <row r="418" spans="1:39" ht="15" outlineLevel="1">
      <c r="A418" s="76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F418" si="221">AA417</f>
        <v>0</v>
      </c>
      <c r="AB418" s="411">
        <f t="shared" si="221"/>
        <v>0</v>
      </c>
      <c r="AC418" s="411">
        <f t="shared" si="221"/>
        <v>0</v>
      </c>
      <c r="AD418" s="411">
        <f t="shared" si="221"/>
        <v>0</v>
      </c>
      <c r="AE418" s="411">
        <f t="shared" si="221"/>
        <v>0</v>
      </c>
      <c r="AF418" s="411">
        <f t="shared" si="221"/>
        <v>0</v>
      </c>
      <c r="AG418" s="411">
        <f t="shared" ref="AG418:AL418" si="222">AG417</f>
        <v>0</v>
      </c>
      <c r="AH418" s="411">
        <f t="shared" si="222"/>
        <v>0</v>
      </c>
      <c r="AI418" s="411">
        <f t="shared" si="222"/>
        <v>0</v>
      </c>
      <c r="AJ418" s="411">
        <f t="shared" si="222"/>
        <v>0</v>
      </c>
      <c r="AK418" s="411">
        <f t="shared" si="222"/>
        <v>0</v>
      </c>
      <c r="AL418" s="411">
        <f t="shared" si="222"/>
        <v>0</v>
      </c>
      <c r="AM418" s="297"/>
    </row>
    <row r="419" spans="1:39" ht="15" outlineLevel="1">
      <c r="A419" s="76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761" t="s">
        <v>923</v>
      </c>
      <c r="B420" s="294" t="s">
        <v>5</v>
      </c>
      <c r="C420" s="291" t="s">
        <v>25</v>
      </c>
      <c r="D420" s="295"/>
      <c r="E420" s="295"/>
      <c r="F420" s="295"/>
      <c r="G420" s="295"/>
      <c r="H420" s="295"/>
      <c r="I420" s="295">
        <v>1525155.027</v>
      </c>
      <c r="J420" s="295">
        <v>1525155.027</v>
      </c>
      <c r="K420" s="295">
        <v>1524494.3529999999</v>
      </c>
      <c r="L420" s="295">
        <v>1524494.3529999999</v>
      </c>
      <c r="M420" s="295">
        <v>1417864.4439999999</v>
      </c>
      <c r="N420" s="291"/>
      <c r="O420" s="295"/>
      <c r="P420" s="295"/>
      <c r="Q420" s="295"/>
      <c r="R420" s="295"/>
      <c r="S420" s="295"/>
      <c r="T420" s="295">
        <v>100.8414844</v>
      </c>
      <c r="U420" s="295">
        <v>100.8414844</v>
      </c>
      <c r="V420" s="295">
        <v>100.766065</v>
      </c>
      <c r="W420" s="295">
        <v>100.766065</v>
      </c>
      <c r="X420" s="295">
        <v>94.072127300000005</v>
      </c>
      <c r="Y420" s="470">
        <v>1</v>
      </c>
      <c r="Z420" s="410">
        <v>0</v>
      </c>
      <c r="AA420" s="410">
        <v>0</v>
      </c>
      <c r="AB420" s="410">
        <v>0</v>
      </c>
      <c r="AC420" s="410">
        <v>0</v>
      </c>
      <c r="AD420" s="410">
        <v>0</v>
      </c>
      <c r="AE420" s="410">
        <v>0</v>
      </c>
      <c r="AF420" s="410">
        <v>0</v>
      </c>
      <c r="AG420" s="410"/>
      <c r="AH420" s="410"/>
      <c r="AI420" s="410"/>
      <c r="AJ420" s="410"/>
      <c r="AK420" s="410"/>
      <c r="AL420" s="410"/>
      <c r="AM420" s="296">
        <f>SUM(Y420:AL420)</f>
        <v>1</v>
      </c>
    </row>
    <row r="421" spans="1:39" ht="15" outlineLevel="1">
      <c r="A421" s="76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F421" si="223">AA420</f>
        <v>0</v>
      </c>
      <c r="AB421" s="411">
        <f t="shared" si="223"/>
        <v>0</v>
      </c>
      <c r="AC421" s="411">
        <f t="shared" si="223"/>
        <v>0</v>
      </c>
      <c r="AD421" s="411">
        <f t="shared" si="223"/>
        <v>0</v>
      </c>
      <c r="AE421" s="411">
        <f t="shared" si="223"/>
        <v>0</v>
      </c>
      <c r="AF421" s="411">
        <f t="shared" si="223"/>
        <v>0</v>
      </c>
      <c r="AG421" s="411">
        <f t="shared" ref="AG421:AL421" si="224">AG420</f>
        <v>0</v>
      </c>
      <c r="AH421" s="411">
        <f t="shared" si="224"/>
        <v>0</v>
      </c>
      <c r="AI421" s="411">
        <f t="shared" si="224"/>
        <v>0</v>
      </c>
      <c r="AJ421" s="411">
        <f t="shared" si="224"/>
        <v>0</v>
      </c>
      <c r="AK421" s="411">
        <f t="shared" si="224"/>
        <v>0</v>
      </c>
      <c r="AL421" s="411">
        <f t="shared" si="224"/>
        <v>0</v>
      </c>
      <c r="AM421" s="297"/>
    </row>
    <row r="422" spans="1:39" ht="15" outlineLevel="1">
      <c r="A422" s="76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761" t="s">
        <v>924</v>
      </c>
      <c r="B423" s="294" t="s">
        <v>6</v>
      </c>
      <c r="C423" s="291" t="s">
        <v>25</v>
      </c>
      <c r="D423" s="295"/>
      <c r="E423" s="295"/>
      <c r="F423" s="295"/>
      <c r="G423" s="295"/>
      <c r="H423" s="295"/>
      <c r="I423" s="295">
        <v>0</v>
      </c>
      <c r="J423" s="295">
        <v>0</v>
      </c>
      <c r="K423" s="295">
        <v>0</v>
      </c>
      <c r="L423" s="295">
        <v>0</v>
      </c>
      <c r="M423" s="295">
        <v>0</v>
      </c>
      <c r="N423" s="291"/>
      <c r="O423" s="295"/>
      <c r="P423" s="295"/>
      <c r="Q423" s="295"/>
      <c r="R423" s="295"/>
      <c r="S423" s="295"/>
      <c r="T423" s="295">
        <v>0</v>
      </c>
      <c r="U423" s="295">
        <v>0</v>
      </c>
      <c r="V423" s="295">
        <v>0</v>
      </c>
      <c r="W423" s="295">
        <v>0</v>
      </c>
      <c r="X423" s="295">
        <v>0</v>
      </c>
      <c r="Y423" s="410">
        <v>0</v>
      </c>
      <c r="Z423" s="410">
        <v>0</v>
      </c>
      <c r="AA423" s="410">
        <v>0</v>
      </c>
      <c r="AB423" s="410">
        <v>0</v>
      </c>
      <c r="AC423" s="410">
        <v>0</v>
      </c>
      <c r="AD423" s="410">
        <v>0</v>
      </c>
      <c r="AE423" s="410">
        <v>0</v>
      </c>
      <c r="AF423" s="410">
        <v>0</v>
      </c>
      <c r="AG423" s="410"/>
      <c r="AH423" s="410"/>
      <c r="AI423" s="410"/>
      <c r="AJ423" s="410"/>
      <c r="AK423" s="410"/>
      <c r="AL423" s="410"/>
      <c r="AM423" s="296">
        <f>SUM(Y423:AL423)</f>
        <v>0</v>
      </c>
    </row>
    <row r="424" spans="1:39" ht="15" outlineLevel="1">
      <c r="A424" s="76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F424" si="225">AA423</f>
        <v>0</v>
      </c>
      <c r="AB424" s="411">
        <f t="shared" si="225"/>
        <v>0</v>
      </c>
      <c r="AC424" s="411">
        <f t="shared" si="225"/>
        <v>0</v>
      </c>
      <c r="AD424" s="411">
        <f t="shared" si="225"/>
        <v>0</v>
      </c>
      <c r="AE424" s="411">
        <f t="shared" si="225"/>
        <v>0</v>
      </c>
      <c r="AF424" s="411">
        <f t="shared" si="225"/>
        <v>0</v>
      </c>
      <c r="AG424" s="411">
        <f t="shared" ref="AG424:AL424" si="226">AG423</f>
        <v>0</v>
      </c>
      <c r="AH424" s="411">
        <f t="shared" si="226"/>
        <v>0</v>
      </c>
      <c r="AI424" s="411">
        <f t="shared" si="226"/>
        <v>0</v>
      </c>
      <c r="AJ424" s="411">
        <f t="shared" si="226"/>
        <v>0</v>
      </c>
      <c r="AK424" s="411">
        <f t="shared" si="226"/>
        <v>0</v>
      </c>
      <c r="AL424" s="411">
        <f t="shared" si="226"/>
        <v>0</v>
      </c>
      <c r="AM424" s="297"/>
    </row>
    <row r="425" spans="1:39" ht="15" outlineLevel="1">
      <c r="A425" s="76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761" t="s">
        <v>925</v>
      </c>
      <c r="B426" s="294" t="s">
        <v>42</v>
      </c>
      <c r="C426" s="291" t="s">
        <v>25</v>
      </c>
      <c r="D426" s="295"/>
      <c r="E426" s="295"/>
      <c r="F426" s="295"/>
      <c r="G426" s="295"/>
      <c r="H426" s="295"/>
      <c r="I426" s="295">
        <v>0</v>
      </c>
      <c r="J426" s="295">
        <v>0</v>
      </c>
      <c r="K426" s="295">
        <v>0</v>
      </c>
      <c r="L426" s="295">
        <v>0</v>
      </c>
      <c r="M426" s="295">
        <v>0</v>
      </c>
      <c r="N426" s="291"/>
      <c r="O426" s="295"/>
      <c r="P426" s="295"/>
      <c r="Q426" s="295"/>
      <c r="R426" s="295"/>
      <c r="S426" s="295"/>
      <c r="T426" s="295">
        <v>0</v>
      </c>
      <c r="U426" s="295">
        <v>0</v>
      </c>
      <c r="V426" s="295">
        <v>0</v>
      </c>
      <c r="W426" s="295">
        <v>0</v>
      </c>
      <c r="X426" s="295">
        <v>0</v>
      </c>
      <c r="Y426" s="410">
        <v>0</v>
      </c>
      <c r="Z426" s="410">
        <v>0</v>
      </c>
      <c r="AA426" s="410">
        <v>0</v>
      </c>
      <c r="AB426" s="410">
        <v>0</v>
      </c>
      <c r="AC426" s="410">
        <v>0</v>
      </c>
      <c r="AD426" s="410">
        <v>0</v>
      </c>
      <c r="AE426" s="410">
        <v>0</v>
      </c>
      <c r="AF426" s="410">
        <v>0</v>
      </c>
      <c r="AG426" s="410"/>
      <c r="AH426" s="410"/>
      <c r="AI426" s="410"/>
      <c r="AJ426" s="410"/>
      <c r="AK426" s="410"/>
      <c r="AL426" s="410"/>
      <c r="AM426" s="296">
        <f>SUM(Y426:AL426)</f>
        <v>0</v>
      </c>
    </row>
    <row r="427" spans="1:39" ht="15" outlineLevel="1">
      <c r="A427" s="76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F427" si="227">AA426</f>
        <v>0</v>
      </c>
      <c r="AB427" s="411">
        <f t="shared" si="227"/>
        <v>0</v>
      </c>
      <c r="AC427" s="411">
        <f t="shared" si="227"/>
        <v>0</v>
      </c>
      <c r="AD427" s="411">
        <f t="shared" si="227"/>
        <v>0</v>
      </c>
      <c r="AE427" s="411">
        <f t="shared" si="227"/>
        <v>0</v>
      </c>
      <c r="AF427" s="411">
        <f t="shared" si="227"/>
        <v>0</v>
      </c>
      <c r="AG427" s="411">
        <f t="shared" ref="AG427:AL427" si="228">AG426</f>
        <v>0</v>
      </c>
      <c r="AH427" s="411">
        <f t="shared" si="228"/>
        <v>0</v>
      </c>
      <c r="AI427" s="411">
        <f t="shared" si="228"/>
        <v>0</v>
      </c>
      <c r="AJ427" s="411">
        <f t="shared" si="228"/>
        <v>0</v>
      </c>
      <c r="AK427" s="411">
        <f t="shared" si="228"/>
        <v>0</v>
      </c>
      <c r="AL427" s="411">
        <f t="shared" si="228"/>
        <v>0</v>
      </c>
      <c r="AM427" s="297"/>
    </row>
    <row r="428" spans="1:39" ht="15" outlineLevel="1">
      <c r="A428" s="76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761" t="s">
        <v>926</v>
      </c>
      <c r="B429" s="294" t="s">
        <v>485</v>
      </c>
      <c r="C429" s="291" t="s">
        <v>25</v>
      </c>
      <c r="D429" s="295"/>
      <c r="E429" s="295"/>
      <c r="F429" s="295"/>
      <c r="G429" s="295"/>
      <c r="H429" s="295"/>
      <c r="I429" s="295">
        <v>0</v>
      </c>
      <c r="J429" s="295">
        <v>0</v>
      </c>
      <c r="K429" s="295">
        <v>0</v>
      </c>
      <c r="L429" s="295">
        <v>0</v>
      </c>
      <c r="M429" s="295">
        <v>0</v>
      </c>
      <c r="N429" s="291"/>
      <c r="O429" s="295"/>
      <c r="P429" s="295"/>
      <c r="Q429" s="295"/>
      <c r="R429" s="295"/>
      <c r="S429" s="295"/>
      <c r="T429" s="295">
        <v>0</v>
      </c>
      <c r="U429" s="295">
        <v>0</v>
      </c>
      <c r="V429" s="295">
        <v>0</v>
      </c>
      <c r="W429" s="295">
        <v>0</v>
      </c>
      <c r="X429" s="295">
        <v>0</v>
      </c>
      <c r="Y429" s="410">
        <v>0</v>
      </c>
      <c r="Z429" s="410">
        <v>0</v>
      </c>
      <c r="AA429" s="410">
        <v>0</v>
      </c>
      <c r="AB429" s="410">
        <v>0</v>
      </c>
      <c r="AC429" s="410">
        <v>0</v>
      </c>
      <c r="AD429" s="410">
        <v>0</v>
      </c>
      <c r="AE429" s="410">
        <v>0</v>
      </c>
      <c r="AF429" s="410">
        <v>0</v>
      </c>
      <c r="AG429" s="410"/>
      <c r="AH429" s="410"/>
      <c r="AI429" s="410"/>
      <c r="AJ429" s="410"/>
      <c r="AK429" s="410"/>
      <c r="AL429" s="410"/>
      <c r="AM429" s="296">
        <f>SUM(Y429:AL429)</f>
        <v>0</v>
      </c>
    </row>
    <row r="430" spans="1:39" s="283" customFormat="1" ht="15" outlineLevel="1">
      <c r="A430" s="761"/>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F430" si="229">AA429</f>
        <v>0</v>
      </c>
      <c r="AB430" s="411">
        <f t="shared" si="229"/>
        <v>0</v>
      </c>
      <c r="AC430" s="411">
        <f t="shared" si="229"/>
        <v>0</v>
      </c>
      <c r="AD430" s="411">
        <f t="shared" si="229"/>
        <v>0</v>
      </c>
      <c r="AE430" s="411">
        <f t="shared" si="229"/>
        <v>0</v>
      </c>
      <c r="AF430" s="411">
        <f t="shared" si="229"/>
        <v>0</v>
      </c>
      <c r="AG430" s="411">
        <f t="shared" ref="AG430:AL430" si="230">AG429</f>
        <v>0</v>
      </c>
      <c r="AH430" s="411">
        <f t="shared" si="230"/>
        <v>0</v>
      </c>
      <c r="AI430" s="411">
        <f t="shared" si="230"/>
        <v>0</v>
      </c>
      <c r="AJ430" s="411">
        <f t="shared" si="230"/>
        <v>0</v>
      </c>
      <c r="AK430" s="411">
        <f t="shared" si="230"/>
        <v>0</v>
      </c>
      <c r="AL430" s="411">
        <f t="shared" si="230"/>
        <v>0</v>
      </c>
      <c r="AM430" s="297"/>
    </row>
    <row r="431" spans="1:39" s="283" customFormat="1" ht="15" outlineLevel="1">
      <c r="A431" s="761"/>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761" t="s">
        <v>927</v>
      </c>
      <c r="B432" s="294" t="s">
        <v>7</v>
      </c>
      <c r="C432" s="291" t="s">
        <v>25</v>
      </c>
      <c r="D432" s="295"/>
      <c r="E432" s="295"/>
      <c r="F432" s="295"/>
      <c r="G432" s="295"/>
      <c r="H432" s="295"/>
      <c r="I432" s="295">
        <v>0</v>
      </c>
      <c r="J432" s="295">
        <v>0</v>
      </c>
      <c r="K432" s="295">
        <v>0</v>
      </c>
      <c r="L432" s="295">
        <v>0</v>
      </c>
      <c r="M432" s="295">
        <v>0</v>
      </c>
      <c r="N432" s="291"/>
      <c r="O432" s="295"/>
      <c r="P432" s="295"/>
      <c r="Q432" s="295"/>
      <c r="R432" s="295"/>
      <c r="S432" s="295"/>
      <c r="T432" s="295">
        <v>0</v>
      </c>
      <c r="U432" s="295">
        <v>0</v>
      </c>
      <c r="V432" s="295">
        <v>0</v>
      </c>
      <c r="W432" s="295">
        <v>0</v>
      </c>
      <c r="X432" s="295">
        <v>0</v>
      </c>
      <c r="Y432" s="410">
        <v>0</v>
      </c>
      <c r="Z432" s="410">
        <v>0</v>
      </c>
      <c r="AA432" s="410">
        <v>0</v>
      </c>
      <c r="AB432" s="410">
        <v>0</v>
      </c>
      <c r="AC432" s="410">
        <v>0</v>
      </c>
      <c r="AD432" s="410">
        <v>0</v>
      </c>
      <c r="AE432" s="410">
        <v>0</v>
      </c>
      <c r="AF432" s="410">
        <v>0</v>
      </c>
      <c r="AG432" s="410"/>
      <c r="AH432" s="410"/>
      <c r="AI432" s="410"/>
      <c r="AJ432" s="410"/>
      <c r="AK432" s="410"/>
      <c r="AL432" s="410"/>
      <c r="AM432" s="296">
        <f>SUM(Y432:AL432)</f>
        <v>0</v>
      </c>
    </row>
    <row r="433" spans="1:39" ht="15" outlineLevel="1">
      <c r="A433" s="76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F433" si="231">AA432</f>
        <v>0</v>
      </c>
      <c r="AB433" s="411">
        <f t="shared" si="231"/>
        <v>0</v>
      </c>
      <c r="AC433" s="411">
        <f t="shared" si="231"/>
        <v>0</v>
      </c>
      <c r="AD433" s="411">
        <f t="shared" si="231"/>
        <v>0</v>
      </c>
      <c r="AE433" s="411">
        <f t="shared" si="231"/>
        <v>0</v>
      </c>
      <c r="AF433" s="411">
        <f t="shared" si="231"/>
        <v>0</v>
      </c>
      <c r="AG433" s="411">
        <f t="shared" ref="AG433:AL433" si="232">AG432</f>
        <v>0</v>
      </c>
      <c r="AH433" s="411">
        <f t="shared" si="232"/>
        <v>0</v>
      </c>
      <c r="AI433" s="411">
        <f t="shared" si="232"/>
        <v>0</v>
      </c>
      <c r="AJ433" s="411">
        <f t="shared" si="232"/>
        <v>0</v>
      </c>
      <c r="AK433" s="411">
        <f t="shared" si="232"/>
        <v>0</v>
      </c>
      <c r="AL433" s="411">
        <f t="shared" si="232"/>
        <v>0</v>
      </c>
      <c r="AM433" s="297"/>
    </row>
    <row r="434" spans="1:39" ht="15" outlineLevel="1">
      <c r="A434" s="76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763"/>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761" t="s">
        <v>928</v>
      </c>
      <c r="B436" s="310" t="s">
        <v>22</v>
      </c>
      <c r="C436" s="291" t="s">
        <v>25</v>
      </c>
      <c r="D436" s="295"/>
      <c r="E436" s="295"/>
      <c r="F436" s="295"/>
      <c r="G436" s="295"/>
      <c r="H436" s="295"/>
      <c r="I436" s="295">
        <v>9875746.9940000009</v>
      </c>
      <c r="J436" s="295">
        <v>9510058.2039999999</v>
      </c>
      <c r="K436" s="295">
        <v>9510058.2039999999</v>
      </c>
      <c r="L436" s="295">
        <v>9325119.3489999995</v>
      </c>
      <c r="M436" s="295">
        <v>7751163.9309999999</v>
      </c>
      <c r="N436" s="295">
        <v>12</v>
      </c>
      <c r="O436" s="295"/>
      <c r="P436" s="295"/>
      <c r="Q436" s="295"/>
      <c r="R436" s="295"/>
      <c r="S436" s="295"/>
      <c r="T436" s="295">
        <v>1567.856939</v>
      </c>
      <c r="U436" s="295">
        <v>1510.869277</v>
      </c>
      <c r="V436" s="295">
        <v>1510.869277</v>
      </c>
      <c r="W436" s="295">
        <v>1478.9933639999999</v>
      </c>
      <c r="X436" s="295">
        <v>1237.565953</v>
      </c>
      <c r="Y436" s="415">
        <v>0</v>
      </c>
      <c r="Z436" s="469">
        <v>7.6399999999999996E-2</v>
      </c>
      <c r="AA436" s="469">
        <v>0.79</v>
      </c>
      <c r="AB436" s="469">
        <v>4.7000000000000002E-3</v>
      </c>
      <c r="AC436" s="415">
        <v>0.1169</v>
      </c>
      <c r="AD436" s="415">
        <v>0</v>
      </c>
      <c r="AE436" s="415">
        <v>0</v>
      </c>
      <c r="AF436" s="415">
        <v>0</v>
      </c>
      <c r="AG436" s="415"/>
      <c r="AH436" s="415"/>
      <c r="AI436" s="415"/>
      <c r="AJ436" s="415"/>
      <c r="AK436" s="415"/>
      <c r="AL436" s="415"/>
      <c r="AM436" s="296">
        <f>SUM(Y436:AL436)</f>
        <v>0.9880000000000001</v>
      </c>
    </row>
    <row r="437" spans="1:39" ht="15" outlineLevel="1">
      <c r="A437" s="76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7.6399999999999996E-2</v>
      </c>
      <c r="AA437" s="411">
        <f t="shared" ref="AA437:AF437" si="233">AA436</f>
        <v>0.79</v>
      </c>
      <c r="AB437" s="411">
        <f t="shared" si="233"/>
        <v>4.7000000000000002E-3</v>
      </c>
      <c r="AC437" s="411">
        <f t="shared" si="233"/>
        <v>0.1169</v>
      </c>
      <c r="AD437" s="411">
        <f t="shared" si="233"/>
        <v>0</v>
      </c>
      <c r="AE437" s="411">
        <f t="shared" si="233"/>
        <v>0</v>
      </c>
      <c r="AF437" s="411">
        <f t="shared" si="233"/>
        <v>0</v>
      </c>
      <c r="AG437" s="411">
        <f t="shared" ref="AG437:AL437" si="234">AG436</f>
        <v>0</v>
      </c>
      <c r="AH437" s="411">
        <f t="shared" si="234"/>
        <v>0</v>
      </c>
      <c r="AI437" s="411">
        <f t="shared" si="234"/>
        <v>0</v>
      </c>
      <c r="AJ437" s="411">
        <f t="shared" si="234"/>
        <v>0</v>
      </c>
      <c r="AK437" s="411">
        <f t="shared" si="234"/>
        <v>0</v>
      </c>
      <c r="AL437" s="411">
        <f t="shared" si="234"/>
        <v>0</v>
      </c>
      <c r="AM437" s="311"/>
    </row>
    <row r="438" spans="1:39" ht="15" outlineLevel="1">
      <c r="A438" s="76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761" t="s">
        <v>929</v>
      </c>
      <c r="B439" s="314" t="s">
        <v>21</v>
      </c>
      <c r="C439" s="291" t="s">
        <v>25</v>
      </c>
      <c r="D439" s="295"/>
      <c r="E439" s="295"/>
      <c r="F439" s="295"/>
      <c r="G439" s="295"/>
      <c r="H439" s="295"/>
      <c r="I439" s="295">
        <v>393524.14919999999</v>
      </c>
      <c r="J439" s="295">
        <v>393524.14919999999</v>
      </c>
      <c r="K439" s="295">
        <v>393524.14919999999</v>
      </c>
      <c r="L439" s="295">
        <v>393524.14919999999</v>
      </c>
      <c r="M439" s="295">
        <v>393524.14919999999</v>
      </c>
      <c r="N439" s="295">
        <v>12</v>
      </c>
      <c r="O439" s="295"/>
      <c r="P439" s="295"/>
      <c r="Q439" s="295"/>
      <c r="R439" s="295"/>
      <c r="S439" s="295"/>
      <c r="T439" s="295">
        <v>102.0608441</v>
      </c>
      <c r="U439" s="295">
        <v>102.0608441</v>
      </c>
      <c r="V439" s="295">
        <v>102.0608441</v>
      </c>
      <c r="W439" s="295">
        <v>102.0608441</v>
      </c>
      <c r="X439" s="295">
        <v>102.0608441</v>
      </c>
      <c r="Y439" s="415">
        <v>0</v>
      </c>
      <c r="Z439" s="469">
        <v>1</v>
      </c>
      <c r="AA439" s="415">
        <v>0</v>
      </c>
      <c r="AB439" s="415">
        <v>0</v>
      </c>
      <c r="AC439" s="415">
        <v>0</v>
      </c>
      <c r="AD439" s="415">
        <v>0</v>
      </c>
      <c r="AE439" s="415">
        <v>0</v>
      </c>
      <c r="AF439" s="415">
        <v>0</v>
      </c>
      <c r="AG439" s="415"/>
      <c r="AH439" s="415"/>
      <c r="AI439" s="415"/>
      <c r="AJ439" s="415"/>
      <c r="AK439" s="415"/>
      <c r="AL439" s="415"/>
      <c r="AM439" s="296">
        <f>SUM(Y439:AL439)</f>
        <v>1</v>
      </c>
    </row>
    <row r="440" spans="1:39" ht="15" outlineLevel="1">
      <c r="A440" s="76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F440" si="235">AA439</f>
        <v>0</v>
      </c>
      <c r="AB440" s="411">
        <f t="shared" si="235"/>
        <v>0</v>
      </c>
      <c r="AC440" s="411">
        <f t="shared" si="235"/>
        <v>0</v>
      </c>
      <c r="AD440" s="411">
        <f t="shared" si="235"/>
        <v>0</v>
      </c>
      <c r="AE440" s="411">
        <f t="shared" si="235"/>
        <v>0</v>
      </c>
      <c r="AF440" s="411">
        <f t="shared" si="235"/>
        <v>0</v>
      </c>
      <c r="AG440" s="411">
        <f t="shared" ref="AG440:AL440" si="236">AG439</f>
        <v>0</v>
      </c>
      <c r="AH440" s="411">
        <f t="shared" si="236"/>
        <v>0</v>
      </c>
      <c r="AI440" s="411">
        <f t="shared" si="236"/>
        <v>0</v>
      </c>
      <c r="AJ440" s="411">
        <f t="shared" si="236"/>
        <v>0</v>
      </c>
      <c r="AK440" s="411">
        <f t="shared" si="236"/>
        <v>0</v>
      </c>
      <c r="AL440" s="411">
        <f t="shared" si="236"/>
        <v>0</v>
      </c>
      <c r="AM440" s="311"/>
    </row>
    <row r="441" spans="1:39" ht="15" outlineLevel="1">
      <c r="A441" s="76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761" t="s">
        <v>930</v>
      </c>
      <c r="B442" s="314" t="s">
        <v>23</v>
      </c>
      <c r="C442" s="291" t="s">
        <v>25</v>
      </c>
      <c r="D442" s="295"/>
      <c r="E442" s="295"/>
      <c r="F442" s="295"/>
      <c r="G442" s="295"/>
      <c r="H442" s="295"/>
      <c r="I442" s="295">
        <v>0</v>
      </c>
      <c r="J442" s="295">
        <v>0</v>
      </c>
      <c r="K442" s="295">
        <v>0</v>
      </c>
      <c r="L442" s="295">
        <v>0</v>
      </c>
      <c r="M442" s="295">
        <v>0</v>
      </c>
      <c r="N442" s="295">
        <v>3</v>
      </c>
      <c r="O442" s="295"/>
      <c r="P442" s="295"/>
      <c r="Q442" s="295"/>
      <c r="R442" s="295"/>
      <c r="S442" s="295"/>
      <c r="T442" s="295">
        <v>0</v>
      </c>
      <c r="U442" s="295">
        <v>0</v>
      </c>
      <c r="V442" s="295">
        <v>0</v>
      </c>
      <c r="W442" s="295">
        <v>0</v>
      </c>
      <c r="X442" s="295">
        <v>0</v>
      </c>
      <c r="Y442" s="415">
        <v>0</v>
      </c>
      <c r="Z442" s="415">
        <v>0</v>
      </c>
      <c r="AA442" s="469">
        <v>0</v>
      </c>
      <c r="AB442" s="415">
        <v>0</v>
      </c>
      <c r="AC442" s="415">
        <v>0</v>
      </c>
      <c r="AD442" s="415">
        <v>0</v>
      </c>
      <c r="AE442" s="415">
        <v>0</v>
      </c>
      <c r="AF442" s="415">
        <v>0</v>
      </c>
      <c r="AG442" s="415"/>
      <c r="AH442" s="415"/>
      <c r="AI442" s="415"/>
      <c r="AJ442" s="415"/>
      <c r="AK442" s="415"/>
      <c r="AL442" s="415"/>
      <c r="AM442" s="296">
        <f>SUM(Y442:AL442)</f>
        <v>0</v>
      </c>
    </row>
    <row r="443" spans="1:39" ht="15" outlineLevel="1">
      <c r="A443" s="76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F443" si="237">AB442</f>
        <v>0</v>
      </c>
      <c r="AC443" s="411">
        <f t="shared" si="237"/>
        <v>0</v>
      </c>
      <c r="AD443" s="411">
        <f t="shared" si="237"/>
        <v>0</v>
      </c>
      <c r="AE443" s="411">
        <f t="shared" si="237"/>
        <v>0</v>
      </c>
      <c r="AF443" s="411">
        <f t="shared" si="237"/>
        <v>0</v>
      </c>
      <c r="AG443" s="411">
        <f t="shared" ref="AG443:AL443" si="238">AG442</f>
        <v>0</v>
      </c>
      <c r="AH443" s="411">
        <f t="shared" si="238"/>
        <v>0</v>
      </c>
      <c r="AI443" s="411">
        <f t="shared" si="238"/>
        <v>0</v>
      </c>
      <c r="AJ443" s="411">
        <f t="shared" si="238"/>
        <v>0</v>
      </c>
      <c r="AK443" s="411">
        <f t="shared" si="238"/>
        <v>0</v>
      </c>
      <c r="AL443" s="411">
        <f t="shared" si="238"/>
        <v>0</v>
      </c>
      <c r="AM443" s="311"/>
    </row>
    <row r="444" spans="1:39" ht="15" outlineLevel="1">
      <c r="A444" s="76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761" t="s">
        <v>931</v>
      </c>
      <c r="B445" s="314" t="s">
        <v>24</v>
      </c>
      <c r="C445" s="291" t="s">
        <v>25</v>
      </c>
      <c r="D445" s="295"/>
      <c r="E445" s="295"/>
      <c r="F445" s="295"/>
      <c r="G445" s="295"/>
      <c r="H445" s="295"/>
      <c r="I445" s="295">
        <v>94082.782210000005</v>
      </c>
      <c r="J445" s="295">
        <v>94082.782210000005</v>
      </c>
      <c r="K445" s="295">
        <v>94082.782210000005</v>
      </c>
      <c r="L445" s="295">
        <v>77508.72421</v>
      </c>
      <c r="M445" s="295">
        <v>77508.72421</v>
      </c>
      <c r="N445" s="295">
        <v>12</v>
      </c>
      <c r="O445" s="295"/>
      <c r="P445" s="295"/>
      <c r="Q445" s="295"/>
      <c r="R445" s="295"/>
      <c r="S445" s="295"/>
      <c r="T445" s="295">
        <v>33.225891679999997</v>
      </c>
      <c r="U445" s="295">
        <v>33.225891679999997</v>
      </c>
      <c r="V445" s="295">
        <v>33.225891679999997</v>
      </c>
      <c r="W445" s="295">
        <v>28.211343679999999</v>
      </c>
      <c r="X445" s="295">
        <v>28.211343679999999</v>
      </c>
      <c r="Y445" s="415">
        <v>0</v>
      </c>
      <c r="Z445" s="415">
        <v>0</v>
      </c>
      <c r="AA445" s="415">
        <v>1</v>
      </c>
      <c r="AB445" s="415">
        <v>0</v>
      </c>
      <c r="AC445" s="415">
        <v>0</v>
      </c>
      <c r="AD445" s="415">
        <v>0</v>
      </c>
      <c r="AE445" s="415">
        <v>0</v>
      </c>
      <c r="AF445" s="415">
        <v>0</v>
      </c>
      <c r="AG445" s="415"/>
      <c r="AH445" s="415"/>
      <c r="AI445" s="415"/>
      <c r="AJ445" s="415"/>
      <c r="AK445" s="415"/>
      <c r="AL445" s="415"/>
      <c r="AM445" s="296">
        <f>SUM(Y445:AL445)</f>
        <v>1</v>
      </c>
    </row>
    <row r="446" spans="1:39" ht="15" outlineLevel="1">
      <c r="A446" s="76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F446" si="239">AB445</f>
        <v>0</v>
      </c>
      <c r="AC446" s="411">
        <f t="shared" si="239"/>
        <v>0</v>
      </c>
      <c r="AD446" s="411">
        <f t="shared" si="239"/>
        <v>0</v>
      </c>
      <c r="AE446" s="411">
        <f t="shared" si="239"/>
        <v>0</v>
      </c>
      <c r="AF446" s="411">
        <f t="shared" si="239"/>
        <v>0</v>
      </c>
      <c r="AG446" s="411">
        <f t="shared" ref="AG446:AL446" si="240">AG445</f>
        <v>0</v>
      </c>
      <c r="AH446" s="411">
        <f t="shared" si="240"/>
        <v>0</v>
      </c>
      <c r="AI446" s="411">
        <f t="shared" si="240"/>
        <v>0</v>
      </c>
      <c r="AJ446" s="411">
        <f t="shared" si="240"/>
        <v>0</v>
      </c>
      <c r="AK446" s="411">
        <f t="shared" si="240"/>
        <v>0</v>
      </c>
      <c r="AL446" s="411">
        <f t="shared" si="240"/>
        <v>0</v>
      </c>
      <c r="AM446" s="311"/>
    </row>
    <row r="447" spans="1:39" ht="15" outlineLevel="1">
      <c r="A447" s="76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761" t="s">
        <v>932</v>
      </c>
      <c r="B448" s="314" t="s">
        <v>20</v>
      </c>
      <c r="C448" s="291" t="s">
        <v>25</v>
      </c>
      <c r="D448" s="295"/>
      <c r="E448" s="295"/>
      <c r="F448" s="295"/>
      <c r="G448" s="295"/>
      <c r="H448" s="295"/>
      <c r="I448" s="295">
        <v>0</v>
      </c>
      <c r="J448" s="295">
        <v>0</v>
      </c>
      <c r="K448" s="295">
        <v>0</v>
      </c>
      <c r="L448" s="295">
        <v>0</v>
      </c>
      <c r="M448" s="295">
        <v>0</v>
      </c>
      <c r="N448" s="295">
        <v>12</v>
      </c>
      <c r="O448" s="295"/>
      <c r="P448" s="295"/>
      <c r="Q448" s="295"/>
      <c r="R448" s="295"/>
      <c r="S448" s="295"/>
      <c r="T448" s="295">
        <v>0</v>
      </c>
      <c r="U448" s="295">
        <v>0</v>
      </c>
      <c r="V448" s="295">
        <v>0</v>
      </c>
      <c r="W448" s="295">
        <v>0</v>
      </c>
      <c r="X448" s="295">
        <v>0</v>
      </c>
      <c r="Y448" s="415">
        <v>0</v>
      </c>
      <c r="Z448" s="415">
        <v>0</v>
      </c>
      <c r="AA448" s="469">
        <v>1</v>
      </c>
      <c r="AB448" s="415">
        <v>0</v>
      </c>
      <c r="AC448" s="415">
        <v>0</v>
      </c>
      <c r="AD448" s="415">
        <v>0</v>
      </c>
      <c r="AE448" s="415">
        <v>0</v>
      </c>
      <c r="AF448" s="415">
        <v>0</v>
      </c>
      <c r="AG448" s="415"/>
      <c r="AH448" s="415"/>
      <c r="AI448" s="415"/>
      <c r="AJ448" s="415"/>
      <c r="AK448" s="415"/>
      <c r="AL448" s="415"/>
      <c r="AM448" s="296">
        <f>SUM(Y448:AL448)</f>
        <v>1</v>
      </c>
    </row>
    <row r="449" spans="1:39" ht="15" outlineLevel="1">
      <c r="A449" s="76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F449" si="241">AA448</f>
        <v>1</v>
      </c>
      <c r="AB449" s="411">
        <f t="shared" si="241"/>
        <v>0</v>
      </c>
      <c r="AC449" s="411">
        <f t="shared" si="241"/>
        <v>0</v>
      </c>
      <c r="AD449" s="411">
        <f t="shared" si="241"/>
        <v>0</v>
      </c>
      <c r="AE449" s="411">
        <f t="shared" si="241"/>
        <v>0</v>
      </c>
      <c r="AF449" s="411">
        <f t="shared" si="241"/>
        <v>0</v>
      </c>
      <c r="AG449" s="411">
        <f t="shared" ref="AG449:AL449" si="242">AG448</f>
        <v>0</v>
      </c>
      <c r="AH449" s="411">
        <f t="shared" si="242"/>
        <v>0</v>
      </c>
      <c r="AI449" s="411">
        <f t="shared" si="242"/>
        <v>0</v>
      </c>
      <c r="AJ449" s="411">
        <f t="shared" si="242"/>
        <v>0</v>
      </c>
      <c r="AK449" s="411">
        <f t="shared" si="242"/>
        <v>0</v>
      </c>
      <c r="AL449" s="411">
        <f t="shared" si="242"/>
        <v>0</v>
      </c>
      <c r="AM449" s="311"/>
    </row>
    <row r="450" spans="1:39" ht="15" outlineLevel="1">
      <c r="A450" s="76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761" t="s">
        <v>933</v>
      </c>
      <c r="B451" s="314" t="s">
        <v>486</v>
      </c>
      <c r="C451" s="291" t="s">
        <v>25</v>
      </c>
      <c r="D451" s="295"/>
      <c r="E451" s="295"/>
      <c r="F451" s="295"/>
      <c r="G451" s="295"/>
      <c r="H451" s="295"/>
      <c r="I451" s="295">
        <v>0</v>
      </c>
      <c r="J451" s="295">
        <v>0</v>
      </c>
      <c r="K451" s="295">
        <v>0</v>
      </c>
      <c r="L451" s="295">
        <v>0</v>
      </c>
      <c r="M451" s="295">
        <v>0</v>
      </c>
      <c r="N451" s="291"/>
      <c r="O451" s="295"/>
      <c r="P451" s="295"/>
      <c r="Q451" s="295"/>
      <c r="R451" s="295"/>
      <c r="S451" s="295"/>
      <c r="T451" s="295">
        <v>0</v>
      </c>
      <c r="U451" s="295">
        <v>0</v>
      </c>
      <c r="V451" s="295">
        <v>0</v>
      </c>
      <c r="W451" s="295">
        <v>0</v>
      </c>
      <c r="X451" s="295">
        <v>0</v>
      </c>
      <c r="Y451" s="415">
        <v>0</v>
      </c>
      <c r="Z451" s="415">
        <v>0</v>
      </c>
      <c r="AA451" s="415">
        <v>0</v>
      </c>
      <c r="AB451" s="415">
        <v>0</v>
      </c>
      <c r="AC451" s="415">
        <v>0</v>
      </c>
      <c r="AD451" s="415">
        <v>0</v>
      </c>
      <c r="AE451" s="415">
        <v>0</v>
      </c>
      <c r="AF451" s="415">
        <v>0</v>
      </c>
      <c r="AG451" s="415"/>
      <c r="AH451" s="415"/>
      <c r="AI451" s="415"/>
      <c r="AJ451" s="415"/>
      <c r="AK451" s="415"/>
      <c r="AL451" s="415"/>
      <c r="AM451" s="296">
        <f>SUM(Y451:AL451)</f>
        <v>0</v>
      </c>
    </row>
    <row r="452" spans="1:39" s="283" customFormat="1" ht="15" outlineLevel="1">
      <c r="A452" s="761"/>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F452" si="243">AA451</f>
        <v>0</v>
      </c>
      <c r="AB452" s="411">
        <f t="shared" si="243"/>
        <v>0</v>
      </c>
      <c r="AC452" s="411">
        <f t="shared" si="243"/>
        <v>0</v>
      </c>
      <c r="AD452" s="411">
        <f t="shared" si="243"/>
        <v>0</v>
      </c>
      <c r="AE452" s="411">
        <f t="shared" si="243"/>
        <v>0</v>
      </c>
      <c r="AF452" s="411">
        <f t="shared" si="243"/>
        <v>0</v>
      </c>
      <c r="AG452" s="411">
        <f t="shared" ref="AG452:AL452" si="244">AG451</f>
        <v>0</v>
      </c>
      <c r="AH452" s="411">
        <f t="shared" si="244"/>
        <v>0</v>
      </c>
      <c r="AI452" s="411">
        <f t="shared" si="244"/>
        <v>0</v>
      </c>
      <c r="AJ452" s="411">
        <f t="shared" si="244"/>
        <v>0</v>
      </c>
      <c r="AK452" s="411">
        <f t="shared" si="244"/>
        <v>0</v>
      </c>
      <c r="AL452" s="411">
        <f t="shared" si="244"/>
        <v>0</v>
      </c>
      <c r="AM452" s="311"/>
    </row>
    <row r="453" spans="1:39" s="283" customFormat="1" ht="15" outlineLevel="1">
      <c r="A453" s="761"/>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761" t="s">
        <v>934</v>
      </c>
      <c r="B454" s="314" t="s">
        <v>487</v>
      </c>
      <c r="C454" s="291" t="s">
        <v>25</v>
      </c>
      <c r="D454" s="295"/>
      <c r="E454" s="295"/>
      <c r="F454" s="295"/>
      <c r="G454" s="295"/>
      <c r="H454" s="295"/>
      <c r="I454" s="295">
        <v>0</v>
      </c>
      <c r="J454" s="295">
        <v>0</v>
      </c>
      <c r="K454" s="295">
        <v>0</v>
      </c>
      <c r="L454" s="295">
        <v>0</v>
      </c>
      <c r="M454" s="295">
        <v>0</v>
      </c>
      <c r="N454" s="291"/>
      <c r="O454" s="295"/>
      <c r="P454" s="295"/>
      <c r="Q454" s="295"/>
      <c r="R454" s="295"/>
      <c r="S454" s="295"/>
      <c r="T454" s="295">
        <v>0</v>
      </c>
      <c r="U454" s="295">
        <v>0</v>
      </c>
      <c r="V454" s="295">
        <v>0</v>
      </c>
      <c r="W454" s="295">
        <v>0</v>
      </c>
      <c r="X454" s="295">
        <v>0</v>
      </c>
      <c r="Y454" s="415">
        <v>0</v>
      </c>
      <c r="Z454" s="415">
        <v>0</v>
      </c>
      <c r="AA454" s="415">
        <v>0</v>
      </c>
      <c r="AB454" s="415">
        <v>0</v>
      </c>
      <c r="AC454" s="415">
        <v>0</v>
      </c>
      <c r="AD454" s="415">
        <v>0</v>
      </c>
      <c r="AE454" s="415">
        <v>0</v>
      </c>
      <c r="AF454" s="415">
        <v>0</v>
      </c>
      <c r="AG454" s="415"/>
      <c r="AH454" s="415"/>
      <c r="AI454" s="415"/>
      <c r="AJ454" s="415"/>
      <c r="AK454" s="415"/>
      <c r="AL454" s="415"/>
      <c r="AM454" s="296">
        <f>SUM(Y454:AL454)</f>
        <v>0</v>
      </c>
    </row>
    <row r="455" spans="1:39" s="283" customFormat="1" ht="15" outlineLevel="1">
      <c r="A455" s="761"/>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F455" si="245">AA454</f>
        <v>0</v>
      </c>
      <c r="AB455" s="411">
        <f t="shared" si="245"/>
        <v>0</v>
      </c>
      <c r="AC455" s="411">
        <f t="shared" si="245"/>
        <v>0</v>
      </c>
      <c r="AD455" s="411">
        <f t="shared" si="245"/>
        <v>0</v>
      </c>
      <c r="AE455" s="411">
        <f t="shared" si="245"/>
        <v>0</v>
      </c>
      <c r="AF455" s="411">
        <f t="shared" si="245"/>
        <v>0</v>
      </c>
      <c r="AG455" s="411">
        <f t="shared" ref="AG455:AL455" si="246">AG454</f>
        <v>0</v>
      </c>
      <c r="AH455" s="411">
        <f t="shared" si="246"/>
        <v>0</v>
      </c>
      <c r="AI455" s="411">
        <f t="shared" si="246"/>
        <v>0</v>
      </c>
      <c r="AJ455" s="411">
        <f t="shared" si="246"/>
        <v>0</v>
      </c>
      <c r="AK455" s="411">
        <f t="shared" si="246"/>
        <v>0</v>
      </c>
      <c r="AL455" s="411">
        <f t="shared" si="246"/>
        <v>0</v>
      </c>
      <c r="AM455" s="311"/>
    </row>
    <row r="456" spans="1:39" s="283" customFormat="1" ht="15" outlineLevel="1">
      <c r="A456" s="761"/>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761" t="s">
        <v>935</v>
      </c>
      <c r="B457" s="314" t="s">
        <v>9</v>
      </c>
      <c r="C457" s="291" t="s">
        <v>25</v>
      </c>
      <c r="D457" s="295"/>
      <c r="E457" s="295"/>
      <c r="F457" s="295"/>
      <c r="G457" s="295"/>
      <c r="H457" s="295"/>
      <c r="I457" s="295">
        <v>0</v>
      </c>
      <c r="J457" s="295">
        <v>0</v>
      </c>
      <c r="K457" s="295">
        <v>0</v>
      </c>
      <c r="L457" s="295">
        <v>0</v>
      </c>
      <c r="M457" s="295">
        <v>0</v>
      </c>
      <c r="N457" s="291"/>
      <c r="O457" s="295"/>
      <c r="P457" s="295"/>
      <c r="Q457" s="295"/>
      <c r="R457" s="295"/>
      <c r="S457" s="295"/>
      <c r="T457" s="295">
        <v>0</v>
      </c>
      <c r="U457" s="295">
        <v>0</v>
      </c>
      <c r="V457" s="295">
        <v>0</v>
      </c>
      <c r="W457" s="295">
        <v>0</v>
      </c>
      <c r="X457" s="295">
        <v>0</v>
      </c>
      <c r="Y457" s="415">
        <v>0</v>
      </c>
      <c r="Z457" s="415">
        <v>0</v>
      </c>
      <c r="AA457" s="415">
        <v>0</v>
      </c>
      <c r="AB457" s="415">
        <v>0</v>
      </c>
      <c r="AC457" s="415">
        <v>0</v>
      </c>
      <c r="AD457" s="415">
        <v>0</v>
      </c>
      <c r="AE457" s="415">
        <v>0</v>
      </c>
      <c r="AF457" s="415">
        <v>0</v>
      </c>
      <c r="AG457" s="415"/>
      <c r="AH457" s="415"/>
      <c r="AI457" s="415"/>
      <c r="AJ457" s="415"/>
      <c r="AK457" s="415"/>
      <c r="AL457" s="415"/>
      <c r="AM457" s="296">
        <f>SUM(Y457:AL457)</f>
        <v>0</v>
      </c>
    </row>
    <row r="458" spans="1:39" ht="15" outlineLevel="1">
      <c r="A458" s="76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F458" si="247">AA457</f>
        <v>0</v>
      </c>
      <c r="AB458" s="411">
        <f t="shared" si="247"/>
        <v>0</v>
      </c>
      <c r="AC458" s="411">
        <f t="shared" si="247"/>
        <v>0</v>
      </c>
      <c r="AD458" s="411">
        <f t="shared" si="247"/>
        <v>0</v>
      </c>
      <c r="AE458" s="411">
        <f t="shared" si="247"/>
        <v>0</v>
      </c>
      <c r="AF458" s="411">
        <f t="shared" si="247"/>
        <v>0</v>
      </c>
      <c r="AG458" s="411">
        <f t="shared" ref="AG458:AL458" si="248">AG457</f>
        <v>0</v>
      </c>
      <c r="AH458" s="411">
        <f t="shared" si="248"/>
        <v>0</v>
      </c>
      <c r="AI458" s="411">
        <f t="shared" si="248"/>
        <v>0</v>
      </c>
      <c r="AJ458" s="411">
        <f t="shared" si="248"/>
        <v>0</v>
      </c>
      <c r="AK458" s="411">
        <f t="shared" si="248"/>
        <v>0</v>
      </c>
      <c r="AL458" s="411">
        <f t="shared" si="248"/>
        <v>0</v>
      </c>
      <c r="AM458" s="311"/>
    </row>
    <row r="459" spans="1:39" ht="15" outlineLevel="1">
      <c r="A459" s="76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763"/>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761" t="s">
        <v>936</v>
      </c>
      <c r="B461" s="315" t="s">
        <v>11</v>
      </c>
      <c r="C461" s="291" t="s">
        <v>25</v>
      </c>
      <c r="D461" s="295"/>
      <c r="E461" s="295"/>
      <c r="F461" s="295"/>
      <c r="G461" s="295"/>
      <c r="H461" s="295"/>
      <c r="I461" s="295">
        <v>0</v>
      </c>
      <c r="J461" s="295">
        <v>0</v>
      </c>
      <c r="K461" s="295">
        <v>0</v>
      </c>
      <c r="L461" s="295">
        <v>0</v>
      </c>
      <c r="M461" s="295">
        <v>0</v>
      </c>
      <c r="N461" s="295">
        <v>12</v>
      </c>
      <c r="O461" s="295"/>
      <c r="P461" s="295"/>
      <c r="Q461" s="295"/>
      <c r="R461" s="295"/>
      <c r="S461" s="295"/>
      <c r="T461" s="295">
        <v>0</v>
      </c>
      <c r="U461" s="295">
        <v>0</v>
      </c>
      <c r="V461" s="295">
        <v>0</v>
      </c>
      <c r="W461" s="295">
        <v>0</v>
      </c>
      <c r="X461" s="295">
        <v>0</v>
      </c>
      <c r="Y461" s="426">
        <v>0</v>
      </c>
      <c r="Z461" s="415">
        <v>0</v>
      </c>
      <c r="AA461" s="415">
        <v>0</v>
      </c>
      <c r="AB461" s="415">
        <v>0</v>
      </c>
      <c r="AC461" s="415">
        <v>0</v>
      </c>
      <c r="AD461" s="415">
        <v>0</v>
      </c>
      <c r="AE461" s="415">
        <v>0</v>
      </c>
      <c r="AF461" s="415">
        <v>0</v>
      </c>
      <c r="AG461" s="415"/>
      <c r="AH461" s="415"/>
      <c r="AI461" s="415"/>
      <c r="AJ461" s="415"/>
      <c r="AK461" s="415"/>
      <c r="AL461" s="415"/>
      <c r="AM461" s="296">
        <f>SUM(Y461:AL461)</f>
        <v>0</v>
      </c>
    </row>
    <row r="462" spans="1:39" ht="15" outlineLevel="1">
      <c r="A462" s="76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F462" si="249">AA461</f>
        <v>0</v>
      </c>
      <c r="AB462" s="411">
        <f t="shared" si="249"/>
        <v>0</v>
      </c>
      <c r="AC462" s="411">
        <f t="shared" si="249"/>
        <v>0</v>
      </c>
      <c r="AD462" s="411">
        <f t="shared" si="249"/>
        <v>0</v>
      </c>
      <c r="AE462" s="411">
        <f t="shared" si="249"/>
        <v>0</v>
      </c>
      <c r="AF462" s="411">
        <f t="shared" si="249"/>
        <v>0</v>
      </c>
      <c r="AG462" s="411">
        <f t="shared" ref="AG462:AL462" si="250">AG461</f>
        <v>0</v>
      </c>
      <c r="AH462" s="411">
        <f t="shared" si="250"/>
        <v>0</v>
      </c>
      <c r="AI462" s="411">
        <f t="shared" si="250"/>
        <v>0</v>
      </c>
      <c r="AJ462" s="411">
        <f t="shared" si="250"/>
        <v>0</v>
      </c>
      <c r="AK462" s="411">
        <f t="shared" si="250"/>
        <v>0</v>
      </c>
      <c r="AL462" s="411">
        <f t="shared" si="250"/>
        <v>0</v>
      </c>
      <c r="AM462" s="297"/>
    </row>
    <row r="463" spans="1:39" ht="15" outlineLevel="1">
      <c r="A463" s="764"/>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761" t="s">
        <v>937</v>
      </c>
      <c r="B464" s="315" t="s">
        <v>12</v>
      </c>
      <c r="C464" s="291" t="s">
        <v>25</v>
      </c>
      <c r="D464" s="295"/>
      <c r="E464" s="295"/>
      <c r="F464" s="295"/>
      <c r="G464" s="295"/>
      <c r="H464" s="295"/>
      <c r="I464" s="295">
        <v>0</v>
      </c>
      <c r="J464" s="295">
        <v>0</v>
      </c>
      <c r="K464" s="295">
        <v>0</v>
      </c>
      <c r="L464" s="295">
        <v>0</v>
      </c>
      <c r="M464" s="295">
        <v>0</v>
      </c>
      <c r="N464" s="295">
        <v>12</v>
      </c>
      <c r="O464" s="295"/>
      <c r="P464" s="295"/>
      <c r="Q464" s="295"/>
      <c r="R464" s="295"/>
      <c r="S464" s="295"/>
      <c r="T464" s="295">
        <v>0</v>
      </c>
      <c r="U464" s="295">
        <v>0</v>
      </c>
      <c r="V464" s="295">
        <v>0</v>
      </c>
      <c r="W464" s="295">
        <v>0</v>
      </c>
      <c r="X464" s="295">
        <v>0</v>
      </c>
      <c r="Y464" s="410">
        <v>0</v>
      </c>
      <c r="Z464" s="415">
        <v>0</v>
      </c>
      <c r="AA464" s="415">
        <v>0</v>
      </c>
      <c r="AB464" s="415">
        <v>0</v>
      </c>
      <c r="AC464" s="415">
        <v>0</v>
      </c>
      <c r="AD464" s="415">
        <v>0</v>
      </c>
      <c r="AE464" s="415">
        <v>0</v>
      </c>
      <c r="AF464" s="415">
        <v>0</v>
      </c>
      <c r="AG464" s="415"/>
      <c r="AH464" s="415"/>
      <c r="AI464" s="415"/>
      <c r="AJ464" s="415"/>
      <c r="AK464" s="415"/>
      <c r="AL464" s="415"/>
      <c r="AM464" s="296">
        <f>SUM(Y464:AL464)</f>
        <v>0</v>
      </c>
    </row>
    <row r="465" spans="1:39" ht="15" outlineLevel="1">
      <c r="A465" s="76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F465" si="251">AA464</f>
        <v>0</v>
      </c>
      <c r="AB465" s="411">
        <f t="shared" si="251"/>
        <v>0</v>
      </c>
      <c r="AC465" s="411">
        <f t="shared" si="251"/>
        <v>0</v>
      </c>
      <c r="AD465" s="411">
        <f t="shared" si="251"/>
        <v>0</v>
      </c>
      <c r="AE465" s="411">
        <f t="shared" si="251"/>
        <v>0</v>
      </c>
      <c r="AF465" s="411">
        <f t="shared" si="251"/>
        <v>0</v>
      </c>
      <c r="AG465" s="411">
        <f t="shared" ref="AG465:AL465" si="252">AG464</f>
        <v>0</v>
      </c>
      <c r="AH465" s="411">
        <f t="shared" si="252"/>
        <v>0</v>
      </c>
      <c r="AI465" s="411">
        <f t="shared" si="252"/>
        <v>0</v>
      </c>
      <c r="AJ465" s="411">
        <f t="shared" si="252"/>
        <v>0</v>
      </c>
      <c r="AK465" s="411">
        <f t="shared" si="252"/>
        <v>0</v>
      </c>
      <c r="AL465" s="411">
        <f t="shared" si="252"/>
        <v>0</v>
      </c>
      <c r="AM465" s="297"/>
    </row>
    <row r="466" spans="1:39" ht="15" outlineLevel="1">
      <c r="A466" s="76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761" t="s">
        <v>938</v>
      </c>
      <c r="B467" s="315" t="s">
        <v>13</v>
      </c>
      <c r="C467" s="291" t="s">
        <v>25</v>
      </c>
      <c r="D467" s="295"/>
      <c r="E467" s="295"/>
      <c r="F467" s="295"/>
      <c r="G467" s="295"/>
      <c r="H467" s="295"/>
      <c r="I467" s="295">
        <v>3283632</v>
      </c>
      <c r="J467" s="295">
        <v>3283632</v>
      </c>
      <c r="K467" s="295">
        <v>3283632</v>
      </c>
      <c r="L467" s="295">
        <v>3283632</v>
      </c>
      <c r="M467" s="295">
        <v>3283632</v>
      </c>
      <c r="N467" s="295">
        <v>12</v>
      </c>
      <c r="O467" s="295"/>
      <c r="P467" s="295"/>
      <c r="Q467" s="295"/>
      <c r="R467" s="295"/>
      <c r="S467" s="295"/>
      <c r="T467" s="295">
        <v>130.221</v>
      </c>
      <c r="U467" s="295">
        <v>130.221</v>
      </c>
      <c r="V467" s="295">
        <v>130.221</v>
      </c>
      <c r="W467" s="295">
        <v>130.221</v>
      </c>
      <c r="X467" s="295">
        <v>130.221</v>
      </c>
      <c r="Y467" s="410">
        <v>0</v>
      </c>
      <c r="Z467" s="415">
        <v>0</v>
      </c>
      <c r="AA467" s="415">
        <v>0.39550000000000002</v>
      </c>
      <c r="AB467" s="415">
        <v>0</v>
      </c>
      <c r="AC467" s="415">
        <v>0.08</v>
      </c>
      <c r="AD467" s="415">
        <v>0.52300000000000002</v>
      </c>
      <c r="AE467" s="415">
        <v>0</v>
      </c>
      <c r="AF467" s="415">
        <v>0</v>
      </c>
      <c r="AG467" s="415"/>
      <c r="AH467" s="415"/>
      <c r="AI467" s="415"/>
      <c r="AJ467" s="415"/>
      <c r="AK467" s="415"/>
      <c r="AL467" s="415"/>
      <c r="AM467" s="296">
        <f>SUM(Y467:AL467)</f>
        <v>0.99850000000000005</v>
      </c>
    </row>
    <row r="468" spans="1:39" ht="15" outlineLevel="1">
      <c r="A468" s="76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F468" si="253">AA467</f>
        <v>0.39550000000000002</v>
      </c>
      <c r="AB468" s="411">
        <f t="shared" si="253"/>
        <v>0</v>
      </c>
      <c r="AC468" s="411">
        <f t="shared" si="253"/>
        <v>0.08</v>
      </c>
      <c r="AD468" s="411">
        <f t="shared" si="253"/>
        <v>0.52300000000000002</v>
      </c>
      <c r="AE468" s="411">
        <f t="shared" si="253"/>
        <v>0</v>
      </c>
      <c r="AF468" s="411">
        <f t="shared" si="253"/>
        <v>0</v>
      </c>
      <c r="AG468" s="411">
        <f t="shared" ref="AG468:AL468" si="254">AG467</f>
        <v>0</v>
      </c>
      <c r="AH468" s="411">
        <f t="shared" si="254"/>
        <v>0</v>
      </c>
      <c r="AI468" s="411">
        <f t="shared" si="254"/>
        <v>0</v>
      </c>
      <c r="AJ468" s="411">
        <f t="shared" si="254"/>
        <v>0</v>
      </c>
      <c r="AK468" s="411">
        <f t="shared" si="254"/>
        <v>0</v>
      </c>
      <c r="AL468" s="411">
        <f t="shared" si="254"/>
        <v>0</v>
      </c>
      <c r="AM468" s="306"/>
    </row>
    <row r="469" spans="1:39" ht="15" outlineLevel="1">
      <c r="A469" s="76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761" t="s">
        <v>939</v>
      </c>
      <c r="B470" s="315" t="s">
        <v>22</v>
      </c>
      <c r="C470" s="291" t="s">
        <v>25</v>
      </c>
      <c r="D470" s="295"/>
      <c r="E470" s="295"/>
      <c r="F470" s="295"/>
      <c r="G470" s="295"/>
      <c r="H470" s="295"/>
      <c r="I470" s="295">
        <v>0</v>
      </c>
      <c r="J470" s="295">
        <v>0</v>
      </c>
      <c r="K470" s="295">
        <v>0</v>
      </c>
      <c r="L470" s="295">
        <v>0</v>
      </c>
      <c r="M470" s="295">
        <v>0</v>
      </c>
      <c r="N470" s="295">
        <v>12</v>
      </c>
      <c r="O470" s="295"/>
      <c r="P470" s="295"/>
      <c r="Q470" s="295"/>
      <c r="R470" s="295"/>
      <c r="S470" s="295"/>
      <c r="T470" s="295">
        <v>0</v>
      </c>
      <c r="U470" s="295">
        <v>0</v>
      </c>
      <c r="V470" s="295">
        <v>0</v>
      </c>
      <c r="W470" s="295">
        <v>0</v>
      </c>
      <c r="X470" s="295">
        <v>0</v>
      </c>
      <c r="Y470" s="410">
        <v>0</v>
      </c>
      <c r="Z470" s="415">
        <v>0</v>
      </c>
      <c r="AA470" s="415">
        <v>0</v>
      </c>
      <c r="AB470" s="415">
        <v>0</v>
      </c>
      <c r="AC470" s="415">
        <v>0</v>
      </c>
      <c r="AD470" s="415">
        <v>0</v>
      </c>
      <c r="AE470" s="415">
        <v>0</v>
      </c>
      <c r="AF470" s="415">
        <v>0</v>
      </c>
      <c r="AG470" s="415"/>
      <c r="AH470" s="415"/>
      <c r="AI470" s="415"/>
      <c r="AJ470" s="415"/>
      <c r="AK470" s="415"/>
      <c r="AL470" s="415"/>
      <c r="AM470" s="296">
        <f>SUM(Y470:AL470)</f>
        <v>0</v>
      </c>
    </row>
    <row r="471" spans="1:39" ht="15" outlineLevel="1">
      <c r="A471" s="76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F471" si="255">AA470</f>
        <v>0</v>
      </c>
      <c r="AB471" s="411">
        <f t="shared" si="255"/>
        <v>0</v>
      </c>
      <c r="AC471" s="411">
        <f t="shared" si="255"/>
        <v>0</v>
      </c>
      <c r="AD471" s="411">
        <f t="shared" si="255"/>
        <v>0</v>
      </c>
      <c r="AE471" s="411">
        <f t="shared" si="255"/>
        <v>0</v>
      </c>
      <c r="AF471" s="411">
        <f t="shared" si="255"/>
        <v>0</v>
      </c>
      <c r="AG471" s="411">
        <f t="shared" ref="AG471:AL471" si="256">AG470</f>
        <v>0</v>
      </c>
      <c r="AH471" s="411">
        <f t="shared" si="256"/>
        <v>0</v>
      </c>
      <c r="AI471" s="411">
        <f t="shared" si="256"/>
        <v>0</v>
      </c>
      <c r="AJ471" s="411">
        <f t="shared" si="256"/>
        <v>0</v>
      </c>
      <c r="AK471" s="411">
        <f t="shared" si="256"/>
        <v>0</v>
      </c>
      <c r="AL471" s="411">
        <f t="shared" si="256"/>
        <v>0</v>
      </c>
      <c r="AM471" s="297"/>
    </row>
    <row r="472" spans="1:39" ht="15" outlineLevel="1">
      <c r="A472" s="76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761" t="s">
        <v>940</v>
      </c>
      <c r="B473" s="315" t="s">
        <v>9</v>
      </c>
      <c r="C473" s="291" t="s">
        <v>25</v>
      </c>
      <c r="D473" s="295"/>
      <c r="E473" s="295"/>
      <c r="F473" s="295"/>
      <c r="G473" s="295"/>
      <c r="H473" s="295"/>
      <c r="I473" s="295">
        <v>0</v>
      </c>
      <c r="J473" s="295">
        <v>0</v>
      </c>
      <c r="K473" s="295">
        <v>0</v>
      </c>
      <c r="L473" s="295">
        <v>0</v>
      </c>
      <c r="M473" s="295">
        <v>0</v>
      </c>
      <c r="N473" s="291"/>
      <c r="O473" s="295"/>
      <c r="P473" s="295"/>
      <c r="Q473" s="295"/>
      <c r="R473" s="295"/>
      <c r="S473" s="295"/>
      <c r="T473" s="295">
        <v>0</v>
      </c>
      <c r="U473" s="295">
        <v>0</v>
      </c>
      <c r="V473" s="295">
        <v>0</v>
      </c>
      <c r="W473" s="295">
        <v>0</v>
      </c>
      <c r="X473" s="295">
        <v>0</v>
      </c>
      <c r="Y473" s="410">
        <v>0</v>
      </c>
      <c r="Z473" s="415">
        <v>0</v>
      </c>
      <c r="AA473" s="415">
        <v>0</v>
      </c>
      <c r="AB473" s="415">
        <v>0</v>
      </c>
      <c r="AC473" s="415">
        <v>0</v>
      </c>
      <c r="AD473" s="415">
        <v>0</v>
      </c>
      <c r="AE473" s="415">
        <v>0</v>
      </c>
      <c r="AF473" s="415">
        <v>0</v>
      </c>
      <c r="AG473" s="415"/>
      <c r="AH473" s="415"/>
      <c r="AI473" s="415"/>
      <c r="AJ473" s="415"/>
      <c r="AK473" s="415"/>
      <c r="AL473" s="415"/>
      <c r="AM473" s="296">
        <f>SUM(Y473:AL473)</f>
        <v>0</v>
      </c>
    </row>
    <row r="474" spans="1:39" ht="15" outlineLevel="1">
      <c r="A474" s="76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F474" si="257">AA473</f>
        <v>0</v>
      </c>
      <c r="AB474" s="411">
        <f t="shared" si="257"/>
        <v>0</v>
      </c>
      <c r="AC474" s="411">
        <f t="shared" si="257"/>
        <v>0</v>
      </c>
      <c r="AD474" s="411">
        <f t="shared" si="257"/>
        <v>0</v>
      </c>
      <c r="AE474" s="411">
        <f t="shared" si="257"/>
        <v>0</v>
      </c>
      <c r="AF474" s="411">
        <f t="shared" si="257"/>
        <v>0</v>
      </c>
      <c r="AG474" s="411">
        <f t="shared" ref="AG474:AL474" si="258">AG473</f>
        <v>0</v>
      </c>
      <c r="AH474" s="411">
        <f t="shared" si="258"/>
        <v>0</v>
      </c>
      <c r="AI474" s="411">
        <f t="shared" si="258"/>
        <v>0</v>
      </c>
      <c r="AJ474" s="411">
        <f t="shared" si="258"/>
        <v>0</v>
      </c>
      <c r="AK474" s="411">
        <f t="shared" si="258"/>
        <v>0</v>
      </c>
      <c r="AL474" s="411">
        <f t="shared" si="258"/>
        <v>0</v>
      </c>
      <c r="AM474" s="306"/>
    </row>
    <row r="475" spans="1:39" ht="15" outlineLevel="1">
      <c r="A475" s="76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763"/>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761" t="s">
        <v>941</v>
      </c>
      <c r="B477" s="315" t="s">
        <v>14</v>
      </c>
      <c r="C477" s="291" t="s">
        <v>25</v>
      </c>
      <c r="D477" s="295"/>
      <c r="E477" s="295"/>
      <c r="F477" s="295"/>
      <c r="G477" s="295"/>
      <c r="H477" s="295"/>
      <c r="I477" s="295">
        <v>683107.37699999998</v>
      </c>
      <c r="J477" s="295">
        <v>648404.77819999994</v>
      </c>
      <c r="K477" s="295">
        <v>648144.10010000004</v>
      </c>
      <c r="L477" s="295">
        <v>355923.32699999999</v>
      </c>
      <c r="M477" s="295">
        <v>351011.32699999999</v>
      </c>
      <c r="N477" s="291"/>
      <c r="O477" s="295"/>
      <c r="P477" s="295"/>
      <c r="Q477" s="295"/>
      <c r="R477" s="295"/>
      <c r="S477" s="295"/>
      <c r="T477" s="295">
        <v>96.032333850000001</v>
      </c>
      <c r="U477" s="295">
        <v>94.223368609999994</v>
      </c>
      <c r="V477" s="295">
        <v>94.223368609999994</v>
      </c>
      <c r="W477" s="295">
        <v>79.050306789999993</v>
      </c>
      <c r="X477" s="295">
        <v>73.791106639999995</v>
      </c>
      <c r="Y477" s="470">
        <v>1</v>
      </c>
      <c r="Z477" s="410">
        <v>0</v>
      </c>
      <c r="AA477" s="410">
        <v>0</v>
      </c>
      <c r="AB477" s="410">
        <v>0</v>
      </c>
      <c r="AC477" s="410">
        <v>0</v>
      </c>
      <c r="AD477" s="410">
        <v>0</v>
      </c>
      <c r="AE477" s="410">
        <v>0</v>
      </c>
      <c r="AF477" s="410">
        <v>0</v>
      </c>
      <c r="AG477" s="410"/>
      <c r="AH477" s="410"/>
      <c r="AI477" s="410"/>
      <c r="AJ477" s="410"/>
      <c r="AK477" s="410"/>
      <c r="AL477" s="410"/>
      <c r="AM477" s="296">
        <f>SUM(Y477:AL477)</f>
        <v>1</v>
      </c>
    </row>
    <row r="478" spans="1:39" ht="15" outlineLevel="1">
      <c r="A478" s="76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F478" si="259">AA477</f>
        <v>0</v>
      </c>
      <c r="AB478" s="411">
        <f t="shared" si="259"/>
        <v>0</v>
      </c>
      <c r="AC478" s="411">
        <f t="shared" si="259"/>
        <v>0</v>
      </c>
      <c r="AD478" s="411">
        <f t="shared" si="259"/>
        <v>0</v>
      </c>
      <c r="AE478" s="411">
        <f t="shared" si="259"/>
        <v>0</v>
      </c>
      <c r="AF478" s="411">
        <f t="shared" si="259"/>
        <v>0</v>
      </c>
      <c r="AG478" s="411">
        <f t="shared" ref="AG478:AL478" si="260">AG477</f>
        <v>0</v>
      </c>
      <c r="AH478" s="411">
        <f t="shared" si="260"/>
        <v>0</v>
      </c>
      <c r="AI478" s="411">
        <f t="shared" si="260"/>
        <v>0</v>
      </c>
      <c r="AJ478" s="411">
        <f t="shared" si="260"/>
        <v>0</v>
      </c>
      <c r="AK478" s="411">
        <f t="shared" si="260"/>
        <v>0</v>
      </c>
      <c r="AL478" s="411">
        <f t="shared" si="260"/>
        <v>0</v>
      </c>
      <c r="AM478" s="297"/>
    </row>
    <row r="479" spans="1:39" ht="15" outlineLevel="1">
      <c r="A479" s="76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763"/>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761" t="s">
        <v>942</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761"/>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F482" si="261">AA481</f>
        <v>0</v>
      </c>
      <c r="AB482" s="411">
        <f t="shared" si="261"/>
        <v>0</v>
      </c>
      <c r="AC482" s="411">
        <f t="shared" si="261"/>
        <v>0</v>
      </c>
      <c r="AD482" s="411">
        <f t="shared" si="261"/>
        <v>0</v>
      </c>
      <c r="AE482" s="411">
        <f t="shared" si="261"/>
        <v>0</v>
      </c>
      <c r="AF482" s="411">
        <f t="shared" si="261"/>
        <v>0</v>
      </c>
      <c r="AG482" s="411">
        <f t="shared" ref="AG482:AL482" si="262">AG481</f>
        <v>0</v>
      </c>
      <c r="AH482" s="411">
        <f t="shared" si="262"/>
        <v>0</v>
      </c>
      <c r="AI482" s="411">
        <f t="shared" si="262"/>
        <v>0</v>
      </c>
      <c r="AJ482" s="411">
        <f t="shared" si="262"/>
        <v>0</v>
      </c>
      <c r="AK482" s="411">
        <f t="shared" si="262"/>
        <v>0</v>
      </c>
      <c r="AL482" s="411">
        <f t="shared" si="262"/>
        <v>0</v>
      </c>
      <c r="AM482" s="297"/>
    </row>
    <row r="483" spans="1:39" s="283" customFormat="1" ht="15" outlineLevel="1">
      <c r="A483" s="761"/>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761" t="s">
        <v>943</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761"/>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F485" si="263">AA484</f>
        <v>0</v>
      </c>
      <c r="AB485" s="411">
        <f t="shared" si="263"/>
        <v>0</v>
      </c>
      <c r="AC485" s="411">
        <f t="shared" si="263"/>
        <v>0</v>
      </c>
      <c r="AD485" s="411">
        <f t="shared" si="263"/>
        <v>0</v>
      </c>
      <c r="AE485" s="411">
        <f t="shared" si="263"/>
        <v>0</v>
      </c>
      <c r="AF485" s="411">
        <f t="shared" si="263"/>
        <v>0</v>
      </c>
      <c r="AG485" s="411">
        <f t="shared" ref="AG485:AL485" si="264">AG484</f>
        <v>0</v>
      </c>
      <c r="AH485" s="411">
        <f t="shared" si="264"/>
        <v>0</v>
      </c>
      <c r="AI485" s="411">
        <f t="shared" si="264"/>
        <v>0</v>
      </c>
      <c r="AJ485" s="411">
        <f t="shared" si="264"/>
        <v>0</v>
      </c>
      <c r="AK485" s="411">
        <f t="shared" si="264"/>
        <v>0</v>
      </c>
      <c r="AL485" s="411">
        <f t="shared" si="264"/>
        <v>0</v>
      </c>
      <c r="AM485" s="311"/>
    </row>
    <row r="486" spans="1:39" s="283" customFormat="1" ht="15" outlineLevel="1">
      <c r="A486" s="761"/>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763"/>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761" t="s">
        <v>944</v>
      </c>
      <c r="B488" s="321" t="s">
        <v>16</v>
      </c>
      <c r="C488" s="291" t="s">
        <v>25</v>
      </c>
      <c r="D488" s="295"/>
      <c r="E488" s="295"/>
      <c r="F488" s="295"/>
      <c r="G488" s="295"/>
      <c r="H488" s="295"/>
      <c r="I488" s="295">
        <v>0</v>
      </c>
      <c r="J488" s="295">
        <v>0</v>
      </c>
      <c r="K488" s="295">
        <v>0</v>
      </c>
      <c r="L488" s="295">
        <v>0</v>
      </c>
      <c r="M488" s="295">
        <v>0</v>
      </c>
      <c r="N488" s="295">
        <v>12</v>
      </c>
      <c r="O488" s="295"/>
      <c r="P488" s="295"/>
      <c r="Q488" s="295"/>
      <c r="R488" s="295"/>
      <c r="S488" s="295"/>
      <c r="T488" s="295">
        <v>0</v>
      </c>
      <c r="U488" s="295">
        <v>0</v>
      </c>
      <c r="V488" s="295">
        <v>0</v>
      </c>
      <c r="W488" s="295">
        <v>0</v>
      </c>
      <c r="X488" s="295">
        <v>0</v>
      </c>
      <c r="Y488" s="426">
        <v>0</v>
      </c>
      <c r="Z488" s="415">
        <v>0</v>
      </c>
      <c r="AA488" s="415">
        <v>0</v>
      </c>
      <c r="AB488" s="415">
        <v>0</v>
      </c>
      <c r="AC488" s="415">
        <v>0</v>
      </c>
      <c r="AD488" s="415">
        <v>0</v>
      </c>
      <c r="AE488" s="415">
        <v>0</v>
      </c>
      <c r="AF488" s="415">
        <v>0</v>
      </c>
      <c r="AG488" s="415"/>
      <c r="AH488" s="415"/>
      <c r="AI488" s="415"/>
      <c r="AJ488" s="415"/>
      <c r="AK488" s="415"/>
      <c r="AL488" s="415"/>
      <c r="AM488" s="296">
        <f>SUM(Y488:AL488)</f>
        <v>0</v>
      </c>
    </row>
    <row r="489" spans="1:39" ht="15" outlineLevel="1">
      <c r="A489" s="76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F489" si="265">AA488</f>
        <v>0</v>
      </c>
      <c r="AB489" s="411">
        <f t="shared" si="265"/>
        <v>0</v>
      </c>
      <c r="AC489" s="411">
        <f t="shared" si="265"/>
        <v>0</v>
      </c>
      <c r="AD489" s="411">
        <f t="shared" si="265"/>
        <v>0</v>
      </c>
      <c r="AE489" s="411">
        <f t="shared" si="265"/>
        <v>0</v>
      </c>
      <c r="AF489" s="411">
        <f t="shared" si="265"/>
        <v>0</v>
      </c>
      <c r="AG489" s="411">
        <f t="shared" ref="AG489:AL489" si="266">AG488</f>
        <v>0</v>
      </c>
      <c r="AH489" s="411">
        <f t="shared" si="266"/>
        <v>0</v>
      </c>
      <c r="AI489" s="411">
        <f t="shared" si="266"/>
        <v>0</v>
      </c>
      <c r="AJ489" s="411">
        <f t="shared" si="266"/>
        <v>0</v>
      </c>
      <c r="AK489" s="411">
        <f t="shared" si="266"/>
        <v>0</v>
      </c>
      <c r="AL489" s="411">
        <f t="shared" si="266"/>
        <v>0</v>
      </c>
      <c r="AM489" s="306"/>
    </row>
    <row r="490" spans="1:39" ht="15" outlineLevel="1">
      <c r="A490" s="764"/>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761" t="s">
        <v>945</v>
      </c>
      <c r="B491" s="321" t="s">
        <v>17</v>
      </c>
      <c r="C491" s="291" t="s">
        <v>25</v>
      </c>
      <c r="D491" s="295"/>
      <c r="E491" s="295"/>
      <c r="F491" s="295"/>
      <c r="G491" s="295"/>
      <c r="H491" s="295"/>
      <c r="I491" s="295">
        <v>0</v>
      </c>
      <c r="J491" s="295">
        <v>0</v>
      </c>
      <c r="K491" s="295">
        <v>0</v>
      </c>
      <c r="L491" s="295">
        <v>0</v>
      </c>
      <c r="M491" s="295">
        <v>0</v>
      </c>
      <c r="N491" s="295">
        <v>12</v>
      </c>
      <c r="O491" s="295"/>
      <c r="P491" s="295"/>
      <c r="Q491" s="295"/>
      <c r="R491" s="295"/>
      <c r="S491" s="295"/>
      <c r="T491" s="295">
        <v>0</v>
      </c>
      <c r="U491" s="295">
        <v>0</v>
      </c>
      <c r="V491" s="295">
        <v>0</v>
      </c>
      <c r="W491" s="295">
        <v>0</v>
      </c>
      <c r="X491" s="295">
        <v>0</v>
      </c>
      <c r="Y491" s="426">
        <v>0</v>
      </c>
      <c r="Z491" s="415">
        <v>0</v>
      </c>
      <c r="AA491" s="415">
        <v>0</v>
      </c>
      <c r="AB491" s="415">
        <v>0</v>
      </c>
      <c r="AC491" s="415">
        <v>0</v>
      </c>
      <c r="AD491" s="415">
        <v>0</v>
      </c>
      <c r="AE491" s="415">
        <v>0</v>
      </c>
      <c r="AF491" s="415">
        <v>0</v>
      </c>
      <c r="AG491" s="415"/>
      <c r="AH491" s="415"/>
      <c r="AI491" s="415"/>
      <c r="AJ491" s="415"/>
      <c r="AK491" s="415"/>
      <c r="AL491" s="415"/>
      <c r="AM491" s="296">
        <f>SUM(Y491:AL491)</f>
        <v>0</v>
      </c>
    </row>
    <row r="492" spans="1:39" ht="15" outlineLevel="1">
      <c r="A492" s="76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F492" si="267">AA491</f>
        <v>0</v>
      </c>
      <c r="AB492" s="411">
        <f t="shared" si="267"/>
        <v>0</v>
      </c>
      <c r="AC492" s="411">
        <f t="shared" si="267"/>
        <v>0</v>
      </c>
      <c r="AD492" s="411">
        <f t="shared" si="267"/>
        <v>0</v>
      </c>
      <c r="AE492" s="411">
        <f t="shared" si="267"/>
        <v>0</v>
      </c>
      <c r="AF492" s="411">
        <f t="shared" si="267"/>
        <v>0</v>
      </c>
      <c r="AG492" s="411">
        <f t="shared" ref="AG492:AL492" si="268">AG491</f>
        <v>0</v>
      </c>
      <c r="AH492" s="411">
        <f t="shared" si="268"/>
        <v>0</v>
      </c>
      <c r="AI492" s="411">
        <f t="shared" si="268"/>
        <v>0</v>
      </c>
      <c r="AJ492" s="411">
        <f t="shared" si="268"/>
        <v>0</v>
      </c>
      <c r="AK492" s="411">
        <f t="shared" si="268"/>
        <v>0</v>
      </c>
      <c r="AL492" s="411">
        <f t="shared" si="268"/>
        <v>0</v>
      </c>
      <c r="AM492" s="306"/>
    </row>
    <row r="493" spans="1:39" ht="15.75" outlineLevel="1">
      <c r="A493" s="764"/>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761" t="s">
        <v>946</v>
      </c>
      <c r="B494" s="321" t="s">
        <v>18</v>
      </c>
      <c r="C494" s="291" t="s">
        <v>25</v>
      </c>
      <c r="D494" s="295"/>
      <c r="E494" s="295"/>
      <c r="F494" s="295"/>
      <c r="G494" s="295"/>
      <c r="H494" s="295"/>
      <c r="I494" s="295">
        <v>0</v>
      </c>
      <c r="J494" s="295">
        <v>0</v>
      </c>
      <c r="K494" s="295">
        <v>0</v>
      </c>
      <c r="L494" s="295">
        <v>0</v>
      </c>
      <c r="M494" s="295">
        <v>0</v>
      </c>
      <c r="N494" s="295">
        <v>0</v>
      </c>
      <c r="O494" s="295"/>
      <c r="P494" s="295"/>
      <c r="Q494" s="295"/>
      <c r="R494" s="295"/>
      <c r="S494" s="295"/>
      <c r="T494" s="295">
        <v>0</v>
      </c>
      <c r="U494" s="295">
        <v>0</v>
      </c>
      <c r="V494" s="295">
        <v>0</v>
      </c>
      <c r="W494" s="295">
        <v>0</v>
      </c>
      <c r="X494" s="295">
        <v>0</v>
      </c>
      <c r="Y494" s="426">
        <v>0</v>
      </c>
      <c r="Z494" s="415">
        <v>0</v>
      </c>
      <c r="AA494" s="415">
        <v>0</v>
      </c>
      <c r="AB494" s="415">
        <v>0</v>
      </c>
      <c r="AC494" s="415">
        <v>0</v>
      </c>
      <c r="AD494" s="415">
        <v>0</v>
      </c>
      <c r="AE494" s="415">
        <v>0</v>
      </c>
      <c r="AF494" s="415">
        <v>0</v>
      </c>
      <c r="AG494" s="415"/>
      <c r="AH494" s="415"/>
      <c r="AI494" s="415"/>
      <c r="AJ494" s="415"/>
      <c r="AK494" s="415"/>
      <c r="AL494" s="415"/>
      <c r="AM494" s="296">
        <f>SUM(Y494:AL494)</f>
        <v>0</v>
      </c>
    </row>
    <row r="495" spans="1:39" ht="15" outlineLevel="1">
      <c r="A495" s="76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F495" si="269">AA494</f>
        <v>0</v>
      </c>
      <c r="AB495" s="411">
        <f t="shared" si="269"/>
        <v>0</v>
      </c>
      <c r="AC495" s="411">
        <f t="shared" si="269"/>
        <v>0</v>
      </c>
      <c r="AD495" s="411">
        <f t="shared" si="269"/>
        <v>0</v>
      </c>
      <c r="AE495" s="411">
        <f t="shared" si="269"/>
        <v>0</v>
      </c>
      <c r="AF495" s="411">
        <f t="shared" si="269"/>
        <v>0</v>
      </c>
      <c r="AG495" s="411">
        <f t="shared" ref="AG495:AL495" si="270">AG494</f>
        <v>0</v>
      </c>
      <c r="AH495" s="411">
        <f t="shared" si="270"/>
        <v>0</v>
      </c>
      <c r="AI495" s="411">
        <f t="shared" si="270"/>
        <v>0</v>
      </c>
      <c r="AJ495" s="411">
        <f t="shared" si="270"/>
        <v>0</v>
      </c>
      <c r="AK495" s="411">
        <f t="shared" si="270"/>
        <v>0</v>
      </c>
      <c r="AL495" s="411">
        <f t="shared" si="270"/>
        <v>0</v>
      </c>
      <c r="AM495" s="297"/>
    </row>
    <row r="496" spans="1:39" ht="15" outlineLevel="1">
      <c r="A496" s="764"/>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761" t="s">
        <v>947</v>
      </c>
      <c r="B497" s="324" t="s">
        <v>19</v>
      </c>
      <c r="C497" s="291" t="s">
        <v>25</v>
      </c>
      <c r="D497" s="295"/>
      <c r="E497" s="295"/>
      <c r="F497" s="295"/>
      <c r="G497" s="295"/>
      <c r="H497" s="295"/>
      <c r="I497" s="295">
        <v>0</v>
      </c>
      <c r="J497" s="295">
        <v>0</v>
      </c>
      <c r="K497" s="295">
        <v>0</v>
      </c>
      <c r="L497" s="295">
        <v>0</v>
      </c>
      <c r="M497" s="295">
        <v>0</v>
      </c>
      <c r="N497" s="295">
        <v>0</v>
      </c>
      <c r="O497" s="295"/>
      <c r="P497" s="295"/>
      <c r="Q497" s="295"/>
      <c r="R497" s="295"/>
      <c r="S497" s="295"/>
      <c r="T497" s="295">
        <v>0</v>
      </c>
      <c r="U497" s="295">
        <v>0</v>
      </c>
      <c r="V497" s="295">
        <v>0</v>
      </c>
      <c r="W497" s="295">
        <v>0</v>
      </c>
      <c r="X497" s="295">
        <v>0</v>
      </c>
      <c r="Y497" s="426">
        <v>0</v>
      </c>
      <c r="Z497" s="415">
        <v>0</v>
      </c>
      <c r="AA497" s="415">
        <v>0</v>
      </c>
      <c r="AB497" s="415">
        <v>0</v>
      </c>
      <c r="AC497" s="415">
        <v>0</v>
      </c>
      <c r="AD497" s="415">
        <v>0</v>
      </c>
      <c r="AE497" s="415">
        <v>0</v>
      </c>
      <c r="AF497" s="415">
        <v>0</v>
      </c>
      <c r="AG497" s="415"/>
      <c r="AH497" s="415"/>
      <c r="AI497" s="415"/>
      <c r="AJ497" s="415"/>
      <c r="AK497" s="415"/>
      <c r="AL497" s="415"/>
      <c r="AM497" s="296">
        <f>SUM(Y497:AL497)</f>
        <v>0</v>
      </c>
    </row>
    <row r="498" spans="1:39" ht="15" outlineLevel="1">
      <c r="A498" s="76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F498" si="271">Z497</f>
        <v>0</v>
      </c>
      <c r="AA498" s="411">
        <f t="shared" si="271"/>
        <v>0</v>
      </c>
      <c r="AB498" s="411">
        <f t="shared" si="271"/>
        <v>0</v>
      </c>
      <c r="AC498" s="411">
        <f t="shared" si="271"/>
        <v>0</v>
      </c>
      <c r="AD498" s="411">
        <f t="shared" si="271"/>
        <v>0</v>
      </c>
      <c r="AE498" s="411">
        <f t="shared" si="271"/>
        <v>0</v>
      </c>
      <c r="AF498" s="411">
        <f t="shared" si="271"/>
        <v>0</v>
      </c>
      <c r="AG498" s="411">
        <f t="shared" ref="AG498:AL498" si="272">AG497</f>
        <v>0</v>
      </c>
      <c r="AH498" s="411">
        <f t="shared" si="272"/>
        <v>0</v>
      </c>
      <c r="AI498" s="411">
        <f t="shared" si="272"/>
        <v>0</v>
      </c>
      <c r="AJ498" s="411">
        <f t="shared" si="272"/>
        <v>0</v>
      </c>
      <c r="AK498" s="411">
        <f t="shared" si="272"/>
        <v>0</v>
      </c>
      <c r="AL498" s="411">
        <f t="shared" si="272"/>
        <v>0</v>
      </c>
      <c r="AM498" s="297"/>
    </row>
    <row r="499" spans="1:39" ht="15" outlineLevel="1">
      <c r="A499" s="76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761" t="s">
        <v>948</v>
      </c>
      <c r="B500" s="314" t="s">
        <v>489</v>
      </c>
      <c r="C500" s="291" t="s">
        <v>25</v>
      </c>
      <c r="D500" s="295"/>
      <c r="E500" s="295"/>
      <c r="F500" s="295"/>
      <c r="G500" s="295"/>
      <c r="H500" s="295"/>
      <c r="I500" s="295">
        <v>0</v>
      </c>
      <c r="J500" s="295">
        <v>0</v>
      </c>
      <c r="K500" s="295">
        <v>0</v>
      </c>
      <c r="L500" s="295">
        <v>0</v>
      </c>
      <c r="M500" s="295">
        <v>0</v>
      </c>
      <c r="N500" s="295">
        <v>0</v>
      </c>
      <c r="O500" s="295"/>
      <c r="P500" s="295"/>
      <c r="Q500" s="295"/>
      <c r="R500" s="295"/>
      <c r="S500" s="295"/>
      <c r="T500" s="295">
        <v>0</v>
      </c>
      <c r="U500" s="295">
        <v>0</v>
      </c>
      <c r="V500" s="295">
        <v>0</v>
      </c>
      <c r="W500" s="295">
        <v>0</v>
      </c>
      <c r="X500" s="295">
        <v>0</v>
      </c>
      <c r="Y500" s="410">
        <v>0</v>
      </c>
      <c r="Z500" s="410">
        <v>0</v>
      </c>
      <c r="AA500" s="410">
        <v>0</v>
      </c>
      <c r="AB500" s="410">
        <v>0</v>
      </c>
      <c r="AC500" s="410">
        <v>0</v>
      </c>
      <c r="AD500" s="410">
        <v>0</v>
      </c>
      <c r="AE500" s="410">
        <v>0</v>
      </c>
      <c r="AF500" s="410">
        <v>0</v>
      </c>
      <c r="AG500" s="410"/>
      <c r="AH500" s="410"/>
      <c r="AI500" s="410"/>
      <c r="AJ500" s="410"/>
      <c r="AK500" s="410"/>
      <c r="AL500" s="410"/>
      <c r="AM500" s="296">
        <f>SUM(Y500:AL500)</f>
        <v>0</v>
      </c>
    </row>
    <row r="501" spans="1:39" s="283" customFormat="1" ht="15" outlineLevel="1">
      <c r="A501" s="761"/>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F501" si="273">Z500</f>
        <v>0</v>
      </c>
      <c r="AA501" s="411">
        <f t="shared" si="273"/>
        <v>0</v>
      </c>
      <c r="AB501" s="411">
        <f t="shared" si="273"/>
        <v>0</v>
      </c>
      <c r="AC501" s="411">
        <f t="shared" si="273"/>
        <v>0</v>
      </c>
      <c r="AD501" s="411">
        <f t="shared" si="273"/>
        <v>0</v>
      </c>
      <c r="AE501" s="411">
        <f t="shared" si="273"/>
        <v>0</v>
      </c>
      <c r="AF501" s="411">
        <f t="shared" si="273"/>
        <v>0</v>
      </c>
      <c r="AG501" s="411">
        <f t="shared" ref="AG501:AL501" si="274">AG500</f>
        <v>0</v>
      </c>
      <c r="AH501" s="411">
        <f t="shared" si="274"/>
        <v>0</v>
      </c>
      <c r="AI501" s="411">
        <f t="shared" si="274"/>
        <v>0</v>
      </c>
      <c r="AJ501" s="411">
        <f t="shared" si="274"/>
        <v>0</v>
      </c>
      <c r="AK501" s="411">
        <f t="shared" si="274"/>
        <v>0</v>
      </c>
      <c r="AL501" s="411">
        <f t="shared" si="274"/>
        <v>0</v>
      </c>
      <c r="AM501" s="297"/>
    </row>
    <row r="502" spans="1:39" s="283" customFormat="1" ht="15" outlineLevel="1">
      <c r="A502" s="761"/>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761"/>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761" t="s">
        <v>949</v>
      </c>
      <c r="B504" s="324" t="s">
        <v>491</v>
      </c>
      <c r="C504" s="291" t="s">
        <v>25</v>
      </c>
      <c r="D504" s="295"/>
      <c r="E504" s="295"/>
      <c r="F504" s="295"/>
      <c r="G504" s="295"/>
      <c r="H504" s="295"/>
      <c r="I504" s="295"/>
      <c r="J504" s="295"/>
      <c r="K504" s="295"/>
      <c r="L504" s="295"/>
      <c r="M504" s="295"/>
      <c r="N504" s="295">
        <v>0</v>
      </c>
      <c r="O504" s="295"/>
      <c r="P504" s="295"/>
      <c r="Q504" s="295"/>
      <c r="R504" s="295"/>
      <c r="S504" s="295"/>
      <c r="T504" s="295">
        <v>0</v>
      </c>
      <c r="U504" s="295">
        <v>0</v>
      </c>
      <c r="V504" s="295">
        <v>0</v>
      </c>
      <c r="W504" s="295">
        <v>0</v>
      </c>
      <c r="X504" s="295">
        <v>0</v>
      </c>
      <c r="Y504" s="410">
        <v>0</v>
      </c>
      <c r="Z504" s="410">
        <v>0</v>
      </c>
      <c r="AA504" s="410">
        <v>0</v>
      </c>
      <c r="AB504" s="410">
        <v>0</v>
      </c>
      <c r="AC504" s="410">
        <v>0</v>
      </c>
      <c r="AD504" s="410">
        <v>0</v>
      </c>
      <c r="AE504" s="410">
        <v>0</v>
      </c>
      <c r="AF504" s="410">
        <v>0</v>
      </c>
      <c r="AG504" s="410"/>
      <c r="AH504" s="410"/>
      <c r="AI504" s="410"/>
      <c r="AJ504" s="410"/>
      <c r="AK504" s="410"/>
      <c r="AL504" s="410"/>
      <c r="AM504" s="296">
        <f>SUM(Y504:AL504)</f>
        <v>0</v>
      </c>
    </row>
    <row r="505" spans="1:39" s="283" customFormat="1" ht="15" outlineLevel="1">
      <c r="A505" s="761"/>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F505" si="275">Z504</f>
        <v>0</v>
      </c>
      <c r="AA505" s="411">
        <f t="shared" si="275"/>
        <v>0</v>
      </c>
      <c r="AB505" s="411">
        <f t="shared" si="275"/>
        <v>0</v>
      </c>
      <c r="AC505" s="411">
        <f t="shared" si="275"/>
        <v>0</v>
      </c>
      <c r="AD505" s="411">
        <f t="shared" si="275"/>
        <v>0</v>
      </c>
      <c r="AE505" s="411">
        <f t="shared" si="275"/>
        <v>0</v>
      </c>
      <c r="AF505" s="411">
        <f t="shared" si="275"/>
        <v>0</v>
      </c>
      <c r="AG505" s="411">
        <f t="shared" ref="AG505:AL505" si="276">AG504</f>
        <v>0</v>
      </c>
      <c r="AH505" s="411">
        <f t="shared" si="276"/>
        <v>0</v>
      </c>
      <c r="AI505" s="411">
        <f t="shared" si="276"/>
        <v>0</v>
      </c>
      <c r="AJ505" s="411">
        <f t="shared" si="276"/>
        <v>0</v>
      </c>
      <c r="AK505" s="411">
        <f t="shared" si="276"/>
        <v>0</v>
      </c>
      <c r="AL505" s="411">
        <f t="shared" si="276"/>
        <v>0</v>
      </c>
      <c r="AM505" s="297"/>
    </row>
    <row r="506" spans="1:39" s="283" customFormat="1" ht="15" outlineLevel="1">
      <c r="A506" s="761"/>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761" t="s">
        <v>950</v>
      </c>
      <c r="B507" s="324" t="s">
        <v>492</v>
      </c>
      <c r="C507" s="291" t="s">
        <v>25</v>
      </c>
      <c r="D507" s="295"/>
      <c r="E507" s="295"/>
      <c r="F507" s="295"/>
      <c r="G507" s="295"/>
      <c r="H507" s="295"/>
      <c r="I507" s="295"/>
      <c r="J507" s="295"/>
      <c r="K507" s="295"/>
      <c r="L507" s="295"/>
      <c r="M507" s="295"/>
      <c r="N507" s="295">
        <v>0</v>
      </c>
      <c r="O507" s="295"/>
      <c r="P507" s="295"/>
      <c r="Q507" s="295"/>
      <c r="R507" s="295"/>
      <c r="S507" s="295"/>
      <c r="T507" s="295">
        <v>0</v>
      </c>
      <c r="U507" s="295">
        <v>0</v>
      </c>
      <c r="V507" s="295">
        <v>0</v>
      </c>
      <c r="W507" s="295">
        <v>0</v>
      </c>
      <c r="X507" s="295">
        <v>0</v>
      </c>
      <c r="Y507" s="410">
        <v>0</v>
      </c>
      <c r="Z507" s="410">
        <v>0</v>
      </c>
      <c r="AA507" s="410">
        <v>0</v>
      </c>
      <c r="AB507" s="410">
        <v>0</v>
      </c>
      <c r="AC507" s="410">
        <v>0</v>
      </c>
      <c r="AD507" s="410">
        <v>0</v>
      </c>
      <c r="AE507" s="410">
        <v>0</v>
      </c>
      <c r="AF507" s="410">
        <v>0</v>
      </c>
      <c r="AG507" s="410"/>
      <c r="AH507" s="410"/>
      <c r="AI507" s="410"/>
      <c r="AJ507" s="410"/>
      <c r="AK507" s="410"/>
      <c r="AL507" s="410"/>
      <c r="AM507" s="296">
        <f>SUM(Y507:AL507)</f>
        <v>0</v>
      </c>
    </row>
    <row r="508" spans="1:39" s="283" customFormat="1" ht="15" outlineLevel="1">
      <c r="A508" s="761"/>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F508" si="277">Z507</f>
        <v>0</v>
      </c>
      <c r="AA508" s="411">
        <f t="shared" si="277"/>
        <v>0</v>
      </c>
      <c r="AB508" s="411">
        <f t="shared" si="277"/>
        <v>0</v>
      </c>
      <c r="AC508" s="411">
        <f t="shared" si="277"/>
        <v>0</v>
      </c>
      <c r="AD508" s="411">
        <f t="shared" si="277"/>
        <v>0</v>
      </c>
      <c r="AE508" s="411">
        <f t="shared" si="277"/>
        <v>0</v>
      </c>
      <c r="AF508" s="411">
        <f t="shared" si="277"/>
        <v>0</v>
      </c>
      <c r="AG508" s="411">
        <f t="shared" ref="AG508:AL508" si="278">AG507</f>
        <v>0</v>
      </c>
      <c r="AH508" s="411">
        <f t="shared" si="278"/>
        <v>0</v>
      </c>
      <c r="AI508" s="411">
        <f t="shared" si="278"/>
        <v>0</v>
      </c>
      <c r="AJ508" s="411">
        <f t="shared" si="278"/>
        <v>0</v>
      </c>
      <c r="AK508" s="411">
        <f t="shared" si="278"/>
        <v>0</v>
      </c>
      <c r="AL508" s="411">
        <f t="shared" si="278"/>
        <v>0</v>
      </c>
      <c r="AM508" s="297"/>
    </row>
    <row r="509" spans="1:39" s="283" customFormat="1" ht="15" outlineLevel="1">
      <c r="A509" s="761"/>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761" t="s">
        <v>951</v>
      </c>
      <c r="B510" s="324" t="s">
        <v>493</v>
      </c>
      <c r="C510" s="291" t="s">
        <v>25</v>
      </c>
      <c r="D510" s="295"/>
      <c r="E510" s="295"/>
      <c r="F510" s="295"/>
      <c r="G510" s="295"/>
      <c r="H510" s="295"/>
      <c r="I510" s="295"/>
      <c r="J510" s="295"/>
      <c r="K510" s="295"/>
      <c r="L510" s="295"/>
      <c r="M510" s="295"/>
      <c r="N510" s="295">
        <v>0</v>
      </c>
      <c r="O510" s="295"/>
      <c r="P510" s="295"/>
      <c r="Q510" s="295"/>
      <c r="R510" s="295"/>
      <c r="S510" s="295"/>
      <c r="T510" s="295">
        <v>0</v>
      </c>
      <c r="U510" s="295">
        <v>0</v>
      </c>
      <c r="V510" s="295">
        <v>0</v>
      </c>
      <c r="W510" s="295">
        <v>0</v>
      </c>
      <c r="X510" s="295">
        <v>0</v>
      </c>
      <c r="Y510" s="410">
        <v>0</v>
      </c>
      <c r="Z510" s="410">
        <v>0</v>
      </c>
      <c r="AA510" s="410">
        <v>0</v>
      </c>
      <c r="AB510" s="410">
        <v>0</v>
      </c>
      <c r="AC510" s="410">
        <v>0</v>
      </c>
      <c r="AD510" s="410">
        <v>0</v>
      </c>
      <c r="AE510" s="410">
        <v>0</v>
      </c>
      <c r="AF510" s="410">
        <v>0</v>
      </c>
      <c r="AG510" s="410"/>
      <c r="AH510" s="410"/>
      <c r="AI510" s="410"/>
      <c r="AJ510" s="410"/>
      <c r="AK510" s="410"/>
      <c r="AL510" s="410"/>
      <c r="AM510" s="296">
        <f>SUM(Y510:AL510)</f>
        <v>0</v>
      </c>
    </row>
    <row r="511" spans="1:39" s="283" customFormat="1" ht="15" outlineLevel="1">
      <c r="A511" s="761"/>
      <c r="B511" s="324" t="s">
        <v>259</v>
      </c>
      <c r="C511" s="291" t="s">
        <v>163</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F511" si="279">Z510</f>
        <v>0</v>
      </c>
      <c r="AA511" s="411">
        <f t="shared" si="279"/>
        <v>0</v>
      </c>
      <c r="AB511" s="411">
        <f t="shared" si="279"/>
        <v>0</v>
      </c>
      <c r="AC511" s="411">
        <f t="shared" si="279"/>
        <v>0</v>
      </c>
      <c r="AD511" s="411">
        <f t="shared" si="279"/>
        <v>0</v>
      </c>
      <c r="AE511" s="411">
        <f t="shared" si="279"/>
        <v>0</v>
      </c>
      <c r="AF511" s="411">
        <f t="shared" si="279"/>
        <v>0</v>
      </c>
      <c r="AG511" s="411">
        <f t="shared" ref="AG511:AK511" si="280">AG510</f>
        <v>0</v>
      </c>
      <c r="AH511" s="411">
        <f t="shared" si="280"/>
        <v>0</v>
      </c>
      <c r="AI511" s="411">
        <f t="shared" si="280"/>
        <v>0</v>
      </c>
      <c r="AJ511" s="411">
        <f t="shared" si="280"/>
        <v>0</v>
      </c>
      <c r="AK511" s="411">
        <f t="shared" si="28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2.0033333333333334E-2</v>
      </c>
      <c r="Z516" s="341">
        <f>HLOOKUP(Z$20,'3.  Distribution Rates'!$C$122:$P$133,6,FALSE)</f>
        <v>1.6333333333333335E-2</v>
      </c>
      <c r="AA516" s="341">
        <f>HLOOKUP(AA$20,'3.  Distribution Rates'!$C$122:$P$133,6,FALSE)</f>
        <v>4.665566666666666</v>
      </c>
      <c r="AB516" s="341">
        <f>HLOOKUP(AB$20,'3.  Distribution Rates'!$C$122:$P$133,6,FALSE)</f>
        <v>1.9495333333333331</v>
      </c>
      <c r="AC516" s="341">
        <f>HLOOKUP(AC$20,'3.  Distribution Rates'!$C$122:$P$133,6,FALSE)</f>
        <v>2.2002000000000002</v>
      </c>
      <c r="AD516" s="341">
        <f>HLOOKUP(AD$20,'3.  Distribution Rates'!$C$122:$P$133,6,FALSE)</f>
        <v>2.7435666666666663</v>
      </c>
      <c r="AE516" s="341">
        <f>HLOOKUP(AE$20,'3.  Distribution Rates'!$C$122:$P$133,6,FALSE)</f>
        <v>-7.9600000000000004E-2</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81">Z137*Z516</f>
        <v>0</v>
      </c>
      <c r="AA517" s="378">
        <f t="shared" si="281"/>
        <v>0</v>
      </c>
      <c r="AB517" s="378">
        <f t="shared" si="281"/>
        <v>0</v>
      </c>
      <c r="AC517" s="378">
        <f t="shared" si="281"/>
        <v>0</v>
      </c>
      <c r="AD517" s="378">
        <f t="shared" si="281"/>
        <v>0</v>
      </c>
      <c r="AE517" s="378">
        <f t="shared" si="281"/>
        <v>0</v>
      </c>
      <c r="AF517" s="378">
        <f t="shared" si="281"/>
        <v>0</v>
      </c>
      <c r="AG517" s="378">
        <f t="shared" si="281"/>
        <v>0</v>
      </c>
      <c r="AH517" s="378">
        <f t="shared" si="281"/>
        <v>0</v>
      </c>
      <c r="AI517" s="378">
        <f t="shared" si="281"/>
        <v>0</v>
      </c>
      <c r="AJ517" s="378">
        <f t="shared" si="281"/>
        <v>0</v>
      </c>
      <c r="AK517" s="378">
        <f t="shared" si="281"/>
        <v>0</v>
      </c>
      <c r="AL517" s="378">
        <f t="shared" si="281"/>
        <v>0</v>
      </c>
      <c r="AM517" s="627">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82">Z266*Z516</f>
        <v>0</v>
      </c>
      <c r="AA518" s="378">
        <f t="shared" si="282"/>
        <v>0</v>
      </c>
      <c r="AB518" s="378">
        <f t="shared" si="282"/>
        <v>0</v>
      </c>
      <c r="AC518" s="378">
        <f t="shared" si="282"/>
        <v>0</v>
      </c>
      <c r="AD518" s="378">
        <f t="shared" si="282"/>
        <v>0</v>
      </c>
      <c r="AE518" s="378">
        <f t="shared" si="282"/>
        <v>0</v>
      </c>
      <c r="AF518" s="378">
        <f t="shared" si="282"/>
        <v>0</v>
      </c>
      <c r="AG518" s="378">
        <f t="shared" si="282"/>
        <v>0</v>
      </c>
      <c r="AH518" s="378">
        <f t="shared" si="282"/>
        <v>0</v>
      </c>
      <c r="AI518" s="378">
        <f t="shared" si="282"/>
        <v>0</v>
      </c>
      <c r="AJ518" s="378">
        <f t="shared" si="282"/>
        <v>0</v>
      </c>
      <c r="AK518" s="378">
        <f t="shared" si="282"/>
        <v>0</v>
      </c>
      <c r="AL518" s="378">
        <f t="shared" si="282"/>
        <v>0</v>
      </c>
      <c r="AM518" s="627">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83">Z395*Z516</f>
        <v>0</v>
      </c>
      <c r="AA519" s="378">
        <f t="shared" si="283"/>
        <v>0</v>
      </c>
      <c r="AB519" s="378">
        <f t="shared" si="283"/>
        <v>0</v>
      </c>
      <c r="AC519" s="378">
        <f t="shared" si="283"/>
        <v>0</v>
      </c>
      <c r="AD519" s="378">
        <f t="shared" si="283"/>
        <v>0</v>
      </c>
      <c r="AE519" s="378">
        <f t="shared" si="283"/>
        <v>0</v>
      </c>
      <c r="AF519" s="378">
        <f t="shared" si="283"/>
        <v>0</v>
      </c>
      <c r="AG519" s="378">
        <f t="shared" si="283"/>
        <v>0</v>
      </c>
      <c r="AH519" s="378">
        <f t="shared" si="283"/>
        <v>0</v>
      </c>
      <c r="AI519" s="378">
        <f t="shared" si="283"/>
        <v>0</v>
      </c>
      <c r="AJ519" s="378">
        <f t="shared" si="283"/>
        <v>0</v>
      </c>
      <c r="AK519" s="378">
        <f t="shared" si="283"/>
        <v>0</v>
      </c>
      <c r="AL519" s="378">
        <f t="shared" si="283"/>
        <v>0</v>
      </c>
      <c r="AM519" s="627">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84">Z513*Z516</f>
        <v>0</v>
      </c>
      <c r="AA520" s="378">
        <f t="shared" si="284"/>
        <v>0</v>
      </c>
      <c r="AB520" s="378">
        <f t="shared" si="284"/>
        <v>0</v>
      </c>
      <c r="AC520" s="378">
        <f t="shared" si="284"/>
        <v>0</v>
      </c>
      <c r="AD520" s="378">
        <f t="shared" si="284"/>
        <v>0</v>
      </c>
      <c r="AE520" s="378">
        <f t="shared" si="284"/>
        <v>0</v>
      </c>
      <c r="AF520" s="378">
        <f t="shared" si="284"/>
        <v>0</v>
      </c>
      <c r="AG520" s="378">
        <f t="shared" si="284"/>
        <v>0</v>
      </c>
      <c r="AH520" s="378">
        <f t="shared" si="284"/>
        <v>0</v>
      </c>
      <c r="AI520" s="378">
        <f>AI513*AI516</f>
        <v>0</v>
      </c>
      <c r="AJ520" s="378">
        <f t="shared" si="284"/>
        <v>0</v>
      </c>
      <c r="AK520" s="378">
        <f t="shared" si="284"/>
        <v>0</v>
      </c>
      <c r="AL520" s="378">
        <f>AL513*AL516</f>
        <v>0</v>
      </c>
      <c r="AM520" s="627">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85">SUM(Z517:Z520)</f>
        <v>0</v>
      </c>
      <c r="AA521" s="346">
        <f t="shared" si="285"/>
        <v>0</v>
      </c>
      <c r="AB521" s="346">
        <f t="shared" si="285"/>
        <v>0</v>
      </c>
      <c r="AC521" s="346">
        <f t="shared" si="285"/>
        <v>0</v>
      </c>
      <c r="AD521" s="346">
        <f t="shared" si="285"/>
        <v>0</v>
      </c>
      <c r="AE521" s="346">
        <f t="shared" si="285"/>
        <v>0</v>
      </c>
      <c r="AF521" s="346">
        <f t="shared" si="285"/>
        <v>0</v>
      </c>
      <c r="AG521" s="346">
        <f t="shared" si="285"/>
        <v>0</v>
      </c>
      <c r="AH521" s="346">
        <f t="shared" si="285"/>
        <v>0</v>
      </c>
      <c r="AI521" s="346">
        <f t="shared" si="285"/>
        <v>0</v>
      </c>
      <c r="AJ521" s="346">
        <f t="shared" si="285"/>
        <v>0</v>
      </c>
      <c r="AK521" s="346">
        <f t="shared" si="28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86">Z514*Z516</f>
        <v>0</v>
      </c>
      <c r="AA522" s="347">
        <f>AA514*AA516</f>
        <v>0</v>
      </c>
      <c r="AB522" s="347">
        <f t="shared" si="286"/>
        <v>0</v>
      </c>
      <c r="AC522" s="347">
        <f t="shared" si="286"/>
        <v>0</v>
      </c>
      <c r="AD522" s="347">
        <f>AD514*AD516</f>
        <v>0</v>
      </c>
      <c r="AE522" s="347">
        <f t="shared" si="286"/>
        <v>0</v>
      </c>
      <c r="AF522" s="347">
        <f t="shared" si="286"/>
        <v>0</v>
      </c>
      <c r="AG522" s="347">
        <f t="shared" si="286"/>
        <v>0</v>
      </c>
      <c r="AH522" s="347">
        <f t="shared" si="286"/>
        <v>0</v>
      </c>
      <c r="AI522" s="347">
        <f t="shared" si="286"/>
        <v>0</v>
      </c>
      <c r="AJ522" s="347">
        <f t="shared" si="28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3234373.3564189998</v>
      </c>
      <c r="Z530" s="291">
        <f>SUMPRODUCT(I408:I511,Z408:Z511)</f>
        <v>1148031.2195416</v>
      </c>
      <c r="AA530" s="291">
        <f>IF(AA407="kW",SUMPRODUCT(N408:N511,T408:T511,AA408:AA511),SUMPRODUCT(I408:I511,AA408:AA511))</f>
        <v>15880.02334788</v>
      </c>
      <c r="AB530" s="291">
        <f>IF(AB407="kW",SUMPRODUCT(N408:N511,T408:T511,AB408:AB511),SUMPRODUCT(I408:I511,AB408:AB511))</f>
        <v>88.427131359599997</v>
      </c>
      <c r="AC530" s="291">
        <f>IF(AC407="kW",SUMPRODUCT(N408:N511,T408:T511,AC408:AC511),SUMPRODUCT(I408:I511, AC408:AC511))</f>
        <v>2324.4018740292004</v>
      </c>
      <c r="AD530" s="291">
        <f>IF(AD407="kW",SUMPRODUCT(N408:N511,T408:T511,AD408:AD511),SUMPRODUCT(I408:I511, AD408:AD511))</f>
        <v>817.26699600000006</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3199670.757619</v>
      </c>
      <c r="Z531" s="326">
        <f>SUMPRODUCT(J408:J511,Z408:Z511)</f>
        <v>1120092.5959855998</v>
      </c>
      <c r="AA531" s="326">
        <f>IF(AA407="kW",SUMPRODUCT(N408:N511,U408:U511,AA408:AA511),SUMPRODUCT(J408:J511,AA408:AA511))</f>
        <v>15339.780312120001</v>
      </c>
      <c r="AB531" s="326">
        <f>IF(AB407="kW",SUMPRODUCT(N408:N511,U408:U511,AB408:AB511),SUMPRODUCT(J408:J511,AB408:AB511))</f>
        <v>85.213027222800008</v>
      </c>
      <c r="AC531" s="326">
        <f>IF(AC407="kW",SUMPRODUCT(N408:N511,U408:U511,AC408:AC511),SUMPRODUCT(J408:J511, AC408:AC511))</f>
        <v>2244.4595817756003</v>
      </c>
      <c r="AD531" s="326">
        <f>IF(AD407="kW",SUMPRODUCT(N408:N511,U408:U511,AD408:AD511),SUMPRODUCT(J408:J511, AD408:AD511))</f>
        <v>817.26699600000006</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7"/>
  <sheetViews>
    <sheetView showGridLines="0" topLeftCell="A925" zoomScale="90" zoomScaleNormal="90" workbookViewId="0">
      <pane xSplit="2" topLeftCell="U1" activePane="topRight" state="frozen"/>
      <selection pane="topRight" activeCell="Y947" sqref="Y947:AF947"/>
    </sheetView>
  </sheetViews>
  <sheetFormatPr defaultColWidth="9.140625" defaultRowHeight="15" outlineLevelRow="1" outlineLevelCol="1"/>
  <cols>
    <col min="1" max="1" width="9.140625" style="521" customWidth="1"/>
    <col min="2" max="2" width="44.140625" style="427" customWidth="1"/>
    <col min="3" max="3" width="22.28515625" style="427" customWidth="1"/>
    <col min="4" max="4" width="17" style="427" customWidth="1"/>
    <col min="5" max="13" width="11.28515625" style="427" bestFit="1" customWidth="1" outlineLevel="1"/>
    <col min="14" max="14" width="13.5703125" style="427" customWidth="1" outlineLevel="1"/>
    <col min="15" max="15" width="15.5703125" style="427" customWidth="1"/>
    <col min="16" max="24" width="9.1406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4.85546875" style="427" customWidth="1"/>
    <col min="36" max="38" width="17.42578125" style="427" customWidth="1"/>
    <col min="39" max="39" width="14.5703125" style="427" customWidth="1"/>
    <col min="40" max="40" width="11.5703125" style="427" customWidth="1"/>
    <col min="41" max="16384" width="9.140625" style="427"/>
  </cols>
  <sheetData>
    <row r="13" spans="2:39" ht="15.75" thickBot="1"/>
    <row r="14" spans="2:39" ht="26.25" customHeight="1" thickBot="1">
      <c r="B14" s="83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9"/>
      <c r="C16" s="835" t="s">
        <v>551</v>
      </c>
      <c r="D16" s="83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9" t="s">
        <v>505</v>
      </c>
      <c r="C18" s="840" t="s">
        <v>688</v>
      </c>
      <c r="D18" s="840"/>
      <c r="E18" s="840"/>
      <c r="F18" s="840"/>
      <c r="G18" s="840"/>
      <c r="H18" s="840"/>
      <c r="I18" s="840"/>
      <c r="J18" s="840"/>
      <c r="K18" s="840"/>
      <c r="L18" s="840"/>
      <c r="M18" s="840"/>
      <c r="N18" s="840"/>
      <c r="O18" s="840"/>
      <c r="P18" s="840"/>
      <c r="Q18" s="840"/>
      <c r="R18" s="840"/>
      <c r="S18" s="840"/>
      <c r="T18" s="840"/>
      <c r="U18" s="840"/>
      <c r="V18" s="840"/>
      <c r="W18" s="840"/>
      <c r="X18" s="840"/>
      <c r="Y18" s="604"/>
      <c r="Z18" s="604"/>
      <c r="AA18" s="604"/>
      <c r="AB18" s="604"/>
      <c r="AC18" s="604"/>
      <c r="AD18" s="604"/>
      <c r="AE18" s="270"/>
      <c r="AF18" s="265"/>
      <c r="AG18" s="265"/>
      <c r="AH18" s="265"/>
      <c r="AI18" s="265"/>
      <c r="AJ18" s="265"/>
      <c r="AK18" s="265"/>
      <c r="AL18" s="265"/>
      <c r="AM18" s="265"/>
    </row>
    <row r="19" spans="2:39" ht="45.75" customHeight="1">
      <c r="B19" s="839"/>
      <c r="C19" s="840" t="s">
        <v>567</v>
      </c>
      <c r="D19" s="840"/>
      <c r="E19" s="840"/>
      <c r="F19" s="840"/>
      <c r="G19" s="840"/>
      <c r="H19" s="840"/>
      <c r="I19" s="840"/>
      <c r="J19" s="840"/>
      <c r="K19" s="840"/>
      <c r="L19" s="840"/>
      <c r="M19" s="840"/>
      <c r="N19" s="840"/>
      <c r="O19" s="840"/>
      <c r="P19" s="840"/>
      <c r="Q19" s="840"/>
      <c r="R19" s="840"/>
      <c r="S19" s="840"/>
      <c r="T19" s="840"/>
      <c r="U19" s="840"/>
      <c r="V19" s="840"/>
      <c r="W19" s="840"/>
      <c r="X19" s="840"/>
      <c r="Y19" s="604"/>
      <c r="Z19" s="604"/>
      <c r="AA19" s="604"/>
      <c r="AB19" s="604"/>
      <c r="AC19" s="604"/>
      <c r="AD19" s="604"/>
      <c r="AE19" s="270"/>
      <c r="AF19" s="265"/>
      <c r="AG19" s="265"/>
      <c r="AH19" s="265"/>
      <c r="AI19" s="265"/>
      <c r="AJ19" s="265"/>
      <c r="AK19" s="265"/>
      <c r="AL19" s="265"/>
      <c r="AM19" s="265"/>
    </row>
    <row r="20" spans="2:39" ht="62.25" customHeight="1">
      <c r="B20" s="273"/>
      <c r="C20" s="840" t="s">
        <v>565</v>
      </c>
      <c r="D20" s="840"/>
      <c r="E20" s="840"/>
      <c r="F20" s="840"/>
      <c r="G20" s="840"/>
      <c r="H20" s="840"/>
      <c r="I20" s="840"/>
      <c r="J20" s="840"/>
      <c r="K20" s="840"/>
      <c r="L20" s="840"/>
      <c r="M20" s="840"/>
      <c r="N20" s="840"/>
      <c r="O20" s="840"/>
      <c r="P20" s="840"/>
      <c r="Q20" s="840"/>
      <c r="R20" s="840"/>
      <c r="S20" s="840"/>
      <c r="T20" s="840"/>
      <c r="U20" s="840"/>
      <c r="V20" s="840"/>
      <c r="W20" s="840"/>
      <c r="X20" s="840"/>
      <c r="Y20" s="604"/>
      <c r="Z20" s="604"/>
      <c r="AA20" s="604"/>
      <c r="AB20" s="604"/>
      <c r="AC20" s="604"/>
      <c r="AD20" s="604"/>
      <c r="AE20" s="428"/>
      <c r="AF20" s="265"/>
      <c r="AG20" s="265"/>
      <c r="AH20" s="265"/>
      <c r="AI20" s="265"/>
      <c r="AJ20" s="265"/>
      <c r="AK20" s="265"/>
      <c r="AL20" s="265"/>
      <c r="AM20" s="265"/>
    </row>
    <row r="21" spans="2:39" ht="37.5" customHeight="1">
      <c r="B21" s="273"/>
      <c r="C21" s="840" t="s">
        <v>631</v>
      </c>
      <c r="D21" s="840"/>
      <c r="E21" s="840"/>
      <c r="F21" s="840"/>
      <c r="G21" s="840"/>
      <c r="H21" s="840"/>
      <c r="I21" s="840"/>
      <c r="J21" s="840"/>
      <c r="K21" s="840"/>
      <c r="L21" s="840"/>
      <c r="M21" s="840"/>
      <c r="N21" s="840"/>
      <c r="O21" s="840"/>
      <c r="P21" s="840"/>
      <c r="Q21" s="840"/>
      <c r="R21" s="840"/>
      <c r="S21" s="840"/>
      <c r="T21" s="840"/>
      <c r="U21" s="840"/>
      <c r="V21" s="840"/>
      <c r="W21" s="840"/>
      <c r="X21" s="840"/>
      <c r="Y21" s="604"/>
      <c r="Z21" s="604"/>
      <c r="AA21" s="604"/>
      <c r="AB21" s="604"/>
      <c r="AC21" s="604"/>
      <c r="AD21" s="604"/>
      <c r="AE21" s="276"/>
      <c r="AF21" s="265"/>
      <c r="AG21" s="265"/>
      <c r="AH21" s="265"/>
      <c r="AI21" s="265"/>
      <c r="AJ21" s="265"/>
      <c r="AK21" s="265"/>
      <c r="AL21" s="265"/>
      <c r="AM21" s="265"/>
    </row>
    <row r="22" spans="2:39" ht="54.75" customHeight="1">
      <c r="B22" s="273"/>
      <c r="C22" s="840" t="s">
        <v>615</v>
      </c>
      <c r="D22" s="840"/>
      <c r="E22" s="840"/>
      <c r="F22" s="840"/>
      <c r="G22" s="840"/>
      <c r="H22" s="840"/>
      <c r="I22" s="840"/>
      <c r="J22" s="840"/>
      <c r="K22" s="840"/>
      <c r="L22" s="840"/>
      <c r="M22" s="840"/>
      <c r="N22" s="840"/>
      <c r="O22" s="840"/>
      <c r="P22" s="840"/>
      <c r="Q22" s="840"/>
      <c r="R22" s="840"/>
      <c r="S22" s="840"/>
      <c r="T22" s="840"/>
      <c r="U22" s="840"/>
      <c r="V22" s="840"/>
      <c r="W22" s="840"/>
      <c r="X22" s="840"/>
      <c r="Y22" s="604"/>
      <c r="Z22" s="604"/>
      <c r="AA22" s="604"/>
      <c r="AB22" s="604"/>
      <c r="AC22" s="604"/>
      <c r="AD22" s="604"/>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39"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39"/>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41" t="s">
        <v>211</v>
      </c>
      <c r="C34" s="843" t="s">
        <v>33</v>
      </c>
      <c r="D34" s="284" t="s">
        <v>422</v>
      </c>
      <c r="E34" s="845" t="s">
        <v>209</v>
      </c>
      <c r="F34" s="846"/>
      <c r="G34" s="846"/>
      <c r="H34" s="846"/>
      <c r="I34" s="846"/>
      <c r="J34" s="846"/>
      <c r="K34" s="846"/>
      <c r="L34" s="846"/>
      <c r="M34" s="847"/>
      <c r="N34" s="851" t="s">
        <v>213</v>
      </c>
      <c r="O34" s="284" t="s">
        <v>423</v>
      </c>
      <c r="P34" s="845" t="s">
        <v>212</v>
      </c>
      <c r="Q34" s="846"/>
      <c r="R34" s="846"/>
      <c r="S34" s="846"/>
      <c r="T34" s="846"/>
      <c r="U34" s="846"/>
      <c r="V34" s="846"/>
      <c r="W34" s="846"/>
      <c r="X34" s="847"/>
      <c r="Y34" s="848" t="s">
        <v>243</v>
      </c>
      <c r="Z34" s="849"/>
      <c r="AA34" s="849"/>
      <c r="AB34" s="849"/>
      <c r="AC34" s="849"/>
      <c r="AD34" s="849"/>
      <c r="AE34" s="849"/>
      <c r="AF34" s="849"/>
      <c r="AG34" s="849"/>
      <c r="AH34" s="849"/>
      <c r="AI34" s="849"/>
      <c r="AJ34" s="849"/>
      <c r="AK34" s="849"/>
      <c r="AL34" s="849"/>
      <c r="AM34" s="850"/>
    </row>
    <row r="35" spans="1:39" ht="65.25" customHeight="1">
      <c r="B35" s="842"/>
      <c r="C35" s="844"/>
      <c r="D35" s="285">
        <v>2015</v>
      </c>
      <c r="E35" s="285">
        <v>2016</v>
      </c>
      <c r="F35" s="285">
        <v>2017</v>
      </c>
      <c r="G35" s="285">
        <v>2018</v>
      </c>
      <c r="H35" s="285">
        <v>2019</v>
      </c>
      <c r="I35" s="285">
        <v>2020</v>
      </c>
      <c r="J35" s="285">
        <v>2021</v>
      </c>
      <c r="K35" s="285">
        <v>2022</v>
      </c>
      <c r="L35" s="285">
        <v>2023</v>
      </c>
      <c r="M35" s="429">
        <v>2024</v>
      </c>
      <c r="N35" s="85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50 - 4,999 kW</v>
      </c>
      <c r="AB35" s="285" t="str">
        <f>'1.  LRAMVA Summary'!G52</f>
        <v>General Service 3,000 - 4,999 kW</v>
      </c>
      <c r="AC35" s="285" t="str">
        <f>'1.  LRAMVA Summary'!H52</f>
        <v>Large Use - Regular</v>
      </c>
      <c r="AD35" s="285" t="str">
        <f>'1.  LRAMVA Summary'!I52</f>
        <v>Large Use - 3TS</v>
      </c>
      <c r="AE35" s="285" t="str">
        <f>'1.  LRAMVA Summary'!J52</f>
        <v>Large Use - Ford Annex</v>
      </c>
      <c r="AF35" s="285" t="str">
        <f>'1.  LRAMVA Summary'!K52</f>
        <v>Other</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768" t="s">
        <v>952</v>
      </c>
      <c r="B38" s="519" t="s">
        <v>95</v>
      </c>
      <c r="C38" s="291" t="s">
        <v>25</v>
      </c>
      <c r="D38" s="295"/>
      <c r="E38" s="295"/>
      <c r="F38" s="295"/>
      <c r="G38" s="295"/>
      <c r="H38" s="295">
        <v>772732</v>
      </c>
      <c r="I38" s="295">
        <v>772732</v>
      </c>
      <c r="J38" s="295">
        <v>772732</v>
      </c>
      <c r="K38" s="295">
        <v>772564</v>
      </c>
      <c r="L38" s="295">
        <v>772564</v>
      </c>
      <c r="M38" s="295">
        <v>772564</v>
      </c>
      <c r="N38" s="291"/>
      <c r="O38" s="295"/>
      <c r="P38" s="295"/>
      <c r="Q38" s="295"/>
      <c r="R38" s="295"/>
      <c r="S38" s="295">
        <v>51</v>
      </c>
      <c r="T38" s="295">
        <v>51</v>
      </c>
      <c r="U38" s="295">
        <v>51</v>
      </c>
      <c r="V38" s="295">
        <v>51</v>
      </c>
      <c r="W38" s="295">
        <v>51</v>
      </c>
      <c r="X38" s="295">
        <v>51</v>
      </c>
      <c r="Y38" s="410">
        <v>1</v>
      </c>
      <c r="Z38" s="410">
        <v>0</v>
      </c>
      <c r="AA38" s="410">
        <v>0</v>
      </c>
      <c r="AB38" s="410">
        <v>0</v>
      </c>
      <c r="AC38" s="410">
        <v>0</v>
      </c>
      <c r="AD38" s="410">
        <v>0</v>
      </c>
      <c r="AE38" s="410">
        <v>0</v>
      </c>
      <c r="AF38" s="410">
        <v>0</v>
      </c>
      <c r="AG38" s="410"/>
      <c r="AH38" s="410"/>
      <c r="AI38" s="410"/>
      <c r="AJ38" s="410"/>
      <c r="AK38" s="410"/>
      <c r="AL38" s="410"/>
      <c r="AM38" s="296">
        <f>SUM(Y38:AL38)</f>
        <v>1</v>
      </c>
    </row>
    <row r="39" spans="1:39" outlineLevel="1">
      <c r="A39" s="768" t="s">
        <v>953</v>
      </c>
      <c r="B39" s="294" t="s">
        <v>267</v>
      </c>
      <c r="C39" s="291" t="s">
        <v>163</v>
      </c>
      <c r="D39" s="295"/>
      <c r="E39" s="295"/>
      <c r="F39" s="295"/>
      <c r="G39" s="295"/>
      <c r="H39" s="295">
        <v>129341.34639999999</v>
      </c>
      <c r="I39" s="295">
        <v>129341.34639999999</v>
      </c>
      <c r="J39" s="295">
        <v>129341.34639999999</v>
      </c>
      <c r="K39" s="295">
        <v>129289.3627</v>
      </c>
      <c r="L39" s="295">
        <v>129289.3627</v>
      </c>
      <c r="M39" s="295">
        <v>129289.3627</v>
      </c>
      <c r="N39" s="468"/>
      <c r="O39" s="295"/>
      <c r="P39" s="295"/>
      <c r="Q39" s="295"/>
      <c r="R39" s="295"/>
      <c r="S39" s="295">
        <v>8.2965906989999993</v>
      </c>
      <c r="T39" s="295">
        <v>8.2965906989999993</v>
      </c>
      <c r="U39" s="295">
        <v>8.2965906989999993</v>
      </c>
      <c r="V39" s="295">
        <v>8.2906564800000009</v>
      </c>
      <c r="W39" s="295">
        <v>8.2906564800000009</v>
      </c>
      <c r="X39" s="295">
        <v>8.2906564800000009</v>
      </c>
      <c r="Y39" s="411">
        <f>Y38</f>
        <v>1</v>
      </c>
      <c r="Z39" s="411">
        <f t="shared" ref="Z39:AF39" si="0">Z38</f>
        <v>0</v>
      </c>
      <c r="AA39" s="411">
        <f t="shared" si="0"/>
        <v>0</v>
      </c>
      <c r="AB39" s="411">
        <f t="shared" si="0"/>
        <v>0</v>
      </c>
      <c r="AC39" s="411">
        <f t="shared" si="0"/>
        <v>0</v>
      </c>
      <c r="AD39" s="411">
        <f t="shared" si="0"/>
        <v>0</v>
      </c>
      <c r="AE39" s="411">
        <f t="shared" si="0"/>
        <v>0</v>
      </c>
      <c r="AF39" s="411">
        <f t="shared" si="0"/>
        <v>0</v>
      </c>
      <c r="AG39" s="411">
        <f t="shared" ref="AG39:AL39" si="1">AG38</f>
        <v>0</v>
      </c>
      <c r="AH39" s="411">
        <f t="shared" si="1"/>
        <v>0</v>
      </c>
      <c r="AI39" s="411">
        <f t="shared" si="1"/>
        <v>0</v>
      </c>
      <c r="AJ39" s="411">
        <f t="shared" si="1"/>
        <v>0</v>
      </c>
      <c r="AK39" s="411">
        <f t="shared" si="1"/>
        <v>0</v>
      </c>
      <c r="AL39" s="411">
        <f t="shared" si="1"/>
        <v>0</v>
      </c>
      <c r="AM39" s="297"/>
    </row>
    <row r="40" spans="1:39" ht="15.75" outlineLevel="1">
      <c r="A40" s="768"/>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768" t="s">
        <v>954</v>
      </c>
      <c r="B41" s="519" t="s">
        <v>96</v>
      </c>
      <c r="C41" s="291" t="s">
        <v>25</v>
      </c>
      <c r="D41" s="295"/>
      <c r="E41" s="295"/>
      <c r="F41" s="295"/>
      <c r="G41" s="295"/>
      <c r="H41" s="295">
        <v>1408722</v>
      </c>
      <c r="I41" s="295">
        <v>1408722</v>
      </c>
      <c r="J41" s="295">
        <v>1408722</v>
      </c>
      <c r="K41" s="295">
        <v>1407985</v>
      </c>
      <c r="L41" s="295">
        <v>1407985</v>
      </c>
      <c r="M41" s="295">
        <v>1407985</v>
      </c>
      <c r="N41" s="291"/>
      <c r="O41" s="295"/>
      <c r="P41" s="295"/>
      <c r="Q41" s="295"/>
      <c r="R41" s="295"/>
      <c r="S41" s="295">
        <v>95</v>
      </c>
      <c r="T41" s="295">
        <v>95</v>
      </c>
      <c r="U41" s="295">
        <v>95</v>
      </c>
      <c r="V41" s="295">
        <v>95</v>
      </c>
      <c r="W41" s="295">
        <v>95</v>
      </c>
      <c r="X41" s="295">
        <v>95</v>
      </c>
      <c r="Y41" s="410">
        <v>1</v>
      </c>
      <c r="Z41" s="410">
        <v>0</v>
      </c>
      <c r="AA41" s="410">
        <v>0</v>
      </c>
      <c r="AB41" s="410">
        <v>0</v>
      </c>
      <c r="AC41" s="410">
        <v>0</v>
      </c>
      <c r="AD41" s="410">
        <v>0</v>
      </c>
      <c r="AE41" s="410">
        <v>0</v>
      </c>
      <c r="AF41" s="410"/>
      <c r="AG41" s="410"/>
      <c r="AH41" s="410"/>
      <c r="AI41" s="410"/>
      <c r="AJ41" s="410"/>
      <c r="AK41" s="410"/>
      <c r="AL41" s="410"/>
      <c r="AM41" s="296">
        <f>SUM(Y41:AL41)</f>
        <v>1</v>
      </c>
    </row>
    <row r="42" spans="1:39" outlineLevel="1">
      <c r="A42" s="768" t="s">
        <v>955</v>
      </c>
      <c r="B42" s="294" t="s">
        <v>267</v>
      </c>
      <c r="C42" s="291" t="s">
        <v>163</v>
      </c>
      <c r="D42" s="295"/>
      <c r="E42" s="295"/>
      <c r="F42" s="295"/>
      <c r="G42" s="295"/>
      <c r="H42" s="295">
        <v>14660.91065</v>
      </c>
      <c r="I42" s="295">
        <v>14660.91065</v>
      </c>
      <c r="J42" s="295">
        <v>14660.91065</v>
      </c>
      <c r="K42" s="295">
        <v>14624.32949</v>
      </c>
      <c r="L42" s="295">
        <v>14624.32949</v>
      </c>
      <c r="M42" s="295">
        <v>14624.32949</v>
      </c>
      <c r="N42" s="468"/>
      <c r="O42" s="295"/>
      <c r="P42" s="295"/>
      <c r="Q42" s="295"/>
      <c r="R42" s="295"/>
      <c r="S42" s="295">
        <v>0.94124703700000001</v>
      </c>
      <c r="T42" s="295">
        <v>0.94124703700000001</v>
      </c>
      <c r="U42" s="295">
        <v>0.94124703700000001</v>
      </c>
      <c r="V42" s="295">
        <v>0.93707110500000002</v>
      </c>
      <c r="W42" s="295">
        <v>0.93707110500000002</v>
      </c>
      <c r="X42" s="295">
        <v>0.93707110500000002</v>
      </c>
      <c r="Y42" s="411">
        <f>Y41</f>
        <v>1</v>
      </c>
      <c r="Z42" s="411">
        <f t="shared" ref="Z42:AF42" si="2">Z41</f>
        <v>0</v>
      </c>
      <c r="AA42" s="411">
        <f t="shared" si="2"/>
        <v>0</v>
      </c>
      <c r="AB42" s="411">
        <f t="shared" si="2"/>
        <v>0</v>
      </c>
      <c r="AC42" s="411">
        <f t="shared" si="2"/>
        <v>0</v>
      </c>
      <c r="AD42" s="411">
        <f t="shared" si="2"/>
        <v>0</v>
      </c>
      <c r="AE42" s="411">
        <f t="shared" si="2"/>
        <v>0</v>
      </c>
      <c r="AF42" s="411">
        <f t="shared" si="2"/>
        <v>0</v>
      </c>
      <c r="AG42" s="411">
        <f t="shared" ref="AG42" si="3">AG41</f>
        <v>0</v>
      </c>
      <c r="AH42" s="411">
        <f t="shared" ref="AH42" si="4">AH41</f>
        <v>0</v>
      </c>
      <c r="AI42" s="411">
        <f t="shared" ref="AI42" si="5">AI41</f>
        <v>0</v>
      </c>
      <c r="AJ42" s="411">
        <f t="shared" ref="AJ42" si="6">AJ41</f>
        <v>0</v>
      </c>
      <c r="AK42" s="411">
        <f t="shared" ref="AK42" si="7">AK41</f>
        <v>0</v>
      </c>
      <c r="AL42" s="411">
        <f t="shared" ref="AL42" si="8">AL41</f>
        <v>0</v>
      </c>
      <c r="AM42" s="297"/>
    </row>
    <row r="43" spans="1:39" ht="15.75" outlineLevel="1">
      <c r="A43" s="768"/>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768" t="s">
        <v>956</v>
      </c>
      <c r="B44" s="519" t="s">
        <v>97</v>
      </c>
      <c r="C44" s="291" t="s">
        <v>25</v>
      </c>
      <c r="D44" s="295"/>
      <c r="E44" s="295"/>
      <c r="F44" s="295"/>
      <c r="G44" s="295"/>
      <c r="H44" s="295">
        <v>15872</v>
      </c>
      <c r="I44" s="295">
        <v>0</v>
      </c>
      <c r="J44" s="295">
        <v>0</v>
      </c>
      <c r="K44" s="295">
        <v>0</v>
      </c>
      <c r="L44" s="295">
        <v>0</v>
      </c>
      <c r="M44" s="295">
        <v>0</v>
      </c>
      <c r="N44" s="291"/>
      <c r="O44" s="295"/>
      <c r="P44" s="295"/>
      <c r="Q44" s="295"/>
      <c r="R44" s="295"/>
      <c r="S44" s="295">
        <v>2</v>
      </c>
      <c r="T44" s="295">
        <v>0</v>
      </c>
      <c r="U44" s="295">
        <v>0</v>
      </c>
      <c r="V44" s="295">
        <v>0</v>
      </c>
      <c r="W44" s="295">
        <v>0</v>
      </c>
      <c r="X44" s="295">
        <v>0</v>
      </c>
      <c r="Y44" s="410">
        <v>1</v>
      </c>
      <c r="Z44" s="410">
        <v>0</v>
      </c>
      <c r="AA44" s="410">
        <v>0</v>
      </c>
      <c r="AB44" s="410">
        <v>0</v>
      </c>
      <c r="AC44" s="410">
        <v>0</v>
      </c>
      <c r="AD44" s="410">
        <v>0</v>
      </c>
      <c r="AE44" s="410">
        <v>0</v>
      </c>
      <c r="AF44" s="410"/>
      <c r="AG44" s="410"/>
      <c r="AH44" s="410"/>
      <c r="AI44" s="410"/>
      <c r="AJ44" s="410"/>
      <c r="AK44" s="410"/>
      <c r="AL44" s="410"/>
      <c r="AM44" s="296">
        <f>SUM(Y44:AL44)</f>
        <v>1</v>
      </c>
    </row>
    <row r="45" spans="1:39" outlineLevel="1">
      <c r="A45" s="768"/>
      <c r="B45" s="294" t="s">
        <v>267</v>
      </c>
      <c r="C45" s="291" t="s">
        <v>163</v>
      </c>
      <c r="D45" s="295"/>
      <c r="E45" s="295"/>
      <c r="F45" s="295"/>
      <c r="G45" s="295"/>
      <c r="H45" s="295"/>
      <c r="I45" s="295"/>
      <c r="J45" s="295"/>
      <c r="K45" s="295"/>
      <c r="L45" s="295"/>
      <c r="M45" s="295"/>
      <c r="N45" s="468"/>
      <c r="O45" s="295"/>
      <c r="P45" s="295"/>
      <c r="Q45" s="295"/>
      <c r="R45" s="295"/>
      <c r="S45" s="295">
        <v>0</v>
      </c>
      <c r="T45" s="295">
        <v>0</v>
      </c>
      <c r="U45" s="295">
        <v>0</v>
      </c>
      <c r="V45" s="295">
        <v>0</v>
      </c>
      <c r="W45" s="295">
        <v>0</v>
      </c>
      <c r="X45" s="295">
        <v>0</v>
      </c>
      <c r="Y45" s="411">
        <f>Y44</f>
        <v>1</v>
      </c>
      <c r="Z45" s="411">
        <f t="shared" ref="Z45:AF45" si="9">Z44</f>
        <v>0</v>
      </c>
      <c r="AA45" s="411">
        <f t="shared" si="9"/>
        <v>0</v>
      </c>
      <c r="AB45" s="411">
        <f t="shared" si="9"/>
        <v>0</v>
      </c>
      <c r="AC45" s="411">
        <f t="shared" si="9"/>
        <v>0</v>
      </c>
      <c r="AD45" s="411">
        <f t="shared" si="9"/>
        <v>0</v>
      </c>
      <c r="AE45" s="411">
        <f t="shared" si="9"/>
        <v>0</v>
      </c>
      <c r="AF45" s="411">
        <f t="shared" si="9"/>
        <v>0</v>
      </c>
      <c r="AG45" s="411">
        <f t="shared" ref="AG45" si="10">AG44</f>
        <v>0</v>
      </c>
      <c r="AH45" s="411">
        <f t="shared" ref="AH45" si="11">AH44</f>
        <v>0</v>
      </c>
      <c r="AI45" s="411">
        <f t="shared" ref="AI45" si="12">AI44</f>
        <v>0</v>
      </c>
      <c r="AJ45" s="411">
        <f t="shared" ref="AJ45" si="13">AJ44</f>
        <v>0</v>
      </c>
      <c r="AK45" s="411">
        <f t="shared" ref="AK45" si="14">AK44</f>
        <v>0</v>
      </c>
      <c r="AL45" s="411">
        <f t="shared" ref="AL45" si="15">AL44</f>
        <v>0</v>
      </c>
      <c r="AM45" s="297"/>
    </row>
    <row r="46" spans="1:39" outlineLevel="1">
      <c r="A46" s="768"/>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768" t="s">
        <v>957</v>
      </c>
      <c r="B47" s="519" t="s">
        <v>674</v>
      </c>
      <c r="C47" s="291" t="s">
        <v>25</v>
      </c>
      <c r="D47" s="295"/>
      <c r="E47" s="295"/>
      <c r="F47" s="295"/>
      <c r="G47" s="295"/>
      <c r="H47" s="295">
        <v>804478</v>
      </c>
      <c r="I47" s="295">
        <v>804478</v>
      </c>
      <c r="J47" s="295">
        <v>804478</v>
      </c>
      <c r="K47" s="295">
        <v>804478</v>
      </c>
      <c r="L47" s="295">
        <v>804478</v>
      </c>
      <c r="M47" s="295">
        <v>804478</v>
      </c>
      <c r="N47" s="291"/>
      <c r="O47" s="295"/>
      <c r="P47" s="295"/>
      <c r="Q47" s="295"/>
      <c r="R47" s="295"/>
      <c r="S47" s="295">
        <v>425</v>
      </c>
      <c r="T47" s="295">
        <v>425</v>
      </c>
      <c r="U47" s="295">
        <v>425</v>
      </c>
      <c r="V47" s="295">
        <v>425</v>
      </c>
      <c r="W47" s="295">
        <v>425</v>
      </c>
      <c r="X47" s="295">
        <v>425</v>
      </c>
      <c r="Y47" s="410">
        <v>1</v>
      </c>
      <c r="Z47" s="410">
        <v>0</v>
      </c>
      <c r="AA47" s="410">
        <v>0</v>
      </c>
      <c r="AB47" s="410">
        <v>0</v>
      </c>
      <c r="AC47" s="410">
        <v>0</v>
      </c>
      <c r="AD47" s="410">
        <v>0</v>
      </c>
      <c r="AE47" s="410">
        <v>0</v>
      </c>
      <c r="AF47" s="410"/>
      <c r="AG47" s="410"/>
      <c r="AH47" s="410"/>
      <c r="AI47" s="410"/>
      <c r="AJ47" s="410"/>
      <c r="AK47" s="410"/>
      <c r="AL47" s="410"/>
      <c r="AM47" s="296">
        <f>SUM(Y47:AL47)</f>
        <v>1</v>
      </c>
    </row>
    <row r="48" spans="1:39" outlineLevel="1">
      <c r="A48" s="768" t="s">
        <v>958</v>
      </c>
      <c r="B48" s="294" t="s">
        <v>267</v>
      </c>
      <c r="C48" s="291" t="s">
        <v>163</v>
      </c>
      <c r="D48" s="295"/>
      <c r="E48" s="295"/>
      <c r="F48" s="295"/>
      <c r="G48" s="295"/>
      <c r="H48" s="295">
        <v>30488.99914</v>
      </c>
      <c r="I48" s="295">
        <v>30488.99914</v>
      </c>
      <c r="J48" s="295">
        <v>30488.99914</v>
      </c>
      <c r="K48" s="295">
        <v>30488.99914</v>
      </c>
      <c r="L48" s="295">
        <v>30488.99914</v>
      </c>
      <c r="M48" s="295">
        <v>30488.99914</v>
      </c>
      <c r="N48" s="468"/>
      <c r="O48" s="295"/>
      <c r="P48" s="295"/>
      <c r="Q48" s="295"/>
      <c r="R48" s="295"/>
      <c r="S48" s="295">
        <v>16.13250983</v>
      </c>
      <c r="T48" s="295">
        <v>16.13250983</v>
      </c>
      <c r="U48" s="295">
        <v>16.13250983</v>
      </c>
      <c r="V48" s="295">
        <v>16.13250983</v>
      </c>
      <c r="W48" s="295">
        <v>16.13250983</v>
      </c>
      <c r="X48" s="295">
        <v>16.13250983</v>
      </c>
      <c r="Y48" s="411">
        <f>Y47</f>
        <v>1</v>
      </c>
      <c r="Z48" s="411">
        <f t="shared" ref="Z48:AF48" si="16">Z47</f>
        <v>0</v>
      </c>
      <c r="AA48" s="411">
        <f t="shared" si="16"/>
        <v>0</v>
      </c>
      <c r="AB48" s="411">
        <f t="shared" si="16"/>
        <v>0</v>
      </c>
      <c r="AC48" s="411">
        <f t="shared" si="16"/>
        <v>0</v>
      </c>
      <c r="AD48" s="411">
        <f t="shared" si="16"/>
        <v>0</v>
      </c>
      <c r="AE48" s="411">
        <f t="shared" si="16"/>
        <v>0</v>
      </c>
      <c r="AF48" s="411">
        <f t="shared" si="16"/>
        <v>0</v>
      </c>
      <c r="AG48" s="411">
        <f t="shared" ref="AG48" si="17">AG47</f>
        <v>0</v>
      </c>
      <c r="AH48" s="411">
        <f t="shared" ref="AH48" si="18">AH47</f>
        <v>0</v>
      </c>
      <c r="AI48" s="411">
        <f t="shared" ref="AI48" si="19">AI47</f>
        <v>0</v>
      </c>
      <c r="AJ48" s="411">
        <f t="shared" ref="AJ48" si="20">AJ47</f>
        <v>0</v>
      </c>
      <c r="AK48" s="411">
        <f t="shared" ref="AK48" si="21">AK47</f>
        <v>0</v>
      </c>
      <c r="AL48" s="411">
        <f t="shared" ref="AL48" si="22">AL47</f>
        <v>0</v>
      </c>
      <c r="AM48" s="297"/>
    </row>
    <row r="49" spans="1:39" outlineLevel="1">
      <c r="A49" s="768"/>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768" t="s">
        <v>959</v>
      </c>
      <c r="B50" s="519" t="s">
        <v>98</v>
      </c>
      <c r="C50" s="291" t="s">
        <v>25</v>
      </c>
      <c r="D50" s="295"/>
      <c r="E50" s="295"/>
      <c r="F50" s="295"/>
      <c r="G50" s="295"/>
      <c r="H50" s="295">
        <v>7789</v>
      </c>
      <c r="I50" s="295">
        <v>7789</v>
      </c>
      <c r="J50" s="295">
        <v>7789</v>
      </c>
      <c r="K50" s="295">
        <v>7789</v>
      </c>
      <c r="L50" s="295">
        <v>7789</v>
      </c>
      <c r="M50" s="295">
        <v>7789</v>
      </c>
      <c r="N50" s="291"/>
      <c r="O50" s="295"/>
      <c r="P50" s="295"/>
      <c r="Q50" s="295"/>
      <c r="R50" s="295"/>
      <c r="S50" s="295">
        <v>3</v>
      </c>
      <c r="T50" s="295">
        <v>3</v>
      </c>
      <c r="U50" s="295">
        <v>3</v>
      </c>
      <c r="V50" s="295">
        <v>3</v>
      </c>
      <c r="W50" s="295">
        <v>3</v>
      </c>
      <c r="X50" s="295">
        <v>3</v>
      </c>
      <c r="Y50" s="410">
        <v>1</v>
      </c>
      <c r="Z50" s="410">
        <v>0</v>
      </c>
      <c r="AA50" s="410">
        <v>0</v>
      </c>
      <c r="AB50" s="410">
        <v>0</v>
      </c>
      <c r="AC50" s="410">
        <v>0</v>
      </c>
      <c r="AD50" s="410">
        <v>0</v>
      </c>
      <c r="AE50" s="410">
        <v>0</v>
      </c>
      <c r="AF50" s="410"/>
      <c r="AG50" s="410"/>
      <c r="AH50" s="410"/>
      <c r="AI50" s="410"/>
      <c r="AJ50" s="410"/>
      <c r="AK50" s="410"/>
      <c r="AL50" s="410"/>
      <c r="AM50" s="296">
        <f>SUM(Y50:AL50)</f>
        <v>1</v>
      </c>
    </row>
    <row r="51" spans="1:39" outlineLevel="1">
      <c r="A51" s="768" t="s">
        <v>960</v>
      </c>
      <c r="B51" s="294" t="s">
        <v>267</v>
      </c>
      <c r="C51" s="291" t="s">
        <v>163</v>
      </c>
      <c r="D51" s="295"/>
      <c r="E51" s="295"/>
      <c r="F51" s="295"/>
      <c r="G51" s="295"/>
      <c r="H51" s="295">
        <v>3038</v>
      </c>
      <c r="I51" s="295">
        <v>3038</v>
      </c>
      <c r="J51" s="295">
        <v>3038</v>
      </c>
      <c r="K51" s="295">
        <v>3038</v>
      </c>
      <c r="L51" s="295">
        <v>3038</v>
      </c>
      <c r="M51" s="295">
        <v>3038</v>
      </c>
      <c r="N51" s="468"/>
      <c r="O51" s="295"/>
      <c r="P51" s="295"/>
      <c r="Q51" s="295"/>
      <c r="R51" s="295"/>
      <c r="S51" s="295">
        <v>0.14405999999999999</v>
      </c>
      <c r="T51" s="295">
        <v>0.14405999999999999</v>
      </c>
      <c r="U51" s="295">
        <v>0.14405999999999999</v>
      </c>
      <c r="V51" s="295">
        <v>0.14405999999999999</v>
      </c>
      <c r="W51" s="295">
        <v>0.14405999999999999</v>
      </c>
      <c r="X51" s="295">
        <v>0.14405999999999999</v>
      </c>
      <c r="Y51" s="411">
        <f>Y50</f>
        <v>1</v>
      </c>
      <c r="Z51" s="411">
        <f t="shared" ref="Z51:AF51" si="23">Z50</f>
        <v>0</v>
      </c>
      <c r="AA51" s="411">
        <f t="shared" si="23"/>
        <v>0</v>
      </c>
      <c r="AB51" s="411">
        <f t="shared" si="23"/>
        <v>0</v>
      </c>
      <c r="AC51" s="411">
        <f t="shared" si="23"/>
        <v>0</v>
      </c>
      <c r="AD51" s="411">
        <f t="shared" si="23"/>
        <v>0</v>
      </c>
      <c r="AE51" s="411">
        <f t="shared" si="23"/>
        <v>0</v>
      </c>
      <c r="AF51" s="411">
        <f t="shared" si="23"/>
        <v>0</v>
      </c>
      <c r="AG51" s="411">
        <f t="shared" ref="AG51" si="24">AG50</f>
        <v>0</v>
      </c>
      <c r="AH51" s="411">
        <f t="shared" ref="AH51" si="25">AH50</f>
        <v>0</v>
      </c>
      <c r="AI51" s="411">
        <f t="shared" ref="AI51" si="26">AI50</f>
        <v>0</v>
      </c>
      <c r="AJ51" s="411">
        <f t="shared" ref="AJ51" si="27">AJ50</f>
        <v>0</v>
      </c>
      <c r="AK51" s="411">
        <f t="shared" ref="AK51" si="28">AK50</f>
        <v>0</v>
      </c>
      <c r="AL51" s="411">
        <f t="shared" ref="AL51" si="29">AL50</f>
        <v>0</v>
      </c>
      <c r="AM51" s="297"/>
    </row>
    <row r="52" spans="1:39" outlineLevel="1">
      <c r="A52" s="768"/>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A53" s="768"/>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768" t="s">
        <v>961</v>
      </c>
      <c r="B54" s="519" t="s">
        <v>99</v>
      </c>
      <c r="C54" s="291" t="s">
        <v>25</v>
      </c>
      <c r="D54" s="295"/>
      <c r="E54" s="295"/>
      <c r="F54" s="295"/>
      <c r="G54" s="295"/>
      <c r="H54" s="295">
        <v>0</v>
      </c>
      <c r="I54" s="295">
        <v>0</v>
      </c>
      <c r="J54" s="295">
        <v>0</v>
      </c>
      <c r="K54" s="295">
        <v>0</v>
      </c>
      <c r="L54" s="295">
        <v>0</v>
      </c>
      <c r="M54" s="295">
        <v>0</v>
      </c>
      <c r="N54" s="295">
        <v>12</v>
      </c>
      <c r="O54" s="295"/>
      <c r="P54" s="295"/>
      <c r="Q54" s="295"/>
      <c r="R54" s="295"/>
      <c r="S54" s="295">
        <v>0</v>
      </c>
      <c r="T54" s="295">
        <v>0</v>
      </c>
      <c r="U54" s="295">
        <v>0</v>
      </c>
      <c r="V54" s="295">
        <v>0</v>
      </c>
      <c r="W54" s="295">
        <v>0</v>
      </c>
      <c r="X54" s="295">
        <v>0</v>
      </c>
      <c r="Y54" s="415">
        <v>0</v>
      </c>
      <c r="Z54" s="410">
        <v>0</v>
      </c>
      <c r="AA54" s="410">
        <v>1</v>
      </c>
      <c r="AB54" s="410">
        <v>0</v>
      </c>
      <c r="AC54" s="410">
        <v>0</v>
      </c>
      <c r="AD54" s="410">
        <v>0</v>
      </c>
      <c r="AE54" s="410">
        <v>0</v>
      </c>
      <c r="AF54" s="415"/>
      <c r="AG54" s="415"/>
      <c r="AH54" s="415"/>
      <c r="AI54" s="415"/>
      <c r="AJ54" s="415"/>
      <c r="AK54" s="415"/>
      <c r="AL54" s="415"/>
      <c r="AM54" s="296">
        <f>SUM(Y54:AL54)</f>
        <v>1</v>
      </c>
    </row>
    <row r="55" spans="1:39" outlineLevel="1">
      <c r="A55" s="768" t="s">
        <v>962</v>
      </c>
      <c r="B55" s="294" t="s">
        <v>267</v>
      </c>
      <c r="C55" s="291" t="s">
        <v>163</v>
      </c>
      <c r="D55" s="295"/>
      <c r="E55" s="295"/>
      <c r="F55" s="295"/>
      <c r="G55" s="295"/>
      <c r="H55" s="295">
        <v>152317.50520000001</v>
      </c>
      <c r="I55" s="295">
        <v>152317.50520000001</v>
      </c>
      <c r="J55" s="295">
        <v>152317.50520000001</v>
      </c>
      <c r="K55" s="295">
        <v>152317.50520000001</v>
      </c>
      <c r="L55" s="295">
        <v>152317.50520000001</v>
      </c>
      <c r="M55" s="295">
        <v>152317.50520000001</v>
      </c>
      <c r="N55" s="295">
        <f>N54</f>
        <v>12</v>
      </c>
      <c r="O55" s="295"/>
      <c r="P55" s="295"/>
      <c r="Q55" s="295"/>
      <c r="R55" s="295"/>
      <c r="S55" s="295">
        <v>34.735662949999998</v>
      </c>
      <c r="T55" s="295">
        <v>34.735662949999998</v>
      </c>
      <c r="U55" s="295">
        <v>34.735662949999998</v>
      </c>
      <c r="V55" s="295">
        <v>34.735662949999998</v>
      </c>
      <c r="W55" s="295">
        <v>34.735662949999998</v>
      </c>
      <c r="X55" s="295">
        <v>34.735662949999998</v>
      </c>
      <c r="Y55" s="411">
        <f>Y54</f>
        <v>0</v>
      </c>
      <c r="Z55" s="411">
        <f t="shared" ref="Z55:AF55" si="30">Z54</f>
        <v>0</v>
      </c>
      <c r="AA55" s="411">
        <f t="shared" si="30"/>
        <v>1</v>
      </c>
      <c r="AB55" s="411">
        <f t="shared" si="30"/>
        <v>0</v>
      </c>
      <c r="AC55" s="411">
        <f t="shared" si="30"/>
        <v>0</v>
      </c>
      <c r="AD55" s="411">
        <f t="shared" si="30"/>
        <v>0</v>
      </c>
      <c r="AE55" s="411">
        <f t="shared" si="30"/>
        <v>0</v>
      </c>
      <c r="AF55" s="411">
        <f t="shared" si="30"/>
        <v>0</v>
      </c>
      <c r="AG55" s="411">
        <f t="shared" ref="AG55" si="31">AG54</f>
        <v>0</v>
      </c>
      <c r="AH55" s="411">
        <f t="shared" ref="AH55" si="32">AH54</f>
        <v>0</v>
      </c>
      <c r="AI55" s="411">
        <f t="shared" ref="AI55" si="33">AI54</f>
        <v>0</v>
      </c>
      <c r="AJ55" s="411">
        <f t="shared" ref="AJ55" si="34">AJ54</f>
        <v>0</v>
      </c>
      <c r="AK55" s="411">
        <f t="shared" ref="AK55" si="35">AK54</f>
        <v>0</v>
      </c>
      <c r="AL55" s="411">
        <f t="shared" ref="AL55" si="36">AL54</f>
        <v>0</v>
      </c>
      <c r="AM55" s="311"/>
    </row>
    <row r="56" spans="1:39" outlineLevel="1">
      <c r="A56" s="768"/>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768" t="s">
        <v>963</v>
      </c>
      <c r="B57" s="519" t="s">
        <v>100</v>
      </c>
      <c r="C57" s="291" t="s">
        <v>25</v>
      </c>
      <c r="D57" s="295"/>
      <c r="E57" s="295"/>
      <c r="F57" s="295"/>
      <c r="G57" s="295"/>
      <c r="H57" s="295">
        <v>9892940</v>
      </c>
      <c r="I57" s="295">
        <v>9892940</v>
      </c>
      <c r="J57" s="295">
        <v>9612442</v>
      </c>
      <c r="K57" s="295">
        <v>9612442</v>
      </c>
      <c r="L57" s="295">
        <v>9568286</v>
      </c>
      <c r="M57" s="295">
        <v>8644190</v>
      </c>
      <c r="N57" s="295">
        <v>12</v>
      </c>
      <c r="O57" s="295"/>
      <c r="P57" s="295"/>
      <c r="Q57" s="295"/>
      <c r="R57" s="295"/>
      <c r="S57" s="295">
        <v>1348</v>
      </c>
      <c r="T57" s="295">
        <v>1348</v>
      </c>
      <c r="U57" s="295">
        <v>1304</v>
      </c>
      <c r="V57" s="295">
        <v>1304</v>
      </c>
      <c r="W57" s="295">
        <v>1297</v>
      </c>
      <c r="X57" s="295">
        <v>1153</v>
      </c>
      <c r="Y57" s="773">
        <v>0</v>
      </c>
      <c r="Z57" s="773">
        <v>0.19700000000000001</v>
      </c>
      <c r="AA57" s="773">
        <v>0.59899999999999998</v>
      </c>
      <c r="AB57" s="410">
        <v>6.9999999999999999E-4</v>
      </c>
      <c r="AC57" s="773">
        <v>6.6000000000000003E-2</v>
      </c>
      <c r="AD57" s="410">
        <v>0.15679999999999999</v>
      </c>
      <c r="AE57" s="410">
        <v>0</v>
      </c>
      <c r="AF57" s="415"/>
      <c r="AG57" s="415"/>
      <c r="AH57" s="415"/>
      <c r="AI57" s="415"/>
      <c r="AJ57" s="415"/>
      <c r="AK57" s="415"/>
      <c r="AL57" s="415"/>
      <c r="AM57" s="296">
        <f>SUM(Y57:AL57)</f>
        <v>1.0195000000000001</v>
      </c>
    </row>
    <row r="58" spans="1:39" outlineLevel="1">
      <c r="A58" s="768" t="s">
        <v>964</v>
      </c>
      <c r="B58" s="294" t="s">
        <v>267</v>
      </c>
      <c r="C58" s="291" t="s">
        <v>163</v>
      </c>
      <c r="D58" s="295"/>
      <c r="E58" s="295"/>
      <c r="F58" s="295"/>
      <c r="G58" s="295"/>
      <c r="H58" s="295">
        <v>3630955.6376912897</v>
      </c>
      <c r="I58" s="295">
        <v>3630955.6376912897</v>
      </c>
      <c r="J58" s="295">
        <v>3911453.923647061</v>
      </c>
      <c r="K58" s="295">
        <v>3911453.923647061</v>
      </c>
      <c r="L58" s="295">
        <v>3893339.8946207101</v>
      </c>
      <c r="M58" s="295">
        <v>3455615.5963703049</v>
      </c>
      <c r="N58" s="295">
        <f>N57</f>
        <v>12</v>
      </c>
      <c r="O58" s="295"/>
      <c r="P58" s="295"/>
      <c r="Q58" s="295"/>
      <c r="R58" s="295"/>
      <c r="S58" s="295">
        <v>658.61856643618057</v>
      </c>
      <c r="T58" s="295">
        <v>658.61856643618057</v>
      </c>
      <c r="U58" s="295">
        <v>702.69315625782201</v>
      </c>
      <c r="V58" s="295">
        <v>702.69315625782201</v>
      </c>
      <c r="W58" s="295">
        <v>690.6823823263984</v>
      </c>
      <c r="X58" s="295">
        <v>628.31268383888118</v>
      </c>
      <c r="Y58" s="411">
        <f>Y57</f>
        <v>0</v>
      </c>
      <c r="Z58" s="411">
        <f>Z57</f>
        <v>0.19700000000000001</v>
      </c>
      <c r="AA58" s="411">
        <f t="shared" ref="AA58:AF58" si="37">AA57</f>
        <v>0.59899999999999998</v>
      </c>
      <c r="AB58" s="411">
        <f t="shared" si="37"/>
        <v>6.9999999999999999E-4</v>
      </c>
      <c r="AC58" s="411">
        <f t="shared" si="37"/>
        <v>6.6000000000000003E-2</v>
      </c>
      <c r="AD58" s="411">
        <f t="shared" si="37"/>
        <v>0.15679999999999999</v>
      </c>
      <c r="AE58" s="411">
        <f t="shared" si="37"/>
        <v>0</v>
      </c>
      <c r="AF58" s="411">
        <f t="shared" si="37"/>
        <v>0</v>
      </c>
      <c r="AG58" s="411">
        <f t="shared" ref="AG58" si="38">AG57</f>
        <v>0</v>
      </c>
      <c r="AH58" s="411">
        <f t="shared" ref="AH58" si="39">AH57</f>
        <v>0</v>
      </c>
      <c r="AI58" s="411">
        <f t="shared" ref="AI58" si="40">AI57</f>
        <v>0</v>
      </c>
      <c r="AJ58" s="411">
        <f t="shared" ref="AJ58" si="41">AJ57</f>
        <v>0</v>
      </c>
      <c r="AK58" s="411">
        <f t="shared" ref="AK58" si="42">AK57</f>
        <v>0</v>
      </c>
      <c r="AL58" s="411">
        <f t="shared" ref="AL58" si="43">AL57</f>
        <v>0</v>
      </c>
      <c r="AM58" s="311"/>
    </row>
    <row r="59" spans="1:39" outlineLevel="1">
      <c r="A59" s="768"/>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768" t="s">
        <v>965</v>
      </c>
      <c r="B60" s="519" t="s">
        <v>101</v>
      </c>
      <c r="C60" s="291" t="s">
        <v>25</v>
      </c>
      <c r="D60" s="295"/>
      <c r="E60" s="295"/>
      <c r="F60" s="295"/>
      <c r="G60" s="295"/>
      <c r="H60" s="295">
        <v>447</v>
      </c>
      <c r="I60" s="295">
        <v>447</v>
      </c>
      <c r="J60" s="295">
        <v>447</v>
      </c>
      <c r="K60" s="295">
        <v>447</v>
      </c>
      <c r="L60" s="295">
        <v>447</v>
      </c>
      <c r="M60" s="295">
        <v>447</v>
      </c>
      <c r="N60" s="295">
        <v>12</v>
      </c>
      <c r="O60" s="295"/>
      <c r="P60" s="295"/>
      <c r="Q60" s="295"/>
      <c r="R60" s="295"/>
      <c r="S60" s="295">
        <v>0</v>
      </c>
      <c r="T60" s="295">
        <v>0</v>
      </c>
      <c r="U60" s="295">
        <v>0</v>
      </c>
      <c r="V60" s="295">
        <v>0</v>
      </c>
      <c r="W60" s="295">
        <v>0</v>
      </c>
      <c r="X60" s="295">
        <v>0</v>
      </c>
      <c r="Y60" s="415">
        <v>0</v>
      </c>
      <c r="Z60" s="773">
        <v>1</v>
      </c>
      <c r="AA60" s="410">
        <v>0</v>
      </c>
      <c r="AB60" s="410">
        <v>0</v>
      </c>
      <c r="AC60" s="410">
        <v>0</v>
      </c>
      <c r="AD60" s="410">
        <v>0</v>
      </c>
      <c r="AE60" s="410">
        <v>0</v>
      </c>
      <c r="AF60" s="415"/>
      <c r="AG60" s="415"/>
      <c r="AH60" s="415"/>
      <c r="AI60" s="415"/>
      <c r="AJ60" s="415"/>
      <c r="AK60" s="415"/>
      <c r="AL60" s="415"/>
      <c r="AM60" s="296">
        <f>SUM(Y60:AL60)</f>
        <v>1</v>
      </c>
    </row>
    <row r="61" spans="1:39" outlineLevel="1">
      <c r="A61" s="768" t="s">
        <v>1013</v>
      </c>
      <c r="B61" s="294" t="s">
        <v>267</v>
      </c>
      <c r="C61" s="291" t="s">
        <v>163</v>
      </c>
      <c r="D61" s="295"/>
      <c r="E61" s="295"/>
      <c r="F61" s="295"/>
      <c r="G61" s="295"/>
      <c r="H61" s="295">
        <v>479.30383247977403</v>
      </c>
      <c r="I61" s="295">
        <v>479.30383247977403</v>
      </c>
      <c r="J61" s="295">
        <v>479.30383247977403</v>
      </c>
      <c r="K61" s="295">
        <v>479.30383247977403</v>
      </c>
      <c r="L61" s="295">
        <v>479.30383247977403</v>
      </c>
      <c r="M61" s="295">
        <v>479.30383247977403</v>
      </c>
      <c r="N61" s="295">
        <f>N60</f>
        <v>12</v>
      </c>
      <c r="O61" s="295"/>
      <c r="P61" s="295"/>
      <c r="Q61" s="295"/>
      <c r="R61" s="295"/>
      <c r="S61" s="295">
        <v>0.15065855523152771</v>
      </c>
      <c r="T61" s="295">
        <v>0.15065855523152771</v>
      </c>
      <c r="U61" s="295">
        <v>0.15065855523152771</v>
      </c>
      <c r="V61" s="295">
        <v>0.15065855523152771</v>
      </c>
      <c r="W61" s="295">
        <v>0.15065855523152771</v>
      </c>
      <c r="X61" s="295">
        <v>0.15065855523152771</v>
      </c>
      <c r="Y61" s="411">
        <f>Y60</f>
        <v>0</v>
      </c>
      <c r="Z61" s="411">
        <f t="shared" ref="Z61:AF61" si="44">Z60</f>
        <v>1</v>
      </c>
      <c r="AA61" s="411">
        <f t="shared" si="44"/>
        <v>0</v>
      </c>
      <c r="AB61" s="411">
        <f t="shared" si="44"/>
        <v>0</v>
      </c>
      <c r="AC61" s="411">
        <f t="shared" si="44"/>
        <v>0</v>
      </c>
      <c r="AD61" s="411">
        <f t="shared" si="44"/>
        <v>0</v>
      </c>
      <c r="AE61" s="411">
        <f t="shared" si="44"/>
        <v>0</v>
      </c>
      <c r="AF61" s="411">
        <f t="shared" si="44"/>
        <v>0</v>
      </c>
      <c r="AG61" s="411">
        <f t="shared" ref="AG61" si="45">AG60</f>
        <v>0</v>
      </c>
      <c r="AH61" s="411">
        <f t="shared" ref="AH61" si="46">AH60</f>
        <v>0</v>
      </c>
      <c r="AI61" s="411">
        <f t="shared" ref="AI61" si="47">AI60</f>
        <v>0</v>
      </c>
      <c r="AJ61" s="411">
        <f t="shared" ref="AJ61" si="48">AJ60</f>
        <v>0</v>
      </c>
      <c r="AK61" s="411">
        <f t="shared" ref="AK61" si="49">AK60</f>
        <v>0</v>
      </c>
      <c r="AL61" s="411">
        <f t="shared" ref="AL61" si="50">AL60</f>
        <v>0</v>
      </c>
      <c r="AM61" s="311"/>
    </row>
    <row r="62" spans="1:39" outlineLevel="1">
      <c r="A62" s="768"/>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768" t="s">
        <v>966</v>
      </c>
      <c r="B63" s="519" t="s">
        <v>102</v>
      </c>
      <c r="C63" s="291" t="s">
        <v>25</v>
      </c>
      <c r="D63" s="295"/>
      <c r="E63" s="295"/>
      <c r="F63" s="295"/>
      <c r="G63" s="295"/>
      <c r="H63" s="295">
        <v>0</v>
      </c>
      <c r="I63" s="295">
        <v>0</v>
      </c>
      <c r="J63" s="295">
        <v>0</v>
      </c>
      <c r="K63" s="295">
        <v>0</v>
      </c>
      <c r="L63" s="295">
        <v>0</v>
      </c>
      <c r="M63" s="295">
        <v>0</v>
      </c>
      <c r="N63" s="295">
        <v>12</v>
      </c>
      <c r="O63" s="295"/>
      <c r="P63" s="295"/>
      <c r="Q63" s="295"/>
      <c r="R63" s="295"/>
      <c r="S63" s="295">
        <v>0</v>
      </c>
      <c r="T63" s="295">
        <v>0</v>
      </c>
      <c r="U63" s="295">
        <v>0</v>
      </c>
      <c r="V63" s="295">
        <v>0</v>
      </c>
      <c r="W63" s="295">
        <v>0</v>
      </c>
      <c r="X63" s="295">
        <v>0</v>
      </c>
      <c r="Y63" s="415">
        <v>0</v>
      </c>
      <c r="Z63" s="410">
        <v>0</v>
      </c>
      <c r="AA63" s="410">
        <v>0</v>
      </c>
      <c r="AB63" s="410">
        <v>0</v>
      </c>
      <c r="AC63" s="410">
        <v>0</v>
      </c>
      <c r="AD63" s="410">
        <v>0</v>
      </c>
      <c r="AE63" s="410">
        <v>0</v>
      </c>
      <c r="AF63" s="415"/>
      <c r="AG63" s="415"/>
      <c r="AH63" s="415"/>
      <c r="AI63" s="415"/>
      <c r="AJ63" s="415"/>
      <c r="AK63" s="415"/>
      <c r="AL63" s="415"/>
      <c r="AM63" s="296">
        <f>SUM(Y63:AL63)</f>
        <v>0</v>
      </c>
    </row>
    <row r="64" spans="1:39" outlineLevel="1">
      <c r="A64" s="768"/>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F64" si="51">Z63</f>
        <v>0</v>
      </c>
      <c r="AA64" s="411">
        <f t="shared" si="51"/>
        <v>0</v>
      </c>
      <c r="AB64" s="411">
        <f t="shared" si="51"/>
        <v>0</v>
      </c>
      <c r="AC64" s="411">
        <f t="shared" si="51"/>
        <v>0</v>
      </c>
      <c r="AD64" s="411">
        <f t="shared" si="51"/>
        <v>0</v>
      </c>
      <c r="AE64" s="411">
        <f t="shared" si="51"/>
        <v>0</v>
      </c>
      <c r="AF64" s="411">
        <f t="shared" si="51"/>
        <v>0</v>
      </c>
      <c r="AG64" s="411">
        <f t="shared" ref="AG64" si="52">AG63</f>
        <v>0</v>
      </c>
      <c r="AH64" s="411">
        <f t="shared" ref="AH64" si="53">AH63</f>
        <v>0</v>
      </c>
      <c r="AI64" s="411">
        <f t="shared" ref="AI64" si="54">AI63</f>
        <v>0</v>
      </c>
      <c r="AJ64" s="411">
        <f t="shared" ref="AJ64" si="55">AJ63</f>
        <v>0</v>
      </c>
      <c r="AK64" s="411">
        <f t="shared" ref="AK64" si="56">AK63</f>
        <v>0</v>
      </c>
      <c r="AL64" s="411">
        <f t="shared" ref="AL64" si="57">AL63</f>
        <v>0</v>
      </c>
      <c r="AM64" s="311"/>
    </row>
    <row r="65" spans="1:39" outlineLevel="1">
      <c r="A65" s="768"/>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768" t="s">
        <v>967</v>
      </c>
      <c r="B66" s="519" t="s">
        <v>103</v>
      </c>
      <c r="C66" s="291" t="s">
        <v>25</v>
      </c>
      <c r="D66" s="295"/>
      <c r="E66" s="295"/>
      <c r="F66" s="295"/>
      <c r="G66" s="295"/>
      <c r="H66" s="295">
        <v>0</v>
      </c>
      <c r="I66" s="295">
        <v>0</v>
      </c>
      <c r="J66" s="295">
        <v>0</v>
      </c>
      <c r="K66" s="295">
        <v>0</v>
      </c>
      <c r="L66" s="295">
        <v>0</v>
      </c>
      <c r="M66" s="295">
        <v>0</v>
      </c>
      <c r="N66" s="295">
        <v>3</v>
      </c>
      <c r="O66" s="295"/>
      <c r="P66" s="295"/>
      <c r="Q66" s="295"/>
      <c r="R66" s="295"/>
      <c r="S66" s="295">
        <v>0</v>
      </c>
      <c r="T66" s="295">
        <v>0</v>
      </c>
      <c r="U66" s="295">
        <v>0</v>
      </c>
      <c r="V66" s="295">
        <v>0</v>
      </c>
      <c r="W66" s="295">
        <v>0</v>
      </c>
      <c r="X66" s="295">
        <v>0</v>
      </c>
      <c r="Y66" s="415">
        <v>0</v>
      </c>
      <c r="Z66" s="410">
        <v>0</v>
      </c>
      <c r="AA66" s="410">
        <v>0</v>
      </c>
      <c r="AB66" s="410">
        <v>0</v>
      </c>
      <c r="AC66" s="410">
        <v>0</v>
      </c>
      <c r="AD66" s="410">
        <v>0</v>
      </c>
      <c r="AE66" s="410">
        <v>0</v>
      </c>
      <c r="AF66" s="415"/>
      <c r="AG66" s="415"/>
      <c r="AH66" s="415"/>
      <c r="AI66" s="415"/>
      <c r="AJ66" s="415"/>
      <c r="AK66" s="415"/>
      <c r="AL66" s="415"/>
      <c r="AM66" s="296">
        <f>SUM(Y66:AL66)</f>
        <v>0</v>
      </c>
    </row>
    <row r="67" spans="1:39" outlineLevel="1">
      <c r="A67" s="768"/>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F67" si="58">Z66</f>
        <v>0</v>
      </c>
      <c r="AA67" s="411">
        <f t="shared" si="58"/>
        <v>0</v>
      </c>
      <c r="AB67" s="411">
        <f t="shared" si="58"/>
        <v>0</v>
      </c>
      <c r="AC67" s="411">
        <f t="shared" si="58"/>
        <v>0</v>
      </c>
      <c r="AD67" s="411">
        <f t="shared" si="58"/>
        <v>0</v>
      </c>
      <c r="AE67" s="411">
        <f t="shared" si="58"/>
        <v>0</v>
      </c>
      <c r="AF67" s="411">
        <f t="shared" si="58"/>
        <v>0</v>
      </c>
      <c r="AG67" s="411">
        <f t="shared" ref="AG67" si="59">AG66</f>
        <v>0</v>
      </c>
      <c r="AH67" s="411">
        <f t="shared" ref="AH67" si="60">AH66</f>
        <v>0</v>
      </c>
      <c r="AI67" s="411">
        <f t="shared" ref="AI67" si="61">AI66</f>
        <v>0</v>
      </c>
      <c r="AJ67" s="411">
        <f t="shared" ref="AJ67" si="62">AJ66</f>
        <v>0</v>
      </c>
      <c r="AK67" s="411">
        <f t="shared" ref="AK67" si="63">AK66</f>
        <v>0</v>
      </c>
      <c r="AL67" s="411">
        <f t="shared" ref="AL67" si="64">AL66</f>
        <v>0</v>
      </c>
      <c r="AM67" s="311"/>
    </row>
    <row r="68" spans="1:39" outlineLevel="1">
      <c r="A68" s="768"/>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A69" s="768"/>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768" t="s">
        <v>968</v>
      </c>
      <c r="B70" s="519" t="s">
        <v>104</v>
      </c>
      <c r="C70" s="291" t="s">
        <v>25</v>
      </c>
      <c r="D70" s="295"/>
      <c r="E70" s="295"/>
      <c r="F70" s="295"/>
      <c r="G70" s="295"/>
      <c r="H70" s="295">
        <v>1654892</v>
      </c>
      <c r="I70" s="295">
        <v>1654892</v>
      </c>
      <c r="J70" s="295">
        <v>1654892</v>
      </c>
      <c r="K70" s="295">
        <v>1654892</v>
      </c>
      <c r="L70" s="295">
        <v>1654892</v>
      </c>
      <c r="M70" s="295">
        <v>1654892</v>
      </c>
      <c r="N70" s="295">
        <v>12</v>
      </c>
      <c r="O70" s="295"/>
      <c r="P70" s="295"/>
      <c r="Q70" s="295"/>
      <c r="R70" s="295"/>
      <c r="S70" s="295">
        <v>185</v>
      </c>
      <c r="T70" s="295">
        <v>185</v>
      </c>
      <c r="U70" s="295">
        <v>185</v>
      </c>
      <c r="V70" s="295">
        <v>185</v>
      </c>
      <c r="W70" s="295">
        <v>185</v>
      </c>
      <c r="X70" s="295">
        <v>185</v>
      </c>
      <c r="Y70" s="426">
        <v>0</v>
      </c>
      <c r="Z70" s="410">
        <v>0</v>
      </c>
      <c r="AA70" s="410">
        <v>1</v>
      </c>
      <c r="AB70" s="410">
        <v>0</v>
      </c>
      <c r="AC70" s="410">
        <v>0</v>
      </c>
      <c r="AD70" s="410">
        <v>0</v>
      </c>
      <c r="AE70" s="410">
        <v>0</v>
      </c>
      <c r="AF70" s="415"/>
      <c r="AG70" s="415"/>
      <c r="AH70" s="415"/>
      <c r="AI70" s="415"/>
      <c r="AJ70" s="415"/>
      <c r="AK70" s="415"/>
      <c r="AL70" s="415"/>
      <c r="AM70" s="296">
        <f>SUM(Y70:AL70)</f>
        <v>1</v>
      </c>
    </row>
    <row r="71" spans="1:39" outlineLevel="1">
      <c r="A71" s="768"/>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F71" si="65">Z70</f>
        <v>0</v>
      </c>
      <c r="AA71" s="411">
        <f t="shared" si="65"/>
        <v>1</v>
      </c>
      <c r="AB71" s="411">
        <f t="shared" si="65"/>
        <v>0</v>
      </c>
      <c r="AC71" s="411">
        <f t="shared" si="65"/>
        <v>0</v>
      </c>
      <c r="AD71" s="411">
        <f t="shared" si="65"/>
        <v>0</v>
      </c>
      <c r="AE71" s="411">
        <f t="shared" si="65"/>
        <v>0</v>
      </c>
      <c r="AF71" s="411">
        <f t="shared" si="65"/>
        <v>0</v>
      </c>
      <c r="AG71" s="411">
        <f t="shared" ref="AG71" si="66">AG70</f>
        <v>0</v>
      </c>
      <c r="AH71" s="411">
        <f t="shared" ref="AH71" si="67">AH70</f>
        <v>0</v>
      </c>
      <c r="AI71" s="411">
        <f t="shared" ref="AI71" si="68">AI70</f>
        <v>0</v>
      </c>
      <c r="AJ71" s="411">
        <f t="shared" ref="AJ71" si="69">AJ70</f>
        <v>0</v>
      </c>
      <c r="AK71" s="411">
        <f t="shared" ref="AK71" si="70">AK70</f>
        <v>0</v>
      </c>
      <c r="AL71" s="411">
        <f t="shared" ref="AL71" si="71">AL70</f>
        <v>0</v>
      </c>
      <c r="AM71" s="297"/>
    </row>
    <row r="72" spans="1:39" outlineLevel="1">
      <c r="A72" s="768"/>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768" t="s">
        <v>969</v>
      </c>
      <c r="B73" s="519" t="s">
        <v>105</v>
      </c>
      <c r="C73" s="291" t="s">
        <v>25</v>
      </c>
      <c r="D73" s="295"/>
      <c r="E73" s="295"/>
      <c r="F73" s="295"/>
      <c r="G73" s="295"/>
      <c r="H73" s="295">
        <v>0</v>
      </c>
      <c r="I73" s="295">
        <v>0</v>
      </c>
      <c r="J73" s="295">
        <v>0</v>
      </c>
      <c r="K73" s="295">
        <v>0</v>
      </c>
      <c r="L73" s="295">
        <v>0</v>
      </c>
      <c r="M73" s="295">
        <v>0</v>
      </c>
      <c r="N73" s="295">
        <v>12</v>
      </c>
      <c r="O73" s="295"/>
      <c r="P73" s="295"/>
      <c r="Q73" s="295"/>
      <c r="R73" s="295"/>
      <c r="S73" s="295">
        <v>0</v>
      </c>
      <c r="T73" s="295">
        <v>0</v>
      </c>
      <c r="U73" s="295">
        <v>0</v>
      </c>
      <c r="V73" s="295">
        <v>0</v>
      </c>
      <c r="W73" s="295">
        <v>0</v>
      </c>
      <c r="X73" s="295">
        <v>0</v>
      </c>
      <c r="Y73" s="410">
        <v>0</v>
      </c>
      <c r="Z73" s="410">
        <v>0</v>
      </c>
      <c r="AA73" s="410">
        <v>0</v>
      </c>
      <c r="AB73" s="410">
        <v>0</v>
      </c>
      <c r="AC73" s="410">
        <v>0</v>
      </c>
      <c r="AD73" s="410">
        <v>0</v>
      </c>
      <c r="AE73" s="410">
        <v>0</v>
      </c>
      <c r="AF73" s="415"/>
      <c r="AG73" s="415"/>
      <c r="AH73" s="415"/>
      <c r="AI73" s="415"/>
      <c r="AJ73" s="415"/>
      <c r="AK73" s="415"/>
      <c r="AL73" s="415"/>
      <c r="AM73" s="296">
        <f>SUM(Y73:AL73)</f>
        <v>0</v>
      </c>
    </row>
    <row r="74" spans="1:39" outlineLevel="1">
      <c r="A74" s="768"/>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F74" si="72">Z73</f>
        <v>0</v>
      </c>
      <c r="AA74" s="411">
        <f t="shared" si="72"/>
        <v>0</v>
      </c>
      <c r="AB74" s="411">
        <f t="shared" si="72"/>
        <v>0</v>
      </c>
      <c r="AC74" s="411">
        <f t="shared" si="72"/>
        <v>0</v>
      </c>
      <c r="AD74" s="411">
        <f t="shared" si="72"/>
        <v>0</v>
      </c>
      <c r="AE74" s="411">
        <f t="shared" si="72"/>
        <v>0</v>
      </c>
      <c r="AF74" s="411">
        <f t="shared" si="72"/>
        <v>0</v>
      </c>
      <c r="AG74" s="411">
        <f t="shared" ref="AG74" si="73">AG73</f>
        <v>0</v>
      </c>
      <c r="AH74" s="411">
        <f t="shared" ref="AH74" si="74">AH73</f>
        <v>0</v>
      </c>
      <c r="AI74" s="411">
        <f t="shared" ref="AI74" si="75">AI73</f>
        <v>0</v>
      </c>
      <c r="AJ74" s="411">
        <f t="shared" ref="AJ74" si="76">AJ73</f>
        <v>0</v>
      </c>
      <c r="AK74" s="411">
        <f t="shared" ref="AK74" si="77">AK73</f>
        <v>0</v>
      </c>
      <c r="AL74" s="411">
        <f t="shared" ref="AL74" si="78">AL73</f>
        <v>0</v>
      </c>
      <c r="AM74" s="297"/>
    </row>
    <row r="75" spans="1:39" outlineLevel="1">
      <c r="A75" s="768"/>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768" t="s">
        <v>970</v>
      </c>
      <c r="B76" s="519" t="s">
        <v>106</v>
      </c>
      <c r="C76" s="291" t="s">
        <v>25</v>
      </c>
      <c r="D76" s="295"/>
      <c r="E76" s="295"/>
      <c r="F76" s="295"/>
      <c r="G76" s="295"/>
      <c r="H76" s="295">
        <v>162019</v>
      </c>
      <c r="I76" s="295">
        <v>162019</v>
      </c>
      <c r="J76" s="295">
        <v>162019</v>
      </c>
      <c r="K76" s="295">
        <v>162019</v>
      </c>
      <c r="L76" s="295">
        <v>162019</v>
      </c>
      <c r="M76" s="295">
        <v>162019</v>
      </c>
      <c r="N76" s="295">
        <v>12</v>
      </c>
      <c r="O76" s="295"/>
      <c r="P76" s="295"/>
      <c r="Q76" s="295"/>
      <c r="R76" s="295"/>
      <c r="S76" s="295">
        <v>38</v>
      </c>
      <c r="T76" s="295">
        <v>38</v>
      </c>
      <c r="U76" s="295">
        <v>38</v>
      </c>
      <c r="V76" s="295">
        <v>38</v>
      </c>
      <c r="W76" s="295">
        <v>38</v>
      </c>
      <c r="X76" s="295">
        <v>38</v>
      </c>
      <c r="Y76" s="410">
        <v>0</v>
      </c>
      <c r="Z76" s="410">
        <v>0</v>
      </c>
      <c r="AA76" s="410">
        <v>0.84899999999999998</v>
      </c>
      <c r="AB76" s="410">
        <v>0</v>
      </c>
      <c r="AC76" s="410">
        <v>0.15090000000000001</v>
      </c>
      <c r="AD76" s="410">
        <v>0</v>
      </c>
      <c r="AE76" s="410">
        <v>0</v>
      </c>
      <c r="AF76" s="415"/>
      <c r="AG76" s="415"/>
      <c r="AH76" s="415"/>
      <c r="AI76" s="415"/>
      <c r="AJ76" s="415"/>
      <c r="AK76" s="415"/>
      <c r="AL76" s="415"/>
      <c r="AM76" s="296">
        <f>SUM(Y76:AL76)</f>
        <v>0.99990000000000001</v>
      </c>
    </row>
    <row r="77" spans="1:39" outlineLevel="1">
      <c r="A77" s="768"/>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F77" si="79">Z76</f>
        <v>0</v>
      </c>
      <c r="AA77" s="411">
        <f t="shared" si="79"/>
        <v>0.84899999999999998</v>
      </c>
      <c r="AB77" s="411">
        <f t="shared" si="79"/>
        <v>0</v>
      </c>
      <c r="AC77" s="411">
        <f t="shared" si="79"/>
        <v>0.15090000000000001</v>
      </c>
      <c r="AD77" s="411">
        <f t="shared" si="79"/>
        <v>0</v>
      </c>
      <c r="AE77" s="411">
        <f t="shared" si="79"/>
        <v>0</v>
      </c>
      <c r="AF77" s="411">
        <f t="shared" si="79"/>
        <v>0</v>
      </c>
      <c r="AG77" s="411">
        <f t="shared" ref="AG77:AL77" si="80">AG76</f>
        <v>0</v>
      </c>
      <c r="AH77" s="411">
        <f t="shared" si="80"/>
        <v>0</v>
      </c>
      <c r="AI77" s="411">
        <f t="shared" si="80"/>
        <v>0</v>
      </c>
      <c r="AJ77" s="411">
        <f t="shared" si="80"/>
        <v>0</v>
      </c>
      <c r="AK77" s="411">
        <f t="shared" si="80"/>
        <v>0</v>
      </c>
      <c r="AL77" s="411">
        <f t="shared" si="80"/>
        <v>0</v>
      </c>
      <c r="AM77" s="306"/>
    </row>
    <row r="78" spans="1:39" outlineLevel="1">
      <c r="A78" s="768"/>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A79" s="768"/>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768" t="s">
        <v>971</v>
      </c>
      <c r="B80" s="315" t="s">
        <v>108</v>
      </c>
      <c r="C80" s="291" t="s">
        <v>25</v>
      </c>
      <c r="D80" s="295"/>
      <c r="E80" s="295"/>
      <c r="F80" s="295"/>
      <c r="G80" s="295"/>
      <c r="H80" s="295">
        <v>105420</v>
      </c>
      <c r="I80" s="295">
        <v>105420</v>
      </c>
      <c r="J80" s="295">
        <v>102761</v>
      </c>
      <c r="K80" s="295">
        <v>102511</v>
      </c>
      <c r="L80" s="295">
        <v>70337</v>
      </c>
      <c r="M80" s="295">
        <v>69951</v>
      </c>
      <c r="N80" s="295">
        <v>12</v>
      </c>
      <c r="O80" s="295"/>
      <c r="P80" s="295"/>
      <c r="Q80" s="295"/>
      <c r="R80" s="295"/>
      <c r="S80" s="295">
        <v>20</v>
      </c>
      <c r="T80" s="295">
        <v>20</v>
      </c>
      <c r="U80" s="295">
        <v>20</v>
      </c>
      <c r="V80" s="295">
        <v>20</v>
      </c>
      <c r="W80" s="295">
        <v>18</v>
      </c>
      <c r="X80" s="295">
        <v>18</v>
      </c>
      <c r="Y80" s="773">
        <v>1</v>
      </c>
      <c r="Z80" s="410">
        <v>0</v>
      </c>
      <c r="AA80" s="410">
        <v>0</v>
      </c>
      <c r="AB80" s="410">
        <v>0</v>
      </c>
      <c r="AC80" s="410">
        <v>0</v>
      </c>
      <c r="AD80" s="410">
        <v>0</v>
      </c>
      <c r="AE80" s="410">
        <v>0</v>
      </c>
      <c r="AF80" s="410"/>
      <c r="AG80" s="410"/>
      <c r="AH80" s="410"/>
      <c r="AI80" s="410"/>
      <c r="AJ80" s="410"/>
      <c r="AK80" s="410"/>
      <c r="AL80" s="410"/>
      <c r="AM80" s="296">
        <f>SUM(Y80:AL80)</f>
        <v>1</v>
      </c>
    </row>
    <row r="81" spans="1:40" outlineLevel="1">
      <c r="A81" s="768" t="s">
        <v>972</v>
      </c>
      <c r="B81" s="294" t="s">
        <v>267</v>
      </c>
      <c r="C81" s="291" t="s">
        <v>163</v>
      </c>
      <c r="D81" s="295"/>
      <c r="E81" s="295"/>
      <c r="F81" s="295"/>
      <c r="G81" s="295"/>
      <c r="H81" s="295">
        <v>114507.6119</v>
      </c>
      <c r="I81" s="295">
        <v>114507.6119</v>
      </c>
      <c r="J81" s="295">
        <v>111790.6346</v>
      </c>
      <c r="K81" s="295">
        <v>111340.7732</v>
      </c>
      <c r="L81" s="295">
        <v>78761.486050000007</v>
      </c>
      <c r="M81" s="295">
        <v>78409.105429999996</v>
      </c>
      <c r="N81" s="295">
        <f>N80</f>
        <v>12</v>
      </c>
      <c r="O81" s="295"/>
      <c r="P81" s="295"/>
      <c r="Q81" s="295"/>
      <c r="R81" s="295"/>
      <c r="S81" s="295">
        <v>15.871380800000001</v>
      </c>
      <c r="T81" s="295">
        <v>15.871380800000001</v>
      </c>
      <c r="U81" s="295">
        <v>15.73024388</v>
      </c>
      <c r="V81" s="295">
        <v>15.73024388</v>
      </c>
      <c r="W81" s="295">
        <v>14.037870460000001</v>
      </c>
      <c r="X81" s="295">
        <v>13.66056444</v>
      </c>
      <c r="Y81" s="411">
        <f>Y80</f>
        <v>1</v>
      </c>
      <c r="Z81" s="411">
        <f t="shared" ref="Z81:AC81" si="81">Z80</f>
        <v>0</v>
      </c>
      <c r="AA81" s="411">
        <f t="shared" si="81"/>
        <v>0</v>
      </c>
      <c r="AB81" s="411">
        <f t="shared" si="81"/>
        <v>0</v>
      </c>
      <c r="AC81" s="411">
        <f t="shared" si="81"/>
        <v>0</v>
      </c>
      <c r="AD81" s="411">
        <f>AD80</f>
        <v>0</v>
      </c>
      <c r="AE81" s="411">
        <f t="shared" ref="AE81:AF81" si="82">AE80</f>
        <v>0</v>
      </c>
      <c r="AF81" s="411">
        <f t="shared" si="82"/>
        <v>0</v>
      </c>
      <c r="AG81" s="411">
        <f t="shared" ref="AG81" si="83">AG80</f>
        <v>0</v>
      </c>
      <c r="AH81" s="411">
        <f t="shared" ref="AH81" si="84">AH80</f>
        <v>0</v>
      </c>
      <c r="AI81" s="411">
        <f t="shared" ref="AI81" si="85">AI80</f>
        <v>0</v>
      </c>
      <c r="AJ81" s="411">
        <f t="shared" ref="AJ81" si="86">AJ80</f>
        <v>0</v>
      </c>
      <c r="AK81" s="411">
        <f t="shared" ref="AK81" si="87">AK80</f>
        <v>0</v>
      </c>
      <c r="AL81" s="411">
        <f t="shared" ref="AL81" si="88">AL80</f>
        <v>0</v>
      </c>
      <c r="AM81" s="297"/>
    </row>
    <row r="82" spans="1:40" s="514" customFormat="1" outlineLevel="1">
      <c r="A82" s="769"/>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8"/>
    </row>
    <row r="83" spans="1:40" s="309" customFormat="1" ht="15.75" outlineLevel="1">
      <c r="A83" s="769"/>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9"/>
    </row>
    <row r="84" spans="1:40" outlineLevel="1">
      <c r="A84" s="768" t="s">
        <v>973</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A85" s="768"/>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89">Z84</f>
        <v>0</v>
      </c>
      <c r="AA85" s="411">
        <f t="shared" si="89"/>
        <v>0</v>
      </c>
      <c r="AB85" s="411">
        <f t="shared" si="89"/>
        <v>0</v>
      </c>
      <c r="AC85" s="411">
        <f t="shared" si="89"/>
        <v>0</v>
      </c>
      <c r="AD85" s="411">
        <f>AD84</f>
        <v>0</v>
      </c>
      <c r="AE85" s="411">
        <f t="shared" ref="AE85:AF85" si="90">AE84</f>
        <v>0</v>
      </c>
      <c r="AF85" s="411">
        <f t="shared" si="90"/>
        <v>0</v>
      </c>
      <c r="AG85" s="411">
        <f t="shared" ref="AG85:AL85" si="91">AG84</f>
        <v>0</v>
      </c>
      <c r="AH85" s="411">
        <f t="shared" si="91"/>
        <v>0</v>
      </c>
      <c r="AI85" s="411">
        <f t="shared" si="91"/>
        <v>0</v>
      </c>
      <c r="AJ85" s="411">
        <f t="shared" si="91"/>
        <v>0</v>
      </c>
      <c r="AK85" s="411">
        <f t="shared" si="91"/>
        <v>0</v>
      </c>
      <c r="AL85" s="411">
        <f t="shared" si="91"/>
        <v>0</v>
      </c>
      <c r="AM85" s="297"/>
    </row>
    <row r="86" spans="1:40" outlineLevel="1">
      <c r="A86" s="76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768" t="s">
        <v>974</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768"/>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92">Z87</f>
        <v>0</v>
      </c>
      <c r="AA88" s="411">
        <f t="shared" si="92"/>
        <v>0</v>
      </c>
      <c r="AB88" s="411">
        <f t="shared" si="92"/>
        <v>0</v>
      </c>
      <c r="AC88" s="411">
        <f t="shared" si="92"/>
        <v>0</v>
      </c>
      <c r="AD88" s="411">
        <f>AD87</f>
        <v>0</v>
      </c>
      <c r="AE88" s="411">
        <f t="shared" ref="AE88:AF88" si="93">AE87</f>
        <v>0</v>
      </c>
      <c r="AF88" s="411">
        <f t="shared" si="93"/>
        <v>0</v>
      </c>
      <c r="AG88" s="411">
        <f t="shared" ref="AG88:AL88" si="94">AG87</f>
        <v>0</v>
      </c>
      <c r="AH88" s="411">
        <f t="shared" si="94"/>
        <v>0</v>
      </c>
      <c r="AI88" s="411">
        <f t="shared" si="94"/>
        <v>0</v>
      </c>
      <c r="AJ88" s="411">
        <f t="shared" si="94"/>
        <v>0</v>
      </c>
      <c r="AK88" s="411">
        <f t="shared" si="94"/>
        <v>0</v>
      </c>
      <c r="AL88" s="411">
        <f t="shared" si="94"/>
        <v>0</v>
      </c>
      <c r="AM88" s="297"/>
    </row>
    <row r="89" spans="1:40" s="283" customFormat="1" outlineLevel="1">
      <c r="A89" s="768"/>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A90" s="768"/>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768" t="s">
        <v>975</v>
      </c>
      <c r="B91" s="519"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A92" s="768"/>
      <c r="B92" s="294" t="s">
        <v>267</v>
      </c>
      <c r="C92" s="291" t="s">
        <v>163</v>
      </c>
      <c r="D92" s="295"/>
      <c r="E92" s="295"/>
      <c r="F92" s="295"/>
      <c r="G92" s="295"/>
      <c r="H92" s="295"/>
      <c r="I92" s="295"/>
      <c r="J92" s="295"/>
      <c r="K92" s="295"/>
      <c r="L92" s="295"/>
      <c r="M92" s="295"/>
      <c r="N92" s="295">
        <f>N91</f>
        <v>0</v>
      </c>
      <c r="O92" s="295"/>
      <c r="P92" s="295"/>
      <c r="Q92" s="295"/>
      <c r="R92" s="295"/>
      <c r="S92" s="295"/>
      <c r="T92" s="295"/>
      <c r="U92" s="295"/>
      <c r="V92" s="295"/>
      <c r="W92" s="295"/>
      <c r="X92" s="295"/>
      <c r="Y92" s="411">
        <f>Y91</f>
        <v>0</v>
      </c>
      <c r="Z92" s="411">
        <f t="shared" ref="Z92:AF92" si="95">Z91</f>
        <v>0</v>
      </c>
      <c r="AA92" s="411">
        <f t="shared" si="95"/>
        <v>0</v>
      </c>
      <c r="AB92" s="411">
        <f t="shared" si="95"/>
        <v>0</v>
      </c>
      <c r="AC92" s="411">
        <f t="shared" si="95"/>
        <v>0</v>
      </c>
      <c r="AD92" s="411">
        <f t="shared" si="95"/>
        <v>0</v>
      </c>
      <c r="AE92" s="411">
        <f t="shared" si="95"/>
        <v>0</v>
      </c>
      <c r="AF92" s="411">
        <f t="shared" si="95"/>
        <v>0</v>
      </c>
      <c r="AG92" s="411">
        <f t="shared" ref="AG92:AL92" si="96">AG91</f>
        <v>0</v>
      </c>
      <c r="AH92" s="411">
        <f t="shared" si="96"/>
        <v>0</v>
      </c>
      <c r="AI92" s="411">
        <f t="shared" si="96"/>
        <v>0</v>
      </c>
      <c r="AJ92" s="411">
        <f t="shared" si="96"/>
        <v>0</v>
      </c>
      <c r="AK92" s="411">
        <f t="shared" si="96"/>
        <v>0</v>
      </c>
      <c r="AL92" s="411">
        <f t="shared" si="96"/>
        <v>0</v>
      </c>
      <c r="AM92" s="306"/>
    </row>
    <row r="93" spans="1:40" outlineLevel="1">
      <c r="A93" s="768"/>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768" t="s">
        <v>976</v>
      </c>
      <c r="B94" s="519" t="s">
        <v>109</v>
      </c>
      <c r="C94" s="291" t="s">
        <v>25</v>
      </c>
      <c r="D94" s="295"/>
      <c r="E94" s="295"/>
      <c r="F94" s="295"/>
      <c r="G94" s="295"/>
      <c r="H94" s="295"/>
      <c r="I94" s="295"/>
      <c r="J94" s="295"/>
      <c r="K94" s="295"/>
      <c r="L94" s="295"/>
      <c r="M94" s="295"/>
      <c r="N94" s="295">
        <v>0</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A95" s="768"/>
      <c r="B95" s="294" t="s">
        <v>267</v>
      </c>
      <c r="C95" s="291" t="s">
        <v>163</v>
      </c>
      <c r="D95" s="295"/>
      <c r="E95" s="295"/>
      <c r="F95" s="295"/>
      <c r="G95" s="295"/>
      <c r="H95" s="295"/>
      <c r="I95" s="295"/>
      <c r="J95" s="295"/>
      <c r="K95" s="295"/>
      <c r="L95" s="295"/>
      <c r="M95" s="295"/>
      <c r="N95" s="295">
        <f>N94</f>
        <v>0</v>
      </c>
      <c r="O95" s="295"/>
      <c r="P95" s="295"/>
      <c r="Q95" s="295"/>
      <c r="R95" s="295"/>
      <c r="S95" s="295"/>
      <c r="T95" s="295"/>
      <c r="U95" s="295"/>
      <c r="V95" s="295"/>
      <c r="W95" s="295"/>
      <c r="X95" s="295"/>
      <c r="Y95" s="411">
        <f>Y94</f>
        <v>0</v>
      </c>
      <c r="Z95" s="411">
        <f t="shared" ref="Z95:AF95" si="97">Z94</f>
        <v>0</v>
      </c>
      <c r="AA95" s="411">
        <f t="shared" si="97"/>
        <v>0</v>
      </c>
      <c r="AB95" s="411">
        <f t="shared" si="97"/>
        <v>0</v>
      </c>
      <c r="AC95" s="411">
        <f t="shared" si="97"/>
        <v>0</v>
      </c>
      <c r="AD95" s="411">
        <f t="shared" si="97"/>
        <v>0</v>
      </c>
      <c r="AE95" s="411">
        <f t="shared" si="97"/>
        <v>0</v>
      </c>
      <c r="AF95" s="411">
        <f t="shared" si="97"/>
        <v>0</v>
      </c>
      <c r="AG95" s="411">
        <f t="shared" ref="AG95" si="98">AG94</f>
        <v>0</v>
      </c>
      <c r="AH95" s="411">
        <f t="shared" ref="AH95" si="99">AH94</f>
        <v>0</v>
      </c>
      <c r="AI95" s="411">
        <f t="shared" ref="AI95" si="100">AI94</f>
        <v>0</v>
      </c>
      <c r="AJ95" s="411">
        <f t="shared" ref="AJ95" si="101">AJ94</f>
        <v>0</v>
      </c>
      <c r="AK95" s="411">
        <f t="shared" ref="AK95" si="102">AK94</f>
        <v>0</v>
      </c>
      <c r="AL95" s="411">
        <f t="shared" ref="AL95" si="103">AL94</f>
        <v>0</v>
      </c>
      <c r="AM95" s="306"/>
    </row>
    <row r="96" spans="1:40" outlineLevel="1">
      <c r="A96" s="768"/>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768" t="s">
        <v>977</v>
      </c>
      <c r="B97" s="519"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A98" s="768"/>
      <c r="B98" s="294" t="s">
        <v>267</v>
      </c>
      <c r="C98" s="291" t="s">
        <v>163</v>
      </c>
      <c r="D98" s="295"/>
      <c r="E98" s="295"/>
      <c r="F98" s="295"/>
      <c r="G98" s="295"/>
      <c r="H98" s="295"/>
      <c r="I98" s="295"/>
      <c r="J98" s="295"/>
      <c r="K98" s="295"/>
      <c r="L98" s="295"/>
      <c r="M98" s="295"/>
      <c r="N98" s="295">
        <f>N97</f>
        <v>0</v>
      </c>
      <c r="O98" s="295"/>
      <c r="P98" s="295"/>
      <c r="Q98" s="295"/>
      <c r="R98" s="295"/>
      <c r="S98" s="295"/>
      <c r="T98" s="295"/>
      <c r="U98" s="295"/>
      <c r="V98" s="295"/>
      <c r="W98" s="295"/>
      <c r="X98" s="295"/>
      <c r="Y98" s="411">
        <f>Y97</f>
        <v>0</v>
      </c>
      <c r="Z98" s="411">
        <f t="shared" ref="Z98:AF98" si="104">Z97</f>
        <v>0</v>
      </c>
      <c r="AA98" s="411">
        <f t="shared" si="104"/>
        <v>0</v>
      </c>
      <c r="AB98" s="411">
        <f t="shared" si="104"/>
        <v>0</v>
      </c>
      <c r="AC98" s="411">
        <f t="shared" si="104"/>
        <v>0</v>
      </c>
      <c r="AD98" s="411">
        <f t="shared" si="104"/>
        <v>0</v>
      </c>
      <c r="AE98" s="411">
        <f t="shared" si="104"/>
        <v>0</v>
      </c>
      <c r="AF98" s="411">
        <f t="shared" si="104"/>
        <v>0</v>
      </c>
      <c r="AG98" s="411">
        <f t="shared" ref="AG98:AL98" si="105">AG97</f>
        <v>0</v>
      </c>
      <c r="AH98" s="411">
        <f t="shared" si="105"/>
        <v>0</v>
      </c>
      <c r="AI98" s="411">
        <f t="shared" si="105"/>
        <v>0</v>
      </c>
      <c r="AJ98" s="411">
        <f t="shared" si="105"/>
        <v>0</v>
      </c>
      <c r="AK98" s="411">
        <f t="shared" si="105"/>
        <v>0</v>
      </c>
      <c r="AL98" s="411">
        <f t="shared" si="105"/>
        <v>0</v>
      </c>
      <c r="AM98" s="297"/>
    </row>
    <row r="99" spans="1:39" outlineLevel="1">
      <c r="A99" s="768"/>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768" t="s">
        <v>978</v>
      </c>
      <c r="B100" s="519"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A101" s="768"/>
      <c r="B101" s="294" t="s">
        <v>267</v>
      </c>
      <c r="C101" s="291" t="s">
        <v>163</v>
      </c>
      <c r="D101" s="295"/>
      <c r="E101" s="295"/>
      <c r="F101" s="295"/>
      <c r="G101" s="295"/>
      <c r="H101" s="295"/>
      <c r="I101" s="295"/>
      <c r="J101" s="295"/>
      <c r="K101" s="295"/>
      <c r="L101" s="295"/>
      <c r="M101" s="295"/>
      <c r="N101" s="295">
        <f>N100</f>
        <v>0</v>
      </c>
      <c r="O101" s="295"/>
      <c r="P101" s="295"/>
      <c r="Q101" s="295"/>
      <c r="R101" s="295"/>
      <c r="S101" s="295"/>
      <c r="T101" s="295"/>
      <c r="U101" s="295"/>
      <c r="V101" s="295"/>
      <c r="W101" s="295"/>
      <c r="X101" s="295"/>
      <c r="Y101" s="411">
        <f t="shared" ref="Y101:AF101" si="106">Y100</f>
        <v>0</v>
      </c>
      <c r="Z101" s="411">
        <f t="shared" si="106"/>
        <v>0</v>
      </c>
      <c r="AA101" s="411">
        <f t="shared" si="106"/>
        <v>0</v>
      </c>
      <c r="AB101" s="411">
        <f t="shared" si="106"/>
        <v>0</v>
      </c>
      <c r="AC101" s="411">
        <f t="shared" si="106"/>
        <v>0</v>
      </c>
      <c r="AD101" s="411">
        <f t="shared" si="106"/>
        <v>0</v>
      </c>
      <c r="AE101" s="411">
        <f t="shared" si="106"/>
        <v>0</v>
      </c>
      <c r="AF101" s="411">
        <f t="shared" si="106"/>
        <v>0</v>
      </c>
      <c r="AG101" s="411">
        <f t="shared" ref="AG101:AL101" si="107">AG100</f>
        <v>0</v>
      </c>
      <c r="AH101" s="411">
        <f t="shared" si="107"/>
        <v>0</v>
      </c>
      <c r="AI101" s="411">
        <f t="shared" si="107"/>
        <v>0</v>
      </c>
      <c r="AJ101" s="411">
        <f t="shared" si="107"/>
        <v>0</v>
      </c>
      <c r="AK101" s="411">
        <f t="shared" si="107"/>
        <v>0</v>
      </c>
      <c r="AL101" s="411">
        <f t="shared" si="107"/>
        <v>0</v>
      </c>
      <c r="AM101" s="306"/>
    </row>
    <row r="102" spans="1:39" ht="15.75" outlineLevel="1">
      <c r="A102" s="768"/>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A103" s="768"/>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A104" s="768"/>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768">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410"/>
      <c r="AA105" s="410"/>
      <c r="AB105" s="410"/>
      <c r="AC105" s="410"/>
      <c r="AD105" s="410"/>
      <c r="AE105" s="410"/>
      <c r="AF105" s="410"/>
      <c r="AG105" s="410"/>
      <c r="AH105" s="410"/>
      <c r="AI105" s="410"/>
      <c r="AJ105" s="410"/>
      <c r="AK105" s="410"/>
      <c r="AL105" s="410"/>
      <c r="AM105" s="296">
        <f>SUM(Y105:AL105)</f>
        <v>0</v>
      </c>
    </row>
    <row r="106" spans="1:39" outlineLevel="1">
      <c r="A106" s="768"/>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F106" si="108">Z105</f>
        <v>0</v>
      </c>
      <c r="AA106" s="411">
        <f t="shared" si="108"/>
        <v>0</v>
      </c>
      <c r="AB106" s="411">
        <f t="shared" si="108"/>
        <v>0</v>
      </c>
      <c r="AC106" s="411">
        <f t="shared" si="108"/>
        <v>0</v>
      </c>
      <c r="AD106" s="411">
        <f t="shared" si="108"/>
        <v>0</v>
      </c>
      <c r="AE106" s="411">
        <f t="shared" si="108"/>
        <v>0</v>
      </c>
      <c r="AF106" s="411">
        <f t="shared" si="108"/>
        <v>0</v>
      </c>
      <c r="AG106" s="411">
        <f t="shared" ref="AG106" si="109">AG105</f>
        <v>0</v>
      </c>
      <c r="AH106" s="411">
        <f t="shared" ref="AH106" si="110">AH105</f>
        <v>0</v>
      </c>
      <c r="AI106" s="411">
        <f t="shared" ref="AI106" si="111">AI105</f>
        <v>0</v>
      </c>
      <c r="AJ106" s="411">
        <f t="shared" ref="AJ106" si="112">AJ105</f>
        <v>0</v>
      </c>
      <c r="AK106" s="411">
        <f t="shared" ref="AK106" si="113">AK105</f>
        <v>0</v>
      </c>
      <c r="AL106" s="411">
        <f t="shared" ref="AL106" si="114">AL105</f>
        <v>0</v>
      </c>
      <c r="AM106" s="306"/>
    </row>
    <row r="107" spans="1:39" outlineLevel="1">
      <c r="A107" s="768"/>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768">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410"/>
      <c r="AA108" s="410"/>
      <c r="AB108" s="410"/>
      <c r="AC108" s="410"/>
      <c r="AD108" s="410"/>
      <c r="AE108" s="410"/>
      <c r="AF108" s="410"/>
      <c r="AG108" s="410"/>
      <c r="AH108" s="410"/>
      <c r="AI108" s="410"/>
      <c r="AJ108" s="410"/>
      <c r="AK108" s="410"/>
      <c r="AL108" s="410"/>
      <c r="AM108" s="296">
        <f>SUM(Y108:AL108)</f>
        <v>0</v>
      </c>
    </row>
    <row r="109" spans="1:39" outlineLevel="1">
      <c r="A109" s="768"/>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F109" si="115">Z108</f>
        <v>0</v>
      </c>
      <c r="AA109" s="411">
        <f t="shared" si="115"/>
        <v>0</v>
      </c>
      <c r="AB109" s="411">
        <f t="shared" si="115"/>
        <v>0</v>
      </c>
      <c r="AC109" s="411">
        <f t="shared" si="115"/>
        <v>0</v>
      </c>
      <c r="AD109" s="411">
        <f t="shared" si="115"/>
        <v>0</v>
      </c>
      <c r="AE109" s="411">
        <f t="shared" si="115"/>
        <v>0</v>
      </c>
      <c r="AF109" s="411">
        <f t="shared" si="115"/>
        <v>0</v>
      </c>
      <c r="AG109" s="411">
        <f t="shared" ref="AG109" si="116">AG108</f>
        <v>0</v>
      </c>
      <c r="AH109" s="411">
        <f t="shared" ref="AH109" si="117">AH108</f>
        <v>0</v>
      </c>
      <c r="AI109" s="411">
        <f t="shared" ref="AI109" si="118">AI108</f>
        <v>0</v>
      </c>
      <c r="AJ109" s="411">
        <f t="shared" ref="AJ109" si="119">AJ108</f>
        <v>0</v>
      </c>
      <c r="AK109" s="411">
        <f t="shared" ref="AK109" si="120">AK108</f>
        <v>0</v>
      </c>
      <c r="AL109" s="411">
        <f t="shared" ref="AL109" si="121">AL108</f>
        <v>0</v>
      </c>
      <c r="AM109" s="306"/>
    </row>
    <row r="110" spans="1:39" outlineLevel="1">
      <c r="A110" s="768"/>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768">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A112" s="768"/>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F112" si="122">Z111</f>
        <v>0</v>
      </c>
      <c r="AA112" s="411">
        <f t="shared" si="122"/>
        <v>0</v>
      </c>
      <c r="AB112" s="411">
        <f t="shared" si="122"/>
        <v>0</v>
      </c>
      <c r="AC112" s="411">
        <f t="shared" si="122"/>
        <v>0</v>
      </c>
      <c r="AD112" s="411">
        <f t="shared" si="122"/>
        <v>0</v>
      </c>
      <c r="AE112" s="411">
        <f t="shared" si="122"/>
        <v>0</v>
      </c>
      <c r="AF112" s="411">
        <f t="shared" si="122"/>
        <v>0</v>
      </c>
      <c r="AG112" s="411">
        <f t="shared" ref="AG112" si="123">AG111</f>
        <v>0</v>
      </c>
      <c r="AH112" s="411">
        <f t="shared" ref="AH112" si="124">AH111</f>
        <v>0</v>
      </c>
      <c r="AI112" s="411">
        <f t="shared" ref="AI112" si="125">AI111</f>
        <v>0</v>
      </c>
      <c r="AJ112" s="411">
        <f t="shared" ref="AJ112" si="126">AJ111</f>
        <v>0</v>
      </c>
      <c r="AK112" s="411">
        <f t="shared" ref="AK112" si="127">AK111</f>
        <v>0</v>
      </c>
      <c r="AL112" s="411">
        <f t="shared" ref="AL112" si="128">AL111</f>
        <v>0</v>
      </c>
      <c r="AM112" s="306"/>
    </row>
    <row r="113" spans="1:39" outlineLevel="1">
      <c r="A113" s="768"/>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768">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A115" s="768"/>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F115" si="129">Z114</f>
        <v>0</v>
      </c>
      <c r="AA115" s="411">
        <f t="shared" si="129"/>
        <v>0</v>
      </c>
      <c r="AB115" s="411">
        <f t="shared" si="129"/>
        <v>0</v>
      </c>
      <c r="AC115" s="411">
        <f t="shared" si="129"/>
        <v>0</v>
      </c>
      <c r="AD115" s="411">
        <f t="shared" si="129"/>
        <v>0</v>
      </c>
      <c r="AE115" s="411">
        <f t="shared" si="129"/>
        <v>0</v>
      </c>
      <c r="AF115" s="411">
        <f t="shared" si="129"/>
        <v>0</v>
      </c>
      <c r="AG115" s="411">
        <f t="shared" ref="AG115" si="130">AG114</f>
        <v>0</v>
      </c>
      <c r="AH115" s="411">
        <f t="shared" ref="AH115" si="131">AH114</f>
        <v>0</v>
      </c>
      <c r="AI115" s="411">
        <f t="shared" ref="AI115" si="132">AI114</f>
        <v>0</v>
      </c>
      <c r="AJ115" s="411">
        <f t="shared" ref="AJ115" si="133">AJ114</f>
        <v>0</v>
      </c>
      <c r="AK115" s="411">
        <f t="shared" ref="AK115" si="134">AK114</f>
        <v>0</v>
      </c>
      <c r="AL115" s="411">
        <f t="shared" ref="AL115" si="135">AL114</f>
        <v>0</v>
      </c>
      <c r="AM115" s="306"/>
    </row>
    <row r="116" spans="1:39" outlineLevel="1">
      <c r="A116" s="768"/>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A117" s="768"/>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768">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A119" s="768"/>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F119" si="136">Z118</f>
        <v>0</v>
      </c>
      <c r="AA119" s="411">
        <f t="shared" si="136"/>
        <v>0</v>
      </c>
      <c r="AB119" s="411">
        <f t="shared" si="136"/>
        <v>0</v>
      </c>
      <c r="AC119" s="411">
        <f t="shared" si="136"/>
        <v>0</v>
      </c>
      <c r="AD119" s="411">
        <f t="shared" si="136"/>
        <v>0</v>
      </c>
      <c r="AE119" s="411">
        <f t="shared" si="136"/>
        <v>0</v>
      </c>
      <c r="AF119" s="411">
        <f t="shared" si="136"/>
        <v>0</v>
      </c>
      <c r="AG119" s="411">
        <f t="shared" ref="AG119" si="137">AG118</f>
        <v>0</v>
      </c>
      <c r="AH119" s="411">
        <f t="shared" ref="AH119" si="138">AH118</f>
        <v>0</v>
      </c>
      <c r="AI119" s="411">
        <f t="shared" ref="AI119" si="139">AI118</f>
        <v>0</v>
      </c>
      <c r="AJ119" s="411">
        <f t="shared" ref="AJ119" si="140">AJ118</f>
        <v>0</v>
      </c>
      <c r="AK119" s="411">
        <f t="shared" ref="AK119" si="141">AK118</f>
        <v>0</v>
      </c>
      <c r="AL119" s="411">
        <f t="shared" ref="AL119" si="142">AL118</f>
        <v>0</v>
      </c>
      <c r="AM119" s="306"/>
    </row>
    <row r="120" spans="1:39" outlineLevel="1">
      <c r="A120" s="768"/>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768">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773"/>
      <c r="AA121" s="773"/>
      <c r="AB121" s="410"/>
      <c r="AC121" s="773"/>
      <c r="AD121" s="410"/>
      <c r="AE121" s="410"/>
      <c r="AF121" s="415"/>
      <c r="AG121" s="415"/>
      <c r="AH121" s="415"/>
      <c r="AI121" s="415"/>
      <c r="AJ121" s="415"/>
      <c r="AK121" s="415"/>
      <c r="AL121" s="415"/>
      <c r="AM121" s="296">
        <f>SUM(Y121:AL121)</f>
        <v>0</v>
      </c>
    </row>
    <row r="122" spans="1:39" outlineLevel="1">
      <c r="A122" s="768" t="s">
        <v>979</v>
      </c>
      <c r="B122" s="294" t="s">
        <v>267</v>
      </c>
      <c r="C122" s="291" t="s">
        <v>163</v>
      </c>
      <c r="D122" s="295"/>
      <c r="E122" s="295"/>
      <c r="F122" s="295"/>
      <c r="G122" s="295"/>
      <c r="H122" s="295">
        <v>166288.33119999999</v>
      </c>
      <c r="I122" s="295">
        <v>166288.33119999999</v>
      </c>
      <c r="J122" s="295">
        <v>166288.33114126907</v>
      </c>
      <c r="K122" s="295">
        <v>166288.33114126907</v>
      </c>
      <c r="L122" s="295">
        <v>166288.33114126907</v>
      </c>
      <c r="M122" s="295">
        <v>117447.08712460032</v>
      </c>
      <c r="N122" s="295">
        <f>N121</f>
        <v>12</v>
      </c>
      <c r="O122" s="295"/>
      <c r="P122" s="295"/>
      <c r="Q122" s="295"/>
      <c r="R122" s="295"/>
      <c r="S122" s="295">
        <v>37.236759910000004</v>
      </c>
      <c r="T122" s="295">
        <v>37.236759910000004</v>
      </c>
      <c r="U122" s="295">
        <v>37.236759906348702</v>
      </c>
      <c r="V122" s="295">
        <v>37.236759906348702</v>
      </c>
      <c r="W122" s="295">
        <v>37.236759906348702</v>
      </c>
      <c r="X122" s="295">
        <v>26.49985166415107</v>
      </c>
      <c r="Y122" s="411">
        <v>0</v>
      </c>
      <c r="Z122" s="411">
        <v>0.19700000000000001</v>
      </c>
      <c r="AA122" s="411">
        <v>0.59899999999999998</v>
      </c>
      <c r="AB122" s="411">
        <v>6.9999999999999999E-4</v>
      </c>
      <c r="AC122" s="411">
        <v>6.6000000000000003E-2</v>
      </c>
      <c r="AD122" s="411">
        <v>0.15679999999999999</v>
      </c>
      <c r="AE122" s="411">
        <v>0</v>
      </c>
      <c r="AF122" s="411">
        <v>0</v>
      </c>
      <c r="AG122" s="411">
        <f t="shared" ref="AG122" si="143">AG121</f>
        <v>0</v>
      </c>
      <c r="AH122" s="411">
        <f t="shared" ref="AH122" si="144">AH121</f>
        <v>0</v>
      </c>
      <c r="AI122" s="411">
        <f t="shared" ref="AI122" si="145">AI121</f>
        <v>0</v>
      </c>
      <c r="AJ122" s="411">
        <f t="shared" ref="AJ122" si="146">AJ121</f>
        <v>0</v>
      </c>
      <c r="AK122" s="411">
        <f t="shared" ref="AK122" si="147">AK121</f>
        <v>0</v>
      </c>
      <c r="AL122" s="411">
        <f t="shared" ref="AL122" si="148">AL121</f>
        <v>0</v>
      </c>
      <c r="AM122" s="306"/>
    </row>
    <row r="123" spans="1:39" outlineLevel="1">
      <c r="A123" s="768"/>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768">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A125" s="768"/>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F125" si="149">Z124</f>
        <v>0</v>
      </c>
      <c r="AA125" s="411">
        <f t="shared" si="149"/>
        <v>0</v>
      </c>
      <c r="AB125" s="411">
        <f t="shared" si="149"/>
        <v>0</v>
      </c>
      <c r="AC125" s="411">
        <f t="shared" si="149"/>
        <v>0</v>
      </c>
      <c r="AD125" s="411">
        <f t="shared" si="149"/>
        <v>0</v>
      </c>
      <c r="AE125" s="411">
        <f t="shared" si="149"/>
        <v>0</v>
      </c>
      <c r="AF125" s="411">
        <f t="shared" si="149"/>
        <v>0</v>
      </c>
      <c r="AG125" s="411">
        <f t="shared" ref="AG125" si="150">AG124</f>
        <v>0</v>
      </c>
      <c r="AH125" s="411">
        <f t="shared" ref="AH125" si="151">AH124</f>
        <v>0</v>
      </c>
      <c r="AI125" s="411">
        <f t="shared" ref="AI125" si="152">AI124</f>
        <v>0</v>
      </c>
      <c r="AJ125" s="411">
        <f t="shared" ref="AJ125" si="153">AJ124</f>
        <v>0</v>
      </c>
      <c r="AK125" s="411">
        <f t="shared" ref="AK125" si="154">AK124</f>
        <v>0</v>
      </c>
      <c r="AL125" s="411">
        <f t="shared" ref="AL125" si="155">AL124</f>
        <v>0</v>
      </c>
      <c r="AM125" s="306"/>
    </row>
    <row r="126" spans="1:39" outlineLevel="1">
      <c r="A126" s="768"/>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768">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A128" s="768"/>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F128" si="156">Z127</f>
        <v>0</v>
      </c>
      <c r="AA128" s="411">
        <f t="shared" si="156"/>
        <v>0</v>
      </c>
      <c r="AB128" s="411">
        <f t="shared" si="156"/>
        <v>0</v>
      </c>
      <c r="AC128" s="411">
        <f t="shared" si="156"/>
        <v>0</v>
      </c>
      <c r="AD128" s="411">
        <f t="shared" si="156"/>
        <v>0</v>
      </c>
      <c r="AE128" s="411">
        <f t="shared" si="156"/>
        <v>0</v>
      </c>
      <c r="AF128" s="411">
        <f t="shared" si="156"/>
        <v>0</v>
      </c>
      <c r="AG128" s="411">
        <f t="shared" ref="AG128" si="157">AG127</f>
        <v>0</v>
      </c>
      <c r="AH128" s="411">
        <f t="shared" ref="AH128" si="158">AH127</f>
        <v>0</v>
      </c>
      <c r="AI128" s="411">
        <f t="shared" ref="AI128" si="159">AI127</f>
        <v>0</v>
      </c>
      <c r="AJ128" s="411">
        <f t="shared" ref="AJ128" si="160">AJ127</f>
        <v>0</v>
      </c>
      <c r="AK128" s="411">
        <f t="shared" ref="AK128" si="161">AK127</f>
        <v>0</v>
      </c>
      <c r="AL128" s="411">
        <f t="shared" ref="AL128" si="162">AL127</f>
        <v>0</v>
      </c>
      <c r="AM128" s="306"/>
    </row>
    <row r="129" spans="1:39" outlineLevel="1">
      <c r="A129" s="768"/>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768">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A131" s="768"/>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F131" si="163">Z130</f>
        <v>0</v>
      </c>
      <c r="AA131" s="411">
        <f t="shared" si="163"/>
        <v>0</v>
      </c>
      <c r="AB131" s="411">
        <f t="shared" si="163"/>
        <v>0</v>
      </c>
      <c r="AC131" s="411">
        <f t="shared" si="163"/>
        <v>0</v>
      </c>
      <c r="AD131" s="411">
        <f t="shared" si="163"/>
        <v>0</v>
      </c>
      <c r="AE131" s="411">
        <f t="shared" si="163"/>
        <v>0</v>
      </c>
      <c r="AF131" s="411">
        <f t="shared" si="163"/>
        <v>0</v>
      </c>
      <c r="AG131" s="411">
        <f t="shared" ref="AG131" si="164">AG130</f>
        <v>0</v>
      </c>
      <c r="AH131" s="411">
        <f t="shared" ref="AH131" si="165">AH130</f>
        <v>0</v>
      </c>
      <c r="AI131" s="411">
        <f t="shared" ref="AI131" si="166">AI130</f>
        <v>0</v>
      </c>
      <c r="AJ131" s="411">
        <f t="shared" ref="AJ131" si="167">AJ130</f>
        <v>0</v>
      </c>
      <c r="AK131" s="411">
        <f t="shared" ref="AK131" si="168">AK130</f>
        <v>0</v>
      </c>
      <c r="AL131" s="411">
        <f t="shared" ref="AL131" si="169">AL130</f>
        <v>0</v>
      </c>
      <c r="AM131" s="306"/>
    </row>
    <row r="132" spans="1:39" outlineLevel="1">
      <c r="A132" s="768"/>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768">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A134" s="768"/>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F134" si="170">Z133</f>
        <v>0</v>
      </c>
      <c r="AA134" s="411">
        <f t="shared" si="170"/>
        <v>0</v>
      </c>
      <c r="AB134" s="411">
        <f t="shared" si="170"/>
        <v>0</v>
      </c>
      <c r="AC134" s="411">
        <f t="shared" si="170"/>
        <v>0</v>
      </c>
      <c r="AD134" s="411">
        <f t="shared" si="170"/>
        <v>0</v>
      </c>
      <c r="AE134" s="411">
        <f t="shared" si="170"/>
        <v>0</v>
      </c>
      <c r="AF134" s="411">
        <f t="shared" si="170"/>
        <v>0</v>
      </c>
      <c r="AG134" s="411">
        <f t="shared" ref="AG134" si="171">AG133</f>
        <v>0</v>
      </c>
      <c r="AH134" s="411">
        <f t="shared" ref="AH134" si="172">AH133</f>
        <v>0</v>
      </c>
      <c r="AI134" s="411">
        <f t="shared" ref="AI134" si="173">AI133</f>
        <v>0</v>
      </c>
      <c r="AJ134" s="411">
        <f t="shared" ref="AJ134" si="174">AJ133</f>
        <v>0</v>
      </c>
      <c r="AK134" s="411">
        <f t="shared" ref="AK134" si="175">AK133</f>
        <v>0</v>
      </c>
      <c r="AL134" s="411">
        <f t="shared" ref="AL134" si="176">AL133</f>
        <v>0</v>
      </c>
      <c r="AM134" s="306"/>
    </row>
    <row r="135" spans="1:39" outlineLevel="1">
      <c r="A135" s="768"/>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768">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A137" s="768"/>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F137" si="177">Z136</f>
        <v>0</v>
      </c>
      <c r="AA137" s="411">
        <f t="shared" si="177"/>
        <v>0</v>
      </c>
      <c r="AB137" s="411">
        <f t="shared" si="177"/>
        <v>0</v>
      </c>
      <c r="AC137" s="411">
        <f t="shared" si="177"/>
        <v>0</v>
      </c>
      <c r="AD137" s="411">
        <f t="shared" si="177"/>
        <v>0</v>
      </c>
      <c r="AE137" s="411">
        <f t="shared" si="177"/>
        <v>0</v>
      </c>
      <c r="AF137" s="411">
        <f t="shared" si="177"/>
        <v>0</v>
      </c>
      <c r="AG137" s="411">
        <f t="shared" ref="AG137" si="178">AG136</f>
        <v>0</v>
      </c>
      <c r="AH137" s="411">
        <f t="shared" ref="AH137" si="179">AH136</f>
        <v>0</v>
      </c>
      <c r="AI137" s="411">
        <f t="shared" ref="AI137" si="180">AI136</f>
        <v>0</v>
      </c>
      <c r="AJ137" s="411">
        <f t="shared" ref="AJ137" si="181">AJ136</f>
        <v>0</v>
      </c>
      <c r="AK137" s="411">
        <f t="shared" ref="AK137" si="182">AK136</f>
        <v>0</v>
      </c>
      <c r="AL137" s="411">
        <f t="shared" ref="AL137" si="183">AL136</f>
        <v>0</v>
      </c>
      <c r="AM137" s="306"/>
    </row>
    <row r="138" spans="1:39" outlineLevel="1">
      <c r="A138" s="768"/>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768">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A140" s="768"/>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F140" si="184">Z139</f>
        <v>0</v>
      </c>
      <c r="AA140" s="411">
        <f t="shared" si="184"/>
        <v>0</v>
      </c>
      <c r="AB140" s="411">
        <f t="shared" si="184"/>
        <v>0</v>
      </c>
      <c r="AC140" s="411">
        <f t="shared" si="184"/>
        <v>0</v>
      </c>
      <c r="AD140" s="411">
        <f t="shared" si="184"/>
        <v>0</v>
      </c>
      <c r="AE140" s="411">
        <f t="shared" si="184"/>
        <v>0</v>
      </c>
      <c r="AF140" s="411">
        <f t="shared" si="184"/>
        <v>0</v>
      </c>
      <c r="AG140" s="411">
        <f t="shared" ref="AG140" si="185">AG139</f>
        <v>0</v>
      </c>
      <c r="AH140" s="411">
        <f t="shared" ref="AH140" si="186">AH139</f>
        <v>0</v>
      </c>
      <c r="AI140" s="411">
        <f t="shared" ref="AI140" si="187">AI139</f>
        <v>0</v>
      </c>
      <c r="AJ140" s="411">
        <f t="shared" ref="AJ140" si="188">AJ139</f>
        <v>0</v>
      </c>
      <c r="AK140" s="411">
        <f t="shared" ref="AK140" si="189">AK139</f>
        <v>0</v>
      </c>
      <c r="AL140" s="411">
        <f t="shared" ref="AL140" si="190">AL139</f>
        <v>0</v>
      </c>
      <c r="AM140" s="306"/>
    </row>
    <row r="141" spans="1:39" outlineLevel="1">
      <c r="A141" s="768"/>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A142" s="768"/>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768">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A144" s="768"/>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F144" si="191">Z143</f>
        <v>0</v>
      </c>
      <c r="AA144" s="411">
        <f t="shared" si="191"/>
        <v>0</v>
      </c>
      <c r="AB144" s="411">
        <f t="shared" si="191"/>
        <v>0</v>
      </c>
      <c r="AC144" s="411">
        <f t="shared" si="191"/>
        <v>0</v>
      </c>
      <c r="AD144" s="411">
        <f t="shared" si="191"/>
        <v>0</v>
      </c>
      <c r="AE144" s="411">
        <f t="shared" si="191"/>
        <v>0</v>
      </c>
      <c r="AF144" s="411">
        <f t="shared" si="191"/>
        <v>0</v>
      </c>
      <c r="AG144" s="411">
        <f t="shared" ref="AG144" si="192">AG143</f>
        <v>0</v>
      </c>
      <c r="AH144" s="411">
        <f t="shared" ref="AH144" si="193">AH143</f>
        <v>0</v>
      </c>
      <c r="AI144" s="411">
        <f t="shared" ref="AI144" si="194">AI143</f>
        <v>0</v>
      </c>
      <c r="AJ144" s="411">
        <f t="shared" ref="AJ144" si="195">AJ143</f>
        <v>0</v>
      </c>
      <c r="AK144" s="411">
        <f t="shared" ref="AK144" si="196">AK143</f>
        <v>0</v>
      </c>
      <c r="AL144" s="411">
        <f t="shared" ref="AL144" si="197">AL143</f>
        <v>0</v>
      </c>
      <c r="AM144" s="306"/>
    </row>
    <row r="145" spans="1:39" outlineLevel="1">
      <c r="A145" s="768"/>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768">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A147" s="768"/>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F147" si="198">Z146</f>
        <v>0</v>
      </c>
      <c r="AA147" s="411">
        <f t="shared" si="198"/>
        <v>0</v>
      </c>
      <c r="AB147" s="411">
        <f t="shared" si="198"/>
        <v>0</v>
      </c>
      <c r="AC147" s="411">
        <f t="shared" si="198"/>
        <v>0</v>
      </c>
      <c r="AD147" s="411">
        <f t="shared" si="198"/>
        <v>0</v>
      </c>
      <c r="AE147" s="411">
        <f t="shared" si="198"/>
        <v>0</v>
      </c>
      <c r="AF147" s="411">
        <f t="shared" si="198"/>
        <v>0</v>
      </c>
      <c r="AG147" s="411">
        <f t="shared" ref="AG147" si="199">AG146</f>
        <v>0</v>
      </c>
      <c r="AH147" s="411">
        <f t="shared" ref="AH147" si="200">AH146</f>
        <v>0</v>
      </c>
      <c r="AI147" s="411">
        <f t="shared" ref="AI147" si="201">AI146</f>
        <v>0</v>
      </c>
      <c r="AJ147" s="411">
        <f t="shared" ref="AJ147" si="202">AJ146</f>
        <v>0</v>
      </c>
      <c r="AK147" s="411">
        <f t="shared" ref="AK147" si="203">AK146</f>
        <v>0</v>
      </c>
      <c r="AL147" s="411">
        <f t="shared" ref="AL147" si="204">AL146</f>
        <v>0</v>
      </c>
      <c r="AM147" s="306"/>
    </row>
    <row r="148" spans="1:39" outlineLevel="1">
      <c r="A148" s="768"/>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768">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A150" s="768"/>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F150" si="205">Z149</f>
        <v>0</v>
      </c>
      <c r="AA150" s="411">
        <f t="shared" si="205"/>
        <v>0</v>
      </c>
      <c r="AB150" s="411">
        <f t="shared" si="205"/>
        <v>0</v>
      </c>
      <c r="AC150" s="411">
        <f t="shared" si="205"/>
        <v>0</v>
      </c>
      <c r="AD150" s="411">
        <f t="shared" si="205"/>
        <v>0</v>
      </c>
      <c r="AE150" s="411">
        <f t="shared" si="205"/>
        <v>0</v>
      </c>
      <c r="AF150" s="411">
        <f t="shared" si="205"/>
        <v>0</v>
      </c>
      <c r="AG150" s="411">
        <f t="shared" ref="AG150" si="206">AG149</f>
        <v>0</v>
      </c>
      <c r="AH150" s="411">
        <f t="shared" ref="AH150" si="207">AH149</f>
        <v>0</v>
      </c>
      <c r="AI150" s="411">
        <f t="shared" ref="AI150" si="208">AI149</f>
        <v>0</v>
      </c>
      <c r="AJ150" s="411">
        <f t="shared" ref="AJ150" si="209">AJ149</f>
        <v>0</v>
      </c>
      <c r="AK150" s="411">
        <f t="shared" ref="AK150" si="210">AK149</f>
        <v>0</v>
      </c>
      <c r="AL150" s="411">
        <f t="shared" ref="AL150" si="211">AL149</f>
        <v>0</v>
      </c>
      <c r="AM150" s="306"/>
    </row>
    <row r="151" spans="1:39" outlineLevel="1">
      <c r="A151" s="768"/>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A152" s="768"/>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768">
        <v>36</v>
      </c>
      <c r="B153" s="519"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A154" s="768"/>
      <c r="B154" s="294" t="s">
        <v>267</v>
      </c>
      <c r="C154" s="291" t="s">
        <v>163</v>
      </c>
      <c r="D154" s="295"/>
      <c r="E154" s="295"/>
      <c r="F154" s="295"/>
      <c r="G154" s="295"/>
      <c r="H154" s="295"/>
      <c r="I154" s="295"/>
      <c r="J154" s="295"/>
      <c r="K154" s="295"/>
      <c r="L154" s="295"/>
      <c r="M154" s="295"/>
      <c r="N154" s="295">
        <f>N153</f>
        <v>0</v>
      </c>
      <c r="O154" s="295"/>
      <c r="P154" s="295"/>
      <c r="Q154" s="295"/>
      <c r="R154" s="295"/>
      <c r="S154" s="295"/>
      <c r="T154" s="295"/>
      <c r="U154" s="295"/>
      <c r="V154" s="295"/>
      <c r="W154" s="295"/>
      <c r="X154" s="295"/>
      <c r="Y154" s="411">
        <f>Y153</f>
        <v>0</v>
      </c>
      <c r="Z154" s="411">
        <f t="shared" ref="Z154:AF154" si="212">Z153</f>
        <v>0</v>
      </c>
      <c r="AA154" s="411">
        <f t="shared" si="212"/>
        <v>0</v>
      </c>
      <c r="AB154" s="411">
        <f t="shared" si="212"/>
        <v>0</v>
      </c>
      <c r="AC154" s="411">
        <f t="shared" si="212"/>
        <v>0</v>
      </c>
      <c r="AD154" s="411">
        <f t="shared" si="212"/>
        <v>0</v>
      </c>
      <c r="AE154" s="411">
        <f t="shared" si="212"/>
        <v>0</v>
      </c>
      <c r="AF154" s="411">
        <f t="shared" si="212"/>
        <v>0</v>
      </c>
      <c r="AG154" s="411">
        <f t="shared" ref="AG154" si="213">AG153</f>
        <v>0</v>
      </c>
      <c r="AH154" s="411">
        <f t="shared" ref="AH154" si="214">AH153</f>
        <v>0</v>
      </c>
      <c r="AI154" s="411">
        <f t="shared" ref="AI154" si="215">AI153</f>
        <v>0</v>
      </c>
      <c r="AJ154" s="411">
        <f t="shared" ref="AJ154" si="216">AJ153</f>
        <v>0</v>
      </c>
      <c r="AK154" s="411">
        <f t="shared" ref="AK154" si="217">AK153</f>
        <v>0</v>
      </c>
      <c r="AL154" s="411">
        <f t="shared" ref="AL154" si="218">AL153</f>
        <v>0</v>
      </c>
      <c r="AM154" s="306"/>
    </row>
    <row r="155" spans="1:39" outlineLevel="1">
      <c r="A155" s="768"/>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768">
        <v>37</v>
      </c>
      <c r="B156" s="519"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A157" s="768"/>
      <c r="B157" s="294" t="s">
        <v>267</v>
      </c>
      <c r="C157" s="291" t="s">
        <v>163</v>
      </c>
      <c r="D157" s="295"/>
      <c r="E157" s="295"/>
      <c r="F157" s="295"/>
      <c r="G157" s="295"/>
      <c r="H157" s="295"/>
      <c r="I157" s="295"/>
      <c r="J157" s="295"/>
      <c r="K157" s="295"/>
      <c r="L157" s="295"/>
      <c r="M157" s="295"/>
      <c r="N157" s="295">
        <f>N156</f>
        <v>0</v>
      </c>
      <c r="O157" s="295"/>
      <c r="P157" s="295"/>
      <c r="Q157" s="295"/>
      <c r="R157" s="295"/>
      <c r="S157" s="295"/>
      <c r="T157" s="295"/>
      <c r="U157" s="295"/>
      <c r="V157" s="295"/>
      <c r="W157" s="295"/>
      <c r="X157" s="295"/>
      <c r="Y157" s="411">
        <f>Y156</f>
        <v>0</v>
      </c>
      <c r="Z157" s="411">
        <f t="shared" ref="Z157:AF157" si="219">Z156</f>
        <v>0</v>
      </c>
      <c r="AA157" s="411">
        <f t="shared" si="219"/>
        <v>0</v>
      </c>
      <c r="AB157" s="411">
        <f t="shared" si="219"/>
        <v>0</v>
      </c>
      <c r="AC157" s="411">
        <f t="shared" si="219"/>
        <v>0</v>
      </c>
      <c r="AD157" s="411">
        <f t="shared" si="219"/>
        <v>0</v>
      </c>
      <c r="AE157" s="411">
        <f t="shared" si="219"/>
        <v>0</v>
      </c>
      <c r="AF157" s="411">
        <f t="shared" si="219"/>
        <v>0</v>
      </c>
      <c r="AG157" s="411">
        <f t="shared" ref="AG157" si="220">AG156</f>
        <v>0</v>
      </c>
      <c r="AH157" s="411">
        <f t="shared" ref="AH157" si="221">AH156</f>
        <v>0</v>
      </c>
      <c r="AI157" s="411">
        <f t="shared" ref="AI157" si="222">AI156</f>
        <v>0</v>
      </c>
      <c r="AJ157" s="411">
        <f t="shared" ref="AJ157" si="223">AJ156</f>
        <v>0</v>
      </c>
      <c r="AK157" s="411">
        <f t="shared" ref="AK157" si="224">AK156</f>
        <v>0</v>
      </c>
      <c r="AL157" s="411">
        <f t="shared" ref="AL157" si="225">AL156</f>
        <v>0</v>
      </c>
      <c r="AM157" s="306"/>
    </row>
    <row r="158" spans="1:39" outlineLevel="1">
      <c r="A158" s="768"/>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768">
        <v>38</v>
      </c>
      <c r="B159" s="519"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A160" s="768"/>
      <c r="B160" s="294" t="s">
        <v>267</v>
      </c>
      <c r="C160" s="291" t="s">
        <v>163</v>
      </c>
      <c r="D160" s="295"/>
      <c r="E160" s="295"/>
      <c r="F160" s="295"/>
      <c r="G160" s="295"/>
      <c r="H160" s="295"/>
      <c r="I160" s="295"/>
      <c r="J160" s="295"/>
      <c r="K160" s="295"/>
      <c r="L160" s="295"/>
      <c r="M160" s="295"/>
      <c r="N160" s="295">
        <f>N159</f>
        <v>0</v>
      </c>
      <c r="O160" s="295"/>
      <c r="P160" s="295"/>
      <c r="Q160" s="295"/>
      <c r="R160" s="295"/>
      <c r="S160" s="295"/>
      <c r="T160" s="295"/>
      <c r="U160" s="295"/>
      <c r="V160" s="295"/>
      <c r="W160" s="295"/>
      <c r="X160" s="295"/>
      <c r="Y160" s="411">
        <f>Y159</f>
        <v>0</v>
      </c>
      <c r="Z160" s="411">
        <f t="shared" ref="Z160:AF160" si="226">Z159</f>
        <v>0</v>
      </c>
      <c r="AA160" s="411">
        <f t="shared" si="226"/>
        <v>0</v>
      </c>
      <c r="AB160" s="411">
        <f t="shared" si="226"/>
        <v>0</v>
      </c>
      <c r="AC160" s="411">
        <f t="shared" si="226"/>
        <v>0</v>
      </c>
      <c r="AD160" s="411">
        <f t="shared" si="226"/>
        <v>0</v>
      </c>
      <c r="AE160" s="411">
        <f t="shared" si="226"/>
        <v>0</v>
      </c>
      <c r="AF160" s="411">
        <f t="shared" si="226"/>
        <v>0</v>
      </c>
      <c r="AG160" s="411">
        <f t="shared" ref="AG160" si="227">AG159</f>
        <v>0</v>
      </c>
      <c r="AH160" s="411">
        <f t="shared" ref="AH160" si="228">AH159</f>
        <v>0</v>
      </c>
      <c r="AI160" s="411">
        <f t="shared" ref="AI160" si="229">AI159</f>
        <v>0</v>
      </c>
      <c r="AJ160" s="411">
        <f t="shared" ref="AJ160" si="230">AJ159</f>
        <v>0</v>
      </c>
      <c r="AK160" s="411">
        <f t="shared" ref="AK160" si="231">AK159</f>
        <v>0</v>
      </c>
      <c r="AL160" s="411">
        <f t="shared" ref="AL160" si="232">AL159</f>
        <v>0</v>
      </c>
      <c r="AM160" s="306"/>
    </row>
    <row r="161" spans="1:39" outlineLevel="1">
      <c r="A161" s="768"/>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768">
        <v>39</v>
      </c>
      <c r="B162" s="519"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A163" s="768"/>
      <c r="B163" s="294" t="s">
        <v>267</v>
      </c>
      <c r="C163" s="291" t="s">
        <v>163</v>
      </c>
      <c r="D163" s="295"/>
      <c r="E163" s="295"/>
      <c r="F163" s="295"/>
      <c r="G163" s="295"/>
      <c r="H163" s="295"/>
      <c r="I163" s="295"/>
      <c r="J163" s="295"/>
      <c r="K163" s="295"/>
      <c r="L163" s="295"/>
      <c r="M163" s="295"/>
      <c r="N163" s="295">
        <f>N162</f>
        <v>0</v>
      </c>
      <c r="O163" s="295"/>
      <c r="P163" s="295"/>
      <c r="Q163" s="295"/>
      <c r="R163" s="295"/>
      <c r="S163" s="295"/>
      <c r="T163" s="295"/>
      <c r="U163" s="295"/>
      <c r="V163" s="295"/>
      <c r="W163" s="295"/>
      <c r="X163" s="295"/>
      <c r="Y163" s="411">
        <f>Y162</f>
        <v>0</v>
      </c>
      <c r="Z163" s="411">
        <f t="shared" ref="Z163:AF163" si="233">Z162</f>
        <v>0</v>
      </c>
      <c r="AA163" s="411">
        <f t="shared" si="233"/>
        <v>0</v>
      </c>
      <c r="AB163" s="411">
        <f t="shared" si="233"/>
        <v>0</v>
      </c>
      <c r="AC163" s="411">
        <f t="shared" si="233"/>
        <v>0</v>
      </c>
      <c r="AD163" s="411">
        <f t="shared" si="233"/>
        <v>0</v>
      </c>
      <c r="AE163" s="411">
        <f t="shared" si="233"/>
        <v>0</v>
      </c>
      <c r="AF163" s="411">
        <f t="shared" si="233"/>
        <v>0</v>
      </c>
      <c r="AG163" s="411">
        <f t="shared" ref="AG163" si="234">AG162</f>
        <v>0</v>
      </c>
      <c r="AH163" s="411">
        <f t="shared" ref="AH163" si="235">AH162</f>
        <v>0</v>
      </c>
      <c r="AI163" s="411">
        <f t="shared" ref="AI163" si="236">AI162</f>
        <v>0</v>
      </c>
      <c r="AJ163" s="411">
        <f t="shared" ref="AJ163" si="237">AJ162</f>
        <v>0</v>
      </c>
      <c r="AK163" s="411">
        <f t="shared" ref="AK163" si="238">AK162</f>
        <v>0</v>
      </c>
      <c r="AL163" s="411">
        <f t="shared" ref="AL163" si="239">AL162</f>
        <v>0</v>
      </c>
      <c r="AM163" s="306"/>
    </row>
    <row r="164" spans="1:39" outlineLevel="1">
      <c r="A164" s="768"/>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768">
        <v>40</v>
      </c>
      <c r="B165" s="519"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A166" s="768"/>
      <c r="B166" s="294" t="s">
        <v>267</v>
      </c>
      <c r="C166" s="291" t="s">
        <v>163</v>
      </c>
      <c r="D166" s="295"/>
      <c r="E166" s="295"/>
      <c r="F166" s="295"/>
      <c r="G166" s="295"/>
      <c r="H166" s="295"/>
      <c r="I166" s="295"/>
      <c r="J166" s="295"/>
      <c r="K166" s="295"/>
      <c r="L166" s="295"/>
      <c r="M166" s="295"/>
      <c r="N166" s="295">
        <f>N165</f>
        <v>0</v>
      </c>
      <c r="O166" s="295"/>
      <c r="P166" s="295"/>
      <c r="Q166" s="295"/>
      <c r="R166" s="295"/>
      <c r="S166" s="295"/>
      <c r="T166" s="295"/>
      <c r="U166" s="295"/>
      <c r="V166" s="295"/>
      <c r="W166" s="295"/>
      <c r="X166" s="295"/>
      <c r="Y166" s="411">
        <f>Y165</f>
        <v>0</v>
      </c>
      <c r="Z166" s="411">
        <f t="shared" ref="Z166:AF166" si="240">Z165</f>
        <v>0</v>
      </c>
      <c r="AA166" s="411">
        <f t="shared" si="240"/>
        <v>0</v>
      </c>
      <c r="AB166" s="411">
        <f t="shared" si="240"/>
        <v>0</v>
      </c>
      <c r="AC166" s="411">
        <f t="shared" si="240"/>
        <v>0</v>
      </c>
      <c r="AD166" s="411">
        <f t="shared" si="240"/>
        <v>0</v>
      </c>
      <c r="AE166" s="411">
        <f t="shared" si="240"/>
        <v>0</v>
      </c>
      <c r="AF166" s="411">
        <f t="shared" si="240"/>
        <v>0</v>
      </c>
      <c r="AG166" s="411">
        <f t="shared" ref="AG166" si="241">AG165</f>
        <v>0</v>
      </c>
      <c r="AH166" s="411">
        <f t="shared" ref="AH166" si="242">AH165</f>
        <v>0</v>
      </c>
      <c r="AI166" s="411">
        <f t="shared" ref="AI166" si="243">AI165</f>
        <v>0</v>
      </c>
      <c r="AJ166" s="411">
        <f t="shared" ref="AJ166" si="244">AJ165</f>
        <v>0</v>
      </c>
      <c r="AK166" s="411">
        <f t="shared" ref="AK166" si="245">AK165</f>
        <v>0</v>
      </c>
      <c r="AL166" s="411">
        <f t="shared" ref="AL166" si="246">AL165</f>
        <v>0</v>
      </c>
      <c r="AM166" s="306"/>
    </row>
    <row r="167" spans="1:39" outlineLevel="1">
      <c r="A167" s="768"/>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768">
        <v>41</v>
      </c>
      <c r="B168" s="519"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A169" s="768"/>
      <c r="B169" s="294" t="s">
        <v>267</v>
      </c>
      <c r="C169" s="291" t="s">
        <v>163</v>
      </c>
      <c r="D169" s="295"/>
      <c r="E169" s="295"/>
      <c r="F169" s="295"/>
      <c r="G169" s="295"/>
      <c r="H169" s="295"/>
      <c r="I169" s="295"/>
      <c r="J169" s="295"/>
      <c r="K169" s="295"/>
      <c r="L169" s="295"/>
      <c r="M169" s="295"/>
      <c r="N169" s="295">
        <f>N168</f>
        <v>0</v>
      </c>
      <c r="O169" s="295"/>
      <c r="P169" s="295"/>
      <c r="Q169" s="295"/>
      <c r="R169" s="295"/>
      <c r="S169" s="295"/>
      <c r="T169" s="295"/>
      <c r="U169" s="295"/>
      <c r="V169" s="295"/>
      <c r="W169" s="295"/>
      <c r="X169" s="295"/>
      <c r="Y169" s="411">
        <f>Y168</f>
        <v>0</v>
      </c>
      <c r="Z169" s="411">
        <f t="shared" ref="Z169:AF169" si="247">Z168</f>
        <v>0</v>
      </c>
      <c r="AA169" s="411">
        <f t="shared" si="247"/>
        <v>0</v>
      </c>
      <c r="AB169" s="411">
        <f t="shared" si="247"/>
        <v>0</v>
      </c>
      <c r="AC169" s="411">
        <f t="shared" si="247"/>
        <v>0</v>
      </c>
      <c r="AD169" s="411">
        <f t="shared" si="247"/>
        <v>0</v>
      </c>
      <c r="AE169" s="411">
        <f t="shared" si="247"/>
        <v>0</v>
      </c>
      <c r="AF169" s="411">
        <f t="shared" si="247"/>
        <v>0</v>
      </c>
      <c r="AG169" s="411">
        <f t="shared" ref="AG169" si="248">AG168</f>
        <v>0</v>
      </c>
      <c r="AH169" s="411">
        <f t="shared" ref="AH169" si="249">AH168</f>
        <v>0</v>
      </c>
      <c r="AI169" s="411">
        <f t="shared" ref="AI169" si="250">AI168</f>
        <v>0</v>
      </c>
      <c r="AJ169" s="411">
        <f t="shared" ref="AJ169" si="251">AJ168</f>
        <v>0</v>
      </c>
      <c r="AK169" s="411">
        <f t="shared" ref="AK169" si="252">AK168</f>
        <v>0</v>
      </c>
      <c r="AL169" s="411">
        <f t="shared" ref="AL169" si="253">AL168</f>
        <v>0</v>
      </c>
      <c r="AM169" s="306"/>
    </row>
    <row r="170" spans="1:39" outlineLevel="1">
      <c r="A170" s="768"/>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768">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A172" s="768"/>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F172" si="254">Z171</f>
        <v>0</v>
      </c>
      <c r="AA172" s="411">
        <f t="shared" si="254"/>
        <v>0</v>
      </c>
      <c r="AB172" s="411">
        <f t="shared" si="254"/>
        <v>0</v>
      </c>
      <c r="AC172" s="411">
        <f t="shared" si="254"/>
        <v>0</v>
      </c>
      <c r="AD172" s="411">
        <f t="shared" si="254"/>
        <v>0</v>
      </c>
      <c r="AE172" s="411">
        <f t="shared" si="254"/>
        <v>0</v>
      </c>
      <c r="AF172" s="411">
        <f t="shared" si="254"/>
        <v>0</v>
      </c>
      <c r="AG172" s="411">
        <f t="shared" ref="AG172" si="255">AG171</f>
        <v>0</v>
      </c>
      <c r="AH172" s="411">
        <f t="shared" ref="AH172" si="256">AH171</f>
        <v>0</v>
      </c>
      <c r="AI172" s="411">
        <f t="shared" ref="AI172" si="257">AI171</f>
        <v>0</v>
      </c>
      <c r="AJ172" s="411">
        <f t="shared" ref="AJ172" si="258">AJ171</f>
        <v>0</v>
      </c>
      <c r="AK172" s="411">
        <f t="shared" ref="AK172" si="259">AK171</f>
        <v>0</v>
      </c>
      <c r="AL172" s="411">
        <f t="shared" ref="AL172" si="260">AL171</f>
        <v>0</v>
      </c>
      <c r="AM172" s="306"/>
    </row>
    <row r="173" spans="1:39" outlineLevel="1">
      <c r="A173" s="768"/>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768">
        <v>43</v>
      </c>
      <c r="B174" s="519"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A175" s="768"/>
      <c r="B175" s="294" t="s">
        <v>267</v>
      </c>
      <c r="C175" s="291" t="s">
        <v>163</v>
      </c>
      <c r="D175" s="295"/>
      <c r="E175" s="295"/>
      <c r="F175" s="295"/>
      <c r="G175" s="295"/>
      <c r="H175" s="295"/>
      <c r="I175" s="295"/>
      <c r="J175" s="295"/>
      <c r="K175" s="295"/>
      <c r="L175" s="295"/>
      <c r="M175" s="295"/>
      <c r="N175" s="295">
        <f>N174</f>
        <v>0</v>
      </c>
      <c r="O175" s="295"/>
      <c r="P175" s="295"/>
      <c r="Q175" s="295"/>
      <c r="R175" s="295"/>
      <c r="S175" s="295"/>
      <c r="T175" s="295"/>
      <c r="U175" s="295"/>
      <c r="V175" s="295"/>
      <c r="W175" s="295"/>
      <c r="X175" s="295"/>
      <c r="Y175" s="411">
        <f>Y174</f>
        <v>0</v>
      </c>
      <c r="Z175" s="411">
        <f t="shared" ref="Z175:AF175" si="261">Z174</f>
        <v>0</v>
      </c>
      <c r="AA175" s="411">
        <f t="shared" si="261"/>
        <v>0</v>
      </c>
      <c r="AB175" s="411">
        <f t="shared" si="261"/>
        <v>0</v>
      </c>
      <c r="AC175" s="411">
        <f t="shared" si="261"/>
        <v>0</v>
      </c>
      <c r="AD175" s="411">
        <f t="shared" si="261"/>
        <v>0</v>
      </c>
      <c r="AE175" s="411">
        <f t="shared" si="261"/>
        <v>0</v>
      </c>
      <c r="AF175" s="411">
        <f t="shared" si="261"/>
        <v>0</v>
      </c>
      <c r="AG175" s="411">
        <f t="shared" ref="AG175" si="262">AG174</f>
        <v>0</v>
      </c>
      <c r="AH175" s="411">
        <f t="shared" ref="AH175" si="263">AH174</f>
        <v>0</v>
      </c>
      <c r="AI175" s="411">
        <f t="shared" ref="AI175" si="264">AI174</f>
        <v>0</v>
      </c>
      <c r="AJ175" s="411">
        <f t="shared" ref="AJ175" si="265">AJ174</f>
        <v>0</v>
      </c>
      <c r="AK175" s="411">
        <f t="shared" ref="AK175" si="266">AK174</f>
        <v>0</v>
      </c>
      <c r="AL175" s="411">
        <f t="shared" ref="AL175" si="267">AL174</f>
        <v>0</v>
      </c>
      <c r="AM175" s="306"/>
    </row>
    <row r="176" spans="1:39" outlineLevel="1">
      <c r="A176" s="768"/>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768">
        <v>44</v>
      </c>
      <c r="B177" s="519"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A178" s="768"/>
      <c r="B178" s="294" t="s">
        <v>267</v>
      </c>
      <c r="C178" s="291" t="s">
        <v>163</v>
      </c>
      <c r="D178" s="295"/>
      <c r="E178" s="295"/>
      <c r="F178" s="295"/>
      <c r="G178" s="295"/>
      <c r="H178" s="295"/>
      <c r="I178" s="295"/>
      <c r="J178" s="295"/>
      <c r="K178" s="295"/>
      <c r="L178" s="295"/>
      <c r="M178" s="295"/>
      <c r="N178" s="295">
        <f>N177</f>
        <v>0</v>
      </c>
      <c r="O178" s="295"/>
      <c r="P178" s="295"/>
      <c r="Q178" s="295"/>
      <c r="R178" s="295"/>
      <c r="S178" s="295"/>
      <c r="T178" s="295"/>
      <c r="U178" s="295"/>
      <c r="V178" s="295"/>
      <c r="W178" s="295"/>
      <c r="X178" s="295"/>
      <c r="Y178" s="411">
        <f>Y177</f>
        <v>0</v>
      </c>
      <c r="Z178" s="411">
        <f t="shared" ref="Z178:AF178" si="268">Z177</f>
        <v>0</v>
      </c>
      <c r="AA178" s="411">
        <f t="shared" si="268"/>
        <v>0</v>
      </c>
      <c r="AB178" s="411">
        <f t="shared" si="268"/>
        <v>0</v>
      </c>
      <c r="AC178" s="411">
        <f t="shared" si="268"/>
        <v>0</v>
      </c>
      <c r="AD178" s="411">
        <f t="shared" si="268"/>
        <v>0</v>
      </c>
      <c r="AE178" s="411">
        <f t="shared" si="268"/>
        <v>0</v>
      </c>
      <c r="AF178" s="411">
        <f t="shared" si="268"/>
        <v>0</v>
      </c>
      <c r="AG178" s="411">
        <f t="shared" ref="AG178" si="269">AG177</f>
        <v>0</v>
      </c>
      <c r="AH178" s="411">
        <f t="shared" ref="AH178" si="270">AH177</f>
        <v>0</v>
      </c>
      <c r="AI178" s="411">
        <f t="shared" ref="AI178" si="271">AI177</f>
        <v>0</v>
      </c>
      <c r="AJ178" s="411">
        <f t="shared" ref="AJ178" si="272">AJ177</f>
        <v>0</v>
      </c>
      <c r="AK178" s="411">
        <f t="shared" ref="AK178" si="273">AK177</f>
        <v>0</v>
      </c>
      <c r="AL178" s="411">
        <f t="shared" ref="AL178" si="274">AL177</f>
        <v>0</v>
      </c>
      <c r="AM178" s="306"/>
    </row>
    <row r="179" spans="1:39" outlineLevel="1">
      <c r="A179" s="768"/>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768">
        <v>45</v>
      </c>
      <c r="B180" s="519"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A181" s="768"/>
      <c r="B181" s="294" t="s">
        <v>267</v>
      </c>
      <c r="C181" s="291" t="s">
        <v>163</v>
      </c>
      <c r="D181" s="295"/>
      <c r="E181" s="295"/>
      <c r="F181" s="295"/>
      <c r="G181" s="295"/>
      <c r="H181" s="295"/>
      <c r="I181" s="295"/>
      <c r="J181" s="295"/>
      <c r="K181" s="295"/>
      <c r="L181" s="295"/>
      <c r="M181" s="295"/>
      <c r="N181" s="295">
        <f>N180</f>
        <v>0</v>
      </c>
      <c r="O181" s="295"/>
      <c r="P181" s="295"/>
      <c r="Q181" s="295"/>
      <c r="R181" s="295"/>
      <c r="S181" s="295"/>
      <c r="T181" s="295"/>
      <c r="U181" s="295"/>
      <c r="V181" s="295"/>
      <c r="W181" s="295"/>
      <c r="X181" s="295"/>
      <c r="Y181" s="411">
        <f>Y180</f>
        <v>0</v>
      </c>
      <c r="Z181" s="411">
        <f t="shared" ref="Z181:AF181" si="275">Z180</f>
        <v>0</v>
      </c>
      <c r="AA181" s="411">
        <f t="shared" si="275"/>
        <v>0</v>
      </c>
      <c r="AB181" s="411">
        <f t="shared" si="275"/>
        <v>0</v>
      </c>
      <c r="AC181" s="411">
        <f t="shared" si="275"/>
        <v>0</v>
      </c>
      <c r="AD181" s="411">
        <f t="shared" si="275"/>
        <v>0</v>
      </c>
      <c r="AE181" s="411">
        <f t="shared" si="275"/>
        <v>0</v>
      </c>
      <c r="AF181" s="411">
        <f t="shared" si="275"/>
        <v>0</v>
      </c>
      <c r="AG181" s="411">
        <f t="shared" ref="AG181" si="276">AG180</f>
        <v>0</v>
      </c>
      <c r="AH181" s="411">
        <f t="shared" ref="AH181" si="277">AH180</f>
        <v>0</v>
      </c>
      <c r="AI181" s="411">
        <f t="shared" ref="AI181" si="278">AI180</f>
        <v>0</v>
      </c>
      <c r="AJ181" s="411">
        <f t="shared" ref="AJ181" si="279">AJ180</f>
        <v>0</v>
      </c>
      <c r="AK181" s="411">
        <f t="shared" ref="AK181" si="280">AK180</f>
        <v>0</v>
      </c>
      <c r="AL181" s="411">
        <f t="shared" ref="AL181" si="281">AL180</f>
        <v>0</v>
      </c>
      <c r="AM181" s="306"/>
    </row>
    <row r="182" spans="1:39" outlineLevel="1">
      <c r="A182" s="768"/>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768">
        <v>46</v>
      </c>
      <c r="B183" s="519"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A184" s="768"/>
      <c r="B184" s="294" t="s">
        <v>267</v>
      </c>
      <c r="C184" s="291" t="s">
        <v>163</v>
      </c>
      <c r="D184" s="295"/>
      <c r="E184" s="295"/>
      <c r="F184" s="295"/>
      <c r="G184" s="295"/>
      <c r="H184" s="295"/>
      <c r="I184" s="295"/>
      <c r="J184" s="295"/>
      <c r="K184" s="295"/>
      <c r="L184" s="295"/>
      <c r="M184" s="295"/>
      <c r="N184" s="295">
        <f>N183</f>
        <v>0</v>
      </c>
      <c r="O184" s="295"/>
      <c r="P184" s="295"/>
      <c r="Q184" s="295"/>
      <c r="R184" s="295"/>
      <c r="S184" s="295"/>
      <c r="T184" s="295"/>
      <c r="U184" s="295"/>
      <c r="V184" s="295"/>
      <c r="W184" s="295"/>
      <c r="X184" s="295"/>
      <c r="Y184" s="411">
        <f>Y183</f>
        <v>0</v>
      </c>
      <c r="Z184" s="411">
        <f t="shared" ref="Z184:AF184" si="282">Z183</f>
        <v>0</v>
      </c>
      <c r="AA184" s="411">
        <f t="shared" si="282"/>
        <v>0</v>
      </c>
      <c r="AB184" s="411">
        <f t="shared" si="282"/>
        <v>0</v>
      </c>
      <c r="AC184" s="411">
        <f t="shared" si="282"/>
        <v>0</v>
      </c>
      <c r="AD184" s="411">
        <f t="shared" si="282"/>
        <v>0</v>
      </c>
      <c r="AE184" s="411">
        <f t="shared" si="282"/>
        <v>0</v>
      </c>
      <c r="AF184" s="411">
        <f t="shared" si="282"/>
        <v>0</v>
      </c>
      <c r="AG184" s="411">
        <f t="shared" ref="AG184" si="283">AG183</f>
        <v>0</v>
      </c>
      <c r="AH184" s="411">
        <f t="shared" ref="AH184" si="284">AH183</f>
        <v>0</v>
      </c>
      <c r="AI184" s="411">
        <f t="shared" ref="AI184" si="285">AI183</f>
        <v>0</v>
      </c>
      <c r="AJ184" s="411">
        <f t="shared" ref="AJ184" si="286">AJ183</f>
        <v>0</v>
      </c>
      <c r="AK184" s="411">
        <f t="shared" ref="AK184" si="287">AK183</f>
        <v>0</v>
      </c>
      <c r="AL184" s="411">
        <f t="shared" ref="AL184" si="288">AL183</f>
        <v>0</v>
      </c>
      <c r="AM184" s="306"/>
    </row>
    <row r="185" spans="1:39" outlineLevel="1">
      <c r="A185" s="768"/>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768">
        <v>47</v>
      </c>
      <c r="B186" s="519"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A187" s="768"/>
      <c r="B187" s="294" t="s">
        <v>267</v>
      </c>
      <c r="C187" s="291" t="s">
        <v>163</v>
      </c>
      <c r="D187" s="295"/>
      <c r="E187" s="295"/>
      <c r="F187" s="295"/>
      <c r="G187" s="295"/>
      <c r="H187" s="295"/>
      <c r="I187" s="295"/>
      <c r="J187" s="295"/>
      <c r="K187" s="295"/>
      <c r="L187" s="295"/>
      <c r="M187" s="295"/>
      <c r="N187" s="295">
        <f>N186</f>
        <v>0</v>
      </c>
      <c r="O187" s="295"/>
      <c r="P187" s="295"/>
      <c r="Q187" s="295"/>
      <c r="R187" s="295"/>
      <c r="S187" s="295"/>
      <c r="T187" s="295"/>
      <c r="U187" s="295"/>
      <c r="V187" s="295"/>
      <c r="W187" s="295"/>
      <c r="X187" s="295"/>
      <c r="Y187" s="411">
        <f>Y186</f>
        <v>0</v>
      </c>
      <c r="Z187" s="411">
        <f t="shared" ref="Z187:AF187" si="289">Z186</f>
        <v>0</v>
      </c>
      <c r="AA187" s="411">
        <f t="shared" si="289"/>
        <v>0</v>
      </c>
      <c r="AB187" s="411">
        <f t="shared" si="289"/>
        <v>0</v>
      </c>
      <c r="AC187" s="411">
        <f t="shared" si="289"/>
        <v>0</v>
      </c>
      <c r="AD187" s="411">
        <f t="shared" si="289"/>
        <v>0</v>
      </c>
      <c r="AE187" s="411">
        <f t="shared" si="289"/>
        <v>0</v>
      </c>
      <c r="AF187" s="411">
        <f t="shared" si="289"/>
        <v>0</v>
      </c>
      <c r="AG187" s="411">
        <f t="shared" ref="AG187" si="290">AG186</f>
        <v>0</v>
      </c>
      <c r="AH187" s="411">
        <f t="shared" ref="AH187" si="291">AH186</f>
        <v>0</v>
      </c>
      <c r="AI187" s="411">
        <f t="shared" ref="AI187" si="292">AI186</f>
        <v>0</v>
      </c>
      <c r="AJ187" s="411">
        <f t="shared" ref="AJ187" si="293">AJ186</f>
        <v>0</v>
      </c>
      <c r="AK187" s="411">
        <f t="shared" ref="AK187" si="294">AK186</f>
        <v>0</v>
      </c>
      <c r="AL187" s="411">
        <f t="shared" ref="AL187" si="295">AL186</f>
        <v>0</v>
      </c>
      <c r="AM187" s="306"/>
    </row>
    <row r="188" spans="1:39" outlineLevel="1">
      <c r="A188" s="768"/>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768">
        <v>48</v>
      </c>
      <c r="B189" s="519"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A190" s="768"/>
      <c r="B190" s="294" t="s">
        <v>267</v>
      </c>
      <c r="C190" s="291" t="s">
        <v>163</v>
      </c>
      <c r="D190" s="295"/>
      <c r="E190" s="295"/>
      <c r="F190" s="295"/>
      <c r="G190" s="295"/>
      <c r="H190" s="295"/>
      <c r="I190" s="295"/>
      <c r="J190" s="295"/>
      <c r="K190" s="295"/>
      <c r="L190" s="295"/>
      <c r="M190" s="295"/>
      <c r="N190" s="295">
        <f>N189</f>
        <v>0</v>
      </c>
      <c r="O190" s="295"/>
      <c r="P190" s="295"/>
      <c r="Q190" s="295"/>
      <c r="R190" s="295"/>
      <c r="S190" s="295"/>
      <c r="T190" s="295"/>
      <c r="U190" s="295"/>
      <c r="V190" s="295"/>
      <c r="W190" s="295"/>
      <c r="X190" s="295"/>
      <c r="Y190" s="411">
        <f>Y189</f>
        <v>0</v>
      </c>
      <c r="Z190" s="411">
        <f t="shared" ref="Z190:AF190" si="296">Z189</f>
        <v>0</v>
      </c>
      <c r="AA190" s="411">
        <f t="shared" si="296"/>
        <v>0</v>
      </c>
      <c r="AB190" s="411">
        <f t="shared" si="296"/>
        <v>0</v>
      </c>
      <c r="AC190" s="411">
        <f t="shared" si="296"/>
        <v>0</v>
      </c>
      <c r="AD190" s="411">
        <f t="shared" si="296"/>
        <v>0</v>
      </c>
      <c r="AE190" s="411">
        <f t="shared" si="296"/>
        <v>0</v>
      </c>
      <c r="AF190" s="411">
        <f t="shared" si="296"/>
        <v>0</v>
      </c>
      <c r="AG190" s="411">
        <f t="shared" ref="AG190" si="297">AG189</f>
        <v>0</v>
      </c>
      <c r="AH190" s="411">
        <f t="shared" ref="AH190" si="298">AH189</f>
        <v>0</v>
      </c>
      <c r="AI190" s="411">
        <f t="shared" ref="AI190" si="299">AI189</f>
        <v>0</v>
      </c>
      <c r="AJ190" s="411">
        <f t="shared" ref="AJ190" si="300">AJ189</f>
        <v>0</v>
      </c>
      <c r="AK190" s="411">
        <f t="shared" ref="AK190" si="301">AK189</f>
        <v>0</v>
      </c>
      <c r="AL190" s="411">
        <f t="shared" ref="AL190" si="302">AL189</f>
        <v>0</v>
      </c>
      <c r="AM190" s="306"/>
    </row>
    <row r="191" spans="1:39" outlineLevel="1">
      <c r="A191" s="768"/>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768">
        <v>49</v>
      </c>
      <c r="B192" s="519"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outlineLevel="1">
      <c r="A193" s="768"/>
      <c r="B193" s="294" t="s">
        <v>267</v>
      </c>
      <c r="C193" s="291" t="s">
        <v>163</v>
      </c>
      <c r="D193" s="295"/>
      <c r="E193" s="295"/>
      <c r="F193" s="295"/>
      <c r="G193" s="295"/>
      <c r="H193" s="295"/>
      <c r="I193" s="295"/>
      <c r="J193" s="295"/>
      <c r="K193" s="295"/>
      <c r="L193" s="295"/>
      <c r="M193" s="295"/>
      <c r="N193" s="295">
        <f>N192</f>
        <v>0</v>
      </c>
      <c r="O193" s="295"/>
      <c r="P193" s="295"/>
      <c r="Q193" s="295"/>
      <c r="R193" s="295"/>
      <c r="S193" s="295"/>
      <c r="T193" s="295"/>
      <c r="U193" s="295"/>
      <c r="V193" s="295"/>
      <c r="W193" s="295"/>
      <c r="X193" s="295"/>
      <c r="Y193" s="411">
        <f>Y192</f>
        <v>0</v>
      </c>
      <c r="Z193" s="411">
        <f t="shared" ref="Z193:AF193" si="303">Z192</f>
        <v>0</v>
      </c>
      <c r="AA193" s="411">
        <f t="shared" si="303"/>
        <v>0</v>
      </c>
      <c r="AB193" s="411">
        <f t="shared" si="303"/>
        <v>0</v>
      </c>
      <c r="AC193" s="411">
        <f t="shared" si="303"/>
        <v>0</v>
      </c>
      <c r="AD193" s="411">
        <f t="shared" si="303"/>
        <v>0</v>
      </c>
      <c r="AE193" s="411">
        <f t="shared" si="303"/>
        <v>0</v>
      </c>
      <c r="AF193" s="411">
        <f t="shared" si="303"/>
        <v>0</v>
      </c>
      <c r="AG193" s="411">
        <f t="shared" ref="AG193" si="304">AG192</f>
        <v>0</v>
      </c>
      <c r="AH193" s="411">
        <f t="shared" ref="AH193" si="305">AH192</f>
        <v>0</v>
      </c>
      <c r="AI193" s="411">
        <f t="shared" ref="AI193" si="306">AI192</f>
        <v>0</v>
      </c>
      <c r="AJ193" s="411">
        <f t="shared" ref="AJ193" si="307">AJ192</f>
        <v>0</v>
      </c>
      <c r="AK193" s="411">
        <f t="shared" ref="AK193" si="308">AK192</f>
        <v>0</v>
      </c>
      <c r="AL193" s="411">
        <f t="shared" ref="AL193" si="309">AL192</f>
        <v>0</v>
      </c>
      <c r="AM193" s="306"/>
    </row>
    <row r="194" spans="1:39" outlineLevel="1">
      <c r="A194" s="774"/>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1:39" ht="15.75">
      <c r="A195" s="774"/>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1:39" ht="15.75">
      <c r="A196" s="774"/>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1:39">
      <c r="A197" s="774"/>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1:39">
      <c r="A198" s="774"/>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2.0233333333333332E-2</v>
      </c>
      <c r="Z198" s="341">
        <f>HLOOKUP(Z$35,'3.  Distribution Rates'!$C$122:$P$133,7,FALSE)</f>
        <v>1.6533333333333334E-2</v>
      </c>
      <c r="AA198" s="341">
        <f>HLOOKUP(AA$35,'3.  Distribution Rates'!$C$122:$P$133,7,FALSE)</f>
        <v>4.7110999999999992</v>
      </c>
      <c r="AB198" s="341">
        <f>HLOOKUP(AB$35,'3.  Distribution Rates'!$C$122:$P$133,7,FALSE)</f>
        <v>1.9690333333333332</v>
      </c>
      <c r="AC198" s="341">
        <f>HLOOKUP(AC$35,'3.  Distribution Rates'!$C$122:$P$133,7,FALSE)</f>
        <v>2.2221666666666668</v>
      </c>
      <c r="AD198" s="341">
        <f>HLOOKUP(AD$35,'3.  Distribution Rates'!$C$122:$P$133,7,FALSE)</f>
        <v>2.7708999999999997</v>
      </c>
      <c r="AE198" s="341">
        <f>HLOOKUP(AE$35,'3.  Distribution Rates'!$C$122:$P$133,7,FALSE)</f>
        <v>-8.2666666666666666E-2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1:39">
      <c r="A199" s="774"/>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7">
        <f>SUM(Y199:AL199)</f>
        <v>0</v>
      </c>
    </row>
    <row r="200" spans="1:39">
      <c r="A200" s="774"/>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7">
        <f>SUM(Y200:AL200)</f>
        <v>0</v>
      </c>
    </row>
    <row r="201" spans="1:39">
      <c r="A201" s="774"/>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7">
        <f>SUM(Y201:AL201)</f>
        <v>0</v>
      </c>
    </row>
    <row r="202" spans="1:39">
      <c r="A202" s="774"/>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7">
        <f>SUM(Y202:AL202)</f>
        <v>0</v>
      </c>
    </row>
    <row r="203" spans="1:39">
      <c r="A203" s="774"/>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10">AB195*AB198</f>
        <v>0</v>
      </c>
      <c r="AC203" s="378">
        <f t="shared" si="310"/>
        <v>0</v>
      </c>
      <c r="AD203" s="378">
        <f t="shared" si="310"/>
        <v>0</v>
      </c>
      <c r="AE203" s="378">
        <f t="shared" si="310"/>
        <v>0</v>
      </c>
      <c r="AF203" s="378">
        <f t="shared" si="310"/>
        <v>0</v>
      </c>
      <c r="AG203" s="378">
        <f t="shared" si="310"/>
        <v>0</v>
      </c>
      <c r="AH203" s="378">
        <f t="shared" si="310"/>
        <v>0</v>
      </c>
      <c r="AI203" s="378">
        <f t="shared" si="310"/>
        <v>0</v>
      </c>
      <c r="AJ203" s="378">
        <f t="shared" si="310"/>
        <v>0</v>
      </c>
      <c r="AK203" s="378">
        <f t="shared" si="310"/>
        <v>0</v>
      </c>
      <c r="AL203" s="378">
        <f t="shared" si="310"/>
        <v>0</v>
      </c>
      <c r="AM203" s="627">
        <f>SUM(Y203:AL203)</f>
        <v>0</v>
      </c>
    </row>
    <row r="204" spans="1:39" ht="15.75">
      <c r="A204" s="774"/>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11">SUM(AA199:AA203)</f>
        <v>0</v>
      </c>
      <c r="AB204" s="346">
        <f t="shared" si="311"/>
        <v>0</v>
      </c>
      <c r="AC204" s="346">
        <f t="shared" si="311"/>
        <v>0</v>
      </c>
      <c r="AD204" s="346">
        <f t="shared" si="311"/>
        <v>0</v>
      </c>
      <c r="AE204" s="346">
        <f t="shared" si="311"/>
        <v>0</v>
      </c>
      <c r="AF204" s="346">
        <f>SUM(AF199:AF203)</f>
        <v>0</v>
      </c>
      <c r="AG204" s="346">
        <f>SUM(AG199:AG203)</f>
        <v>0</v>
      </c>
      <c r="AH204" s="346">
        <f t="shared" ref="AH204:AL204" si="312">SUM(AH199:AH203)</f>
        <v>0</v>
      </c>
      <c r="AI204" s="346">
        <f t="shared" si="312"/>
        <v>0</v>
      </c>
      <c r="AJ204" s="346">
        <f t="shared" si="312"/>
        <v>0</v>
      </c>
      <c r="AK204" s="346">
        <f t="shared" si="312"/>
        <v>0</v>
      </c>
      <c r="AL204" s="346">
        <f t="shared" si="312"/>
        <v>0</v>
      </c>
      <c r="AM204" s="407">
        <f>SUM(AM199:AM203)</f>
        <v>0</v>
      </c>
    </row>
    <row r="205" spans="1:39" ht="15.75">
      <c r="A205" s="774"/>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13">Z196*Z198</f>
        <v>0</v>
      </c>
      <c r="AA205" s="347">
        <f t="shared" si="313"/>
        <v>0</v>
      </c>
      <c r="AB205" s="347">
        <f t="shared" si="313"/>
        <v>0</v>
      </c>
      <c r="AC205" s="347">
        <f t="shared" si="313"/>
        <v>0</v>
      </c>
      <c r="AD205" s="347">
        <f t="shared" si="313"/>
        <v>0</v>
      </c>
      <c r="AE205" s="347">
        <f t="shared" si="313"/>
        <v>0</v>
      </c>
      <c r="AF205" s="347">
        <f>AF196*AF198</f>
        <v>0</v>
      </c>
      <c r="AG205" s="347">
        <f t="shared" ref="AG205:AL205" si="314">AG196*AG198</f>
        <v>0</v>
      </c>
      <c r="AH205" s="347">
        <f t="shared" si="314"/>
        <v>0</v>
      </c>
      <c r="AI205" s="347">
        <f t="shared" si="314"/>
        <v>0</v>
      </c>
      <c r="AJ205" s="347">
        <f t="shared" si="314"/>
        <v>0</v>
      </c>
      <c r="AK205" s="347">
        <f t="shared" si="314"/>
        <v>0</v>
      </c>
      <c r="AL205" s="347">
        <f t="shared" si="314"/>
        <v>0</v>
      </c>
      <c r="AM205" s="407">
        <f>SUM(Y205:AL205)</f>
        <v>0</v>
      </c>
    </row>
    <row r="206" spans="1:39" ht="15.75">
      <c r="A206" s="774"/>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1:39">
      <c r="A207" s="774"/>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1:39">
      <c r="A208" s="774"/>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A209" s="774"/>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A210" s="774"/>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A211" s="774"/>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3407049.86809</v>
      </c>
      <c r="Z211" s="291">
        <f>SUMPRODUCT(H38:H193,Z38:Z193)</f>
        <v>2697892.545704064</v>
      </c>
      <c r="AA211" s="291">
        <f>IF(AA36="kw",SUMPRODUCT(N38:N193,S38:S193,AA38:AA193),SUMPRODUCT(H38:H193,AA38:AA193))</f>
        <v>17715.204041176348</v>
      </c>
      <c r="AB211" s="291">
        <f>IF(AB36="kw",SUMPRODUCT(N38:N193,S38:S193,AB38:AB193),SUMPRODUCT(H38:H193,AB38:AB193))</f>
        <v>17.168384741307914</v>
      </c>
      <c r="AC211" s="291">
        <f>IF(AC36="kw",SUMPRODUCT(N38:N193,S38:S193,AC38:AC193),SUMPRODUCT(H38:H193,AC38:AC193))</f>
        <v>1687.543818466175</v>
      </c>
      <c r="AD211" s="291">
        <f>IF(AD36="kw",SUMPRODUCT(N38:N193,S38:S193,AD38:AD193),SUMPRODUCT(H38:H193,AD38:AD193))</f>
        <v>3845.7181820529736</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A212" s="774"/>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3391177.86809</v>
      </c>
      <c r="Z212" s="326">
        <f>SUMPRODUCT(I38:I193,Z38:Z193)</f>
        <v>2697892.545704064</v>
      </c>
      <c r="AA212" s="326">
        <f>IF(AA36="kw",SUMPRODUCT(N38:N193,T38:T193,AA38:AA193),SUMPRODUCT(I38:I193,AA38:AA193))</f>
        <v>17715.204041176348</v>
      </c>
      <c r="AB212" s="326">
        <f>IF(AB36="kw",SUMPRODUCT(N38:N193,T38:T193,AB38:AB193),SUMPRODUCT(I38:I193,AB38:AB193))</f>
        <v>17.168384741307914</v>
      </c>
      <c r="AC212" s="326">
        <f>IF(AC36="kw",SUMPRODUCT(N38:N193,T38:T193,AC38:AC193),SUMPRODUCT(I38:I193,AC38:AC193))</f>
        <v>1687.543818466175</v>
      </c>
      <c r="AD212" s="326">
        <f>IF(AD36="kw",SUMPRODUCT(N38:N193,T38:T193,AD38:AD193),SUMPRODUCT(I38:I193,AD38:AD193))</f>
        <v>3845.7181820529736</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A213" s="774"/>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A214" s="774"/>
      <c r="B214" s="438"/>
    </row>
    <row r="215" spans="1:39" ht="15.75">
      <c r="A215" s="774"/>
      <c r="B215" s="438"/>
    </row>
    <row r="216" spans="1:39" ht="15.75">
      <c r="A216" s="774"/>
      <c r="B216" s="280" t="s">
        <v>273</v>
      </c>
      <c r="C216" s="281"/>
      <c r="D216" s="588" t="s">
        <v>526</v>
      </c>
      <c r="E216" s="253"/>
      <c r="F216" s="588"/>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A217" s="774"/>
      <c r="B217" s="841" t="s">
        <v>211</v>
      </c>
      <c r="C217" s="843" t="s">
        <v>33</v>
      </c>
      <c r="D217" s="284" t="s">
        <v>422</v>
      </c>
      <c r="E217" s="845" t="s">
        <v>209</v>
      </c>
      <c r="F217" s="846"/>
      <c r="G217" s="846"/>
      <c r="H217" s="846"/>
      <c r="I217" s="846"/>
      <c r="J217" s="846"/>
      <c r="K217" s="846"/>
      <c r="L217" s="846"/>
      <c r="M217" s="847"/>
      <c r="N217" s="851" t="s">
        <v>213</v>
      </c>
      <c r="O217" s="284" t="s">
        <v>423</v>
      </c>
      <c r="P217" s="845" t="s">
        <v>212</v>
      </c>
      <c r="Q217" s="846"/>
      <c r="R217" s="846"/>
      <c r="S217" s="846"/>
      <c r="T217" s="846"/>
      <c r="U217" s="846"/>
      <c r="V217" s="846"/>
      <c r="W217" s="846"/>
      <c r="X217" s="847"/>
      <c r="Y217" s="848" t="s">
        <v>243</v>
      </c>
      <c r="Z217" s="849"/>
      <c r="AA217" s="849"/>
      <c r="AB217" s="849"/>
      <c r="AC217" s="849"/>
      <c r="AD217" s="849"/>
      <c r="AE217" s="849"/>
      <c r="AF217" s="849"/>
      <c r="AG217" s="849"/>
      <c r="AH217" s="849"/>
      <c r="AI217" s="849"/>
      <c r="AJ217" s="849"/>
      <c r="AK217" s="849"/>
      <c r="AL217" s="849"/>
      <c r="AM217" s="850"/>
    </row>
    <row r="218" spans="1:39" ht="60.75" customHeight="1">
      <c r="A218" s="774"/>
      <c r="B218" s="842"/>
      <c r="C218" s="844"/>
      <c r="D218" s="285">
        <v>2016</v>
      </c>
      <c r="E218" s="285">
        <v>2017</v>
      </c>
      <c r="F218" s="285">
        <v>2018</v>
      </c>
      <c r="G218" s="285">
        <v>2019</v>
      </c>
      <c r="H218" s="285">
        <v>2020</v>
      </c>
      <c r="I218" s="285">
        <v>2021</v>
      </c>
      <c r="J218" s="285">
        <v>2022</v>
      </c>
      <c r="K218" s="285">
        <v>2023</v>
      </c>
      <c r="L218" s="285">
        <v>2024</v>
      </c>
      <c r="M218" s="285">
        <v>2025</v>
      </c>
      <c r="N218" s="85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50 - 4,999 kW</v>
      </c>
      <c r="AB218" s="285" t="str">
        <f>'1.  LRAMVA Summary'!G52</f>
        <v>General Service 3,000 - 4,999 kW</v>
      </c>
      <c r="AC218" s="285" t="str">
        <f>'1.  LRAMVA Summary'!H52</f>
        <v>Large Use - Regular</v>
      </c>
      <c r="AD218" s="285" t="str">
        <f>'1.  LRAMVA Summary'!I52</f>
        <v>Large Use - 3TS</v>
      </c>
      <c r="AE218" s="285" t="str">
        <f>'1.  LRAMVA Summary'!J52</f>
        <v>Large Use - Ford Annex</v>
      </c>
      <c r="AF218" s="285" t="str">
        <f>'1.  LRAMVA Summary'!K52</f>
        <v>Other</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A219" s="774"/>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A220" s="774"/>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768">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A222" s="768"/>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AF222" si="315">Z221</f>
        <v>0</v>
      </c>
      <c r="AA222" s="411">
        <f t="shared" si="315"/>
        <v>0</v>
      </c>
      <c r="AB222" s="411">
        <f t="shared" si="315"/>
        <v>0</v>
      </c>
      <c r="AC222" s="411">
        <f t="shared" si="315"/>
        <v>0</v>
      </c>
      <c r="AD222" s="411">
        <f t="shared" si="315"/>
        <v>0</v>
      </c>
      <c r="AE222" s="411">
        <f t="shared" si="315"/>
        <v>0</v>
      </c>
      <c r="AF222" s="411">
        <f t="shared" si="315"/>
        <v>0</v>
      </c>
      <c r="AG222" s="411">
        <f t="shared" ref="AG222" si="316">AG221</f>
        <v>0</v>
      </c>
      <c r="AH222" s="411">
        <f t="shared" ref="AH222" si="317">AH221</f>
        <v>0</v>
      </c>
      <c r="AI222" s="411">
        <f t="shared" ref="AI222" si="318">AI221</f>
        <v>0</v>
      </c>
      <c r="AJ222" s="411">
        <f t="shared" ref="AJ222" si="319">AJ221</f>
        <v>0</v>
      </c>
      <c r="AK222" s="411">
        <f t="shared" ref="AK222" si="320">AK221</f>
        <v>0</v>
      </c>
      <c r="AL222" s="411">
        <f t="shared" ref="AL222" si="321">AL221</f>
        <v>0</v>
      </c>
      <c r="AM222" s="297"/>
    </row>
    <row r="223" spans="1:39" ht="15.75" outlineLevel="1">
      <c r="A223" s="768"/>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768">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A225" s="768"/>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AF225" si="322">Z224</f>
        <v>0</v>
      </c>
      <c r="AA225" s="411">
        <f t="shared" si="322"/>
        <v>0</v>
      </c>
      <c r="AB225" s="411">
        <f t="shared" si="322"/>
        <v>0</v>
      </c>
      <c r="AC225" s="411">
        <f t="shared" si="322"/>
        <v>0</v>
      </c>
      <c r="AD225" s="411">
        <f t="shared" si="322"/>
        <v>0</v>
      </c>
      <c r="AE225" s="411">
        <f t="shared" si="322"/>
        <v>0</v>
      </c>
      <c r="AF225" s="411">
        <f t="shared" si="322"/>
        <v>0</v>
      </c>
      <c r="AG225" s="411">
        <f t="shared" ref="AG225" si="323">AG224</f>
        <v>0</v>
      </c>
      <c r="AH225" s="411">
        <f t="shared" ref="AH225" si="324">AH224</f>
        <v>0</v>
      </c>
      <c r="AI225" s="411">
        <f t="shared" ref="AI225" si="325">AI224</f>
        <v>0</v>
      </c>
      <c r="AJ225" s="411">
        <f t="shared" ref="AJ225" si="326">AJ224</f>
        <v>0</v>
      </c>
      <c r="AK225" s="411">
        <f t="shared" ref="AK225" si="327">AK224</f>
        <v>0</v>
      </c>
      <c r="AL225" s="411">
        <f t="shared" ref="AL225" si="328">AL224</f>
        <v>0</v>
      </c>
      <c r="AM225" s="297"/>
    </row>
    <row r="226" spans="1:39" ht="15.75" outlineLevel="1">
      <c r="A226" s="768"/>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768">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A228" s="768"/>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AF228" si="329">Z227</f>
        <v>0</v>
      </c>
      <c r="AA228" s="411">
        <f t="shared" si="329"/>
        <v>0</v>
      </c>
      <c r="AB228" s="411">
        <f t="shared" si="329"/>
        <v>0</v>
      </c>
      <c r="AC228" s="411">
        <f t="shared" si="329"/>
        <v>0</v>
      </c>
      <c r="AD228" s="411">
        <f t="shared" si="329"/>
        <v>0</v>
      </c>
      <c r="AE228" s="411">
        <f t="shared" si="329"/>
        <v>0</v>
      </c>
      <c r="AF228" s="411">
        <f t="shared" si="329"/>
        <v>0</v>
      </c>
      <c r="AG228" s="411">
        <f t="shared" ref="AG228" si="330">AG227</f>
        <v>0</v>
      </c>
      <c r="AH228" s="411">
        <f t="shared" ref="AH228" si="331">AH227</f>
        <v>0</v>
      </c>
      <c r="AI228" s="411">
        <f t="shared" ref="AI228" si="332">AI227</f>
        <v>0</v>
      </c>
      <c r="AJ228" s="411">
        <f t="shared" ref="AJ228" si="333">AJ227</f>
        <v>0</v>
      </c>
      <c r="AK228" s="411">
        <f t="shared" ref="AK228" si="334">AK227</f>
        <v>0</v>
      </c>
      <c r="AL228" s="411">
        <f t="shared" ref="AL228" si="335">AL227</f>
        <v>0</v>
      </c>
      <c r="AM228" s="297"/>
    </row>
    <row r="229" spans="1:39" outlineLevel="1">
      <c r="A229" s="768"/>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768">
        <v>4</v>
      </c>
      <c r="B230" s="519"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A231" s="768"/>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AF231" si="336">Z230</f>
        <v>0</v>
      </c>
      <c r="AA231" s="411">
        <f t="shared" si="336"/>
        <v>0</v>
      </c>
      <c r="AB231" s="411">
        <f t="shared" si="336"/>
        <v>0</v>
      </c>
      <c r="AC231" s="411">
        <f t="shared" si="336"/>
        <v>0</v>
      </c>
      <c r="AD231" s="411">
        <f t="shared" si="336"/>
        <v>0</v>
      </c>
      <c r="AE231" s="411">
        <f t="shared" si="336"/>
        <v>0</v>
      </c>
      <c r="AF231" s="411">
        <f t="shared" si="336"/>
        <v>0</v>
      </c>
      <c r="AG231" s="411">
        <f t="shared" ref="AG231" si="337">AG230</f>
        <v>0</v>
      </c>
      <c r="AH231" s="411">
        <f t="shared" ref="AH231" si="338">AH230</f>
        <v>0</v>
      </c>
      <c r="AI231" s="411">
        <f t="shared" ref="AI231" si="339">AI230</f>
        <v>0</v>
      </c>
      <c r="AJ231" s="411">
        <f t="shared" ref="AJ231" si="340">AJ230</f>
        <v>0</v>
      </c>
      <c r="AK231" s="411">
        <f t="shared" ref="AK231" si="341">AK230</f>
        <v>0</v>
      </c>
      <c r="AL231" s="411">
        <f t="shared" ref="AL231" si="342">AL230</f>
        <v>0</v>
      </c>
      <c r="AM231" s="297"/>
    </row>
    <row r="232" spans="1:39" outlineLevel="1">
      <c r="A232" s="768"/>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768">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A234" s="768"/>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AF234" si="343">Z233</f>
        <v>0</v>
      </c>
      <c r="AA234" s="411">
        <f t="shared" si="343"/>
        <v>0</v>
      </c>
      <c r="AB234" s="411">
        <f t="shared" si="343"/>
        <v>0</v>
      </c>
      <c r="AC234" s="411">
        <f t="shared" si="343"/>
        <v>0</v>
      </c>
      <c r="AD234" s="411">
        <f t="shared" si="343"/>
        <v>0</v>
      </c>
      <c r="AE234" s="411">
        <f t="shared" si="343"/>
        <v>0</v>
      </c>
      <c r="AF234" s="411">
        <f t="shared" si="343"/>
        <v>0</v>
      </c>
      <c r="AG234" s="411">
        <f t="shared" ref="AG234" si="344">AG233</f>
        <v>0</v>
      </c>
      <c r="AH234" s="411">
        <f t="shared" ref="AH234" si="345">AH233</f>
        <v>0</v>
      </c>
      <c r="AI234" s="411">
        <f t="shared" ref="AI234" si="346">AI233</f>
        <v>0</v>
      </c>
      <c r="AJ234" s="411">
        <f t="shared" ref="AJ234" si="347">AJ233</f>
        <v>0</v>
      </c>
      <c r="AK234" s="411">
        <f t="shared" ref="AK234" si="348">AK233</f>
        <v>0</v>
      </c>
      <c r="AL234" s="411">
        <f t="shared" ref="AL234" si="349">AL233</f>
        <v>0</v>
      </c>
      <c r="AM234" s="297"/>
    </row>
    <row r="235" spans="1:39" outlineLevel="1">
      <c r="A235" s="768"/>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A236" s="768"/>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768">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A238" s="768"/>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AF238" si="350">Z237</f>
        <v>0</v>
      </c>
      <c r="AA238" s="411">
        <f t="shared" si="350"/>
        <v>0</v>
      </c>
      <c r="AB238" s="411">
        <f t="shared" si="350"/>
        <v>0</v>
      </c>
      <c r="AC238" s="411">
        <f t="shared" si="350"/>
        <v>0</v>
      </c>
      <c r="AD238" s="411">
        <f t="shared" si="350"/>
        <v>0</v>
      </c>
      <c r="AE238" s="411">
        <f t="shared" si="350"/>
        <v>0</v>
      </c>
      <c r="AF238" s="411">
        <f t="shared" si="350"/>
        <v>0</v>
      </c>
      <c r="AG238" s="411">
        <f t="shared" ref="AG238" si="351">AG237</f>
        <v>0</v>
      </c>
      <c r="AH238" s="411">
        <f t="shared" ref="AH238" si="352">AH237</f>
        <v>0</v>
      </c>
      <c r="AI238" s="411">
        <f t="shared" ref="AI238" si="353">AI237</f>
        <v>0</v>
      </c>
      <c r="AJ238" s="411">
        <f t="shared" ref="AJ238" si="354">AJ237</f>
        <v>0</v>
      </c>
      <c r="AK238" s="411">
        <f t="shared" ref="AK238" si="355">AK237</f>
        <v>0</v>
      </c>
      <c r="AL238" s="411">
        <f t="shared" ref="AL238" si="356">AL237</f>
        <v>0</v>
      </c>
      <c r="AM238" s="311"/>
    </row>
    <row r="239" spans="1:39" outlineLevel="1">
      <c r="A239" s="768"/>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768">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A241" s="768"/>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AF241" si="357">Z240</f>
        <v>0</v>
      </c>
      <c r="AA241" s="411">
        <f t="shared" si="357"/>
        <v>0</v>
      </c>
      <c r="AB241" s="411">
        <f t="shared" si="357"/>
        <v>0</v>
      </c>
      <c r="AC241" s="411">
        <f t="shared" si="357"/>
        <v>0</v>
      </c>
      <c r="AD241" s="411">
        <f t="shared" si="357"/>
        <v>0</v>
      </c>
      <c r="AE241" s="411">
        <f t="shared" si="357"/>
        <v>0</v>
      </c>
      <c r="AF241" s="411">
        <f t="shared" si="357"/>
        <v>0</v>
      </c>
      <c r="AG241" s="411">
        <f t="shared" ref="AG241" si="358">AG240</f>
        <v>0</v>
      </c>
      <c r="AH241" s="411">
        <f t="shared" ref="AH241" si="359">AH240</f>
        <v>0</v>
      </c>
      <c r="AI241" s="411">
        <f t="shared" ref="AI241" si="360">AI240</f>
        <v>0</v>
      </c>
      <c r="AJ241" s="411">
        <f t="shared" ref="AJ241" si="361">AJ240</f>
        <v>0</v>
      </c>
      <c r="AK241" s="411">
        <f t="shared" ref="AK241" si="362">AK240</f>
        <v>0</v>
      </c>
      <c r="AL241" s="411">
        <f t="shared" ref="AL241" si="363">AL240</f>
        <v>0</v>
      </c>
      <c r="AM241" s="311"/>
    </row>
    <row r="242" spans="1:39" outlineLevel="1">
      <c r="A242" s="768"/>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768">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A244" s="768"/>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AF244" si="364">Z243</f>
        <v>0</v>
      </c>
      <c r="AA244" s="411">
        <f t="shared" si="364"/>
        <v>0</v>
      </c>
      <c r="AB244" s="411">
        <f t="shared" si="364"/>
        <v>0</v>
      </c>
      <c r="AC244" s="411">
        <f t="shared" si="364"/>
        <v>0</v>
      </c>
      <c r="AD244" s="411">
        <f t="shared" si="364"/>
        <v>0</v>
      </c>
      <c r="AE244" s="411">
        <f t="shared" si="364"/>
        <v>0</v>
      </c>
      <c r="AF244" s="411">
        <f t="shared" si="364"/>
        <v>0</v>
      </c>
      <c r="AG244" s="411">
        <f t="shared" ref="AG244" si="365">AG243</f>
        <v>0</v>
      </c>
      <c r="AH244" s="411">
        <f t="shared" ref="AH244" si="366">AH243</f>
        <v>0</v>
      </c>
      <c r="AI244" s="411">
        <f t="shared" ref="AI244" si="367">AI243</f>
        <v>0</v>
      </c>
      <c r="AJ244" s="411">
        <f t="shared" ref="AJ244" si="368">AJ243</f>
        <v>0</v>
      </c>
      <c r="AK244" s="411">
        <f t="shared" ref="AK244" si="369">AK243</f>
        <v>0</v>
      </c>
      <c r="AL244" s="411">
        <f t="shared" ref="AL244" si="370">AL243</f>
        <v>0</v>
      </c>
      <c r="AM244" s="311"/>
    </row>
    <row r="245" spans="1:39" outlineLevel="1">
      <c r="A245" s="768"/>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768">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A247" s="768"/>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AF247" si="371">Z246</f>
        <v>0</v>
      </c>
      <c r="AA247" s="411">
        <f t="shared" si="371"/>
        <v>0</v>
      </c>
      <c r="AB247" s="411">
        <f t="shared" si="371"/>
        <v>0</v>
      </c>
      <c r="AC247" s="411">
        <f t="shared" si="371"/>
        <v>0</v>
      </c>
      <c r="AD247" s="411">
        <f t="shared" si="371"/>
        <v>0</v>
      </c>
      <c r="AE247" s="411">
        <f t="shared" si="371"/>
        <v>0</v>
      </c>
      <c r="AF247" s="411">
        <f t="shared" si="371"/>
        <v>0</v>
      </c>
      <c r="AG247" s="411">
        <f t="shared" ref="AG247" si="372">AG246</f>
        <v>0</v>
      </c>
      <c r="AH247" s="411">
        <f t="shared" ref="AH247" si="373">AH246</f>
        <v>0</v>
      </c>
      <c r="AI247" s="411">
        <f t="shared" ref="AI247" si="374">AI246</f>
        <v>0</v>
      </c>
      <c r="AJ247" s="411">
        <f t="shared" ref="AJ247" si="375">AJ246</f>
        <v>0</v>
      </c>
      <c r="AK247" s="411">
        <f t="shared" ref="AK247" si="376">AK246</f>
        <v>0</v>
      </c>
      <c r="AL247" s="411">
        <f t="shared" ref="AL247" si="377">AL246</f>
        <v>0</v>
      </c>
      <c r="AM247" s="311"/>
    </row>
    <row r="248" spans="1:39" outlineLevel="1">
      <c r="A248" s="768"/>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768">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A250" s="768"/>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AF250" si="378">Z249</f>
        <v>0</v>
      </c>
      <c r="AA250" s="411">
        <f t="shared" si="378"/>
        <v>0</v>
      </c>
      <c r="AB250" s="411">
        <f t="shared" si="378"/>
        <v>0</v>
      </c>
      <c r="AC250" s="411">
        <f t="shared" si="378"/>
        <v>0</v>
      </c>
      <c r="AD250" s="411">
        <f t="shared" si="378"/>
        <v>0</v>
      </c>
      <c r="AE250" s="411">
        <f t="shared" si="378"/>
        <v>0</v>
      </c>
      <c r="AF250" s="411">
        <f t="shared" si="378"/>
        <v>0</v>
      </c>
      <c r="AG250" s="411">
        <f t="shared" ref="AG250" si="379">AG249</f>
        <v>0</v>
      </c>
      <c r="AH250" s="411">
        <f t="shared" ref="AH250" si="380">AH249</f>
        <v>0</v>
      </c>
      <c r="AI250" s="411">
        <f t="shared" ref="AI250" si="381">AI249</f>
        <v>0</v>
      </c>
      <c r="AJ250" s="411">
        <f t="shared" ref="AJ250" si="382">AJ249</f>
        <v>0</v>
      </c>
      <c r="AK250" s="411">
        <f t="shared" ref="AK250" si="383">AK249</f>
        <v>0</v>
      </c>
      <c r="AL250" s="411">
        <f t="shared" ref="AL250" si="384">AL249</f>
        <v>0</v>
      </c>
      <c r="AM250" s="311"/>
    </row>
    <row r="251" spans="1:39" outlineLevel="1">
      <c r="A251" s="768"/>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A252" s="768"/>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768">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A254" s="768"/>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AF254" si="385">Z253</f>
        <v>0</v>
      </c>
      <c r="AA254" s="411">
        <f t="shared" si="385"/>
        <v>0</v>
      </c>
      <c r="AB254" s="411">
        <f t="shared" si="385"/>
        <v>0</v>
      </c>
      <c r="AC254" s="411">
        <f t="shared" si="385"/>
        <v>0</v>
      </c>
      <c r="AD254" s="411">
        <f t="shared" si="385"/>
        <v>0</v>
      </c>
      <c r="AE254" s="411">
        <f t="shared" si="385"/>
        <v>0</v>
      </c>
      <c r="AF254" s="411">
        <f t="shared" si="385"/>
        <v>0</v>
      </c>
      <c r="AG254" s="411">
        <f t="shared" ref="AG254" si="386">AG253</f>
        <v>0</v>
      </c>
      <c r="AH254" s="411">
        <f t="shared" ref="AH254" si="387">AH253</f>
        <v>0</v>
      </c>
      <c r="AI254" s="411">
        <f t="shared" ref="AI254" si="388">AI253</f>
        <v>0</v>
      </c>
      <c r="AJ254" s="411">
        <f t="shared" ref="AJ254" si="389">AJ253</f>
        <v>0</v>
      </c>
      <c r="AK254" s="411">
        <f t="shared" ref="AK254" si="390">AK253</f>
        <v>0</v>
      </c>
      <c r="AL254" s="411">
        <f t="shared" ref="AL254" si="391">AL253</f>
        <v>0</v>
      </c>
      <c r="AM254" s="297"/>
    </row>
    <row r="255" spans="1:39" outlineLevel="1">
      <c r="A255" s="768"/>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768">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A257" s="768"/>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AF257" si="392">Z256</f>
        <v>0</v>
      </c>
      <c r="AA257" s="411">
        <f t="shared" si="392"/>
        <v>0</v>
      </c>
      <c r="AB257" s="411">
        <f t="shared" si="392"/>
        <v>0</v>
      </c>
      <c r="AC257" s="411">
        <f t="shared" si="392"/>
        <v>0</v>
      </c>
      <c r="AD257" s="411">
        <f t="shared" si="392"/>
        <v>0</v>
      </c>
      <c r="AE257" s="411">
        <f t="shared" si="392"/>
        <v>0</v>
      </c>
      <c r="AF257" s="411">
        <f t="shared" si="392"/>
        <v>0</v>
      </c>
      <c r="AG257" s="411">
        <f t="shared" ref="AG257" si="393">AG256</f>
        <v>0</v>
      </c>
      <c r="AH257" s="411">
        <f t="shared" ref="AH257" si="394">AH256</f>
        <v>0</v>
      </c>
      <c r="AI257" s="411">
        <f t="shared" ref="AI257" si="395">AI256</f>
        <v>0</v>
      </c>
      <c r="AJ257" s="411">
        <f t="shared" ref="AJ257" si="396">AJ256</f>
        <v>0</v>
      </c>
      <c r="AK257" s="411">
        <f t="shared" ref="AK257" si="397">AK256</f>
        <v>0</v>
      </c>
      <c r="AL257" s="411">
        <f t="shared" ref="AL257" si="398">AL256</f>
        <v>0</v>
      </c>
      <c r="AM257" s="297"/>
    </row>
    <row r="258" spans="1:40" outlineLevel="1">
      <c r="A258" s="768"/>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768">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A260" s="768"/>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AF260" si="399">Z259</f>
        <v>0</v>
      </c>
      <c r="AA260" s="411">
        <f t="shared" si="399"/>
        <v>0</v>
      </c>
      <c r="AB260" s="411">
        <f t="shared" si="399"/>
        <v>0</v>
      </c>
      <c r="AC260" s="411">
        <f t="shared" si="399"/>
        <v>0</v>
      </c>
      <c r="AD260" s="411">
        <f t="shared" si="399"/>
        <v>0</v>
      </c>
      <c r="AE260" s="411">
        <f t="shared" si="399"/>
        <v>0</v>
      </c>
      <c r="AF260" s="411">
        <f t="shared" si="399"/>
        <v>0</v>
      </c>
      <c r="AG260" s="411">
        <f t="shared" ref="AG260" si="400">AG259</f>
        <v>0</v>
      </c>
      <c r="AH260" s="411">
        <f t="shared" ref="AH260" si="401">AH259</f>
        <v>0</v>
      </c>
      <c r="AI260" s="411">
        <f t="shared" ref="AI260" si="402">AI259</f>
        <v>0</v>
      </c>
      <c r="AJ260" s="411">
        <f t="shared" ref="AJ260" si="403">AJ259</f>
        <v>0</v>
      </c>
      <c r="AK260" s="411">
        <f t="shared" ref="AK260" si="404">AK259</f>
        <v>0</v>
      </c>
      <c r="AL260" s="411">
        <f t="shared" ref="AL260" si="405">AL259</f>
        <v>0</v>
      </c>
      <c r="AM260" s="306"/>
    </row>
    <row r="261" spans="1:40" outlineLevel="1">
      <c r="A261" s="768"/>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A262" s="768"/>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76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A264" s="768"/>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AF264" si="406">Z263</f>
        <v>0</v>
      </c>
      <c r="AA264" s="411">
        <f t="shared" si="406"/>
        <v>0</v>
      </c>
      <c r="AB264" s="411">
        <f t="shared" si="406"/>
        <v>0</v>
      </c>
      <c r="AC264" s="411">
        <f t="shared" si="406"/>
        <v>0</v>
      </c>
      <c r="AD264" s="411">
        <f t="shared" si="406"/>
        <v>0</v>
      </c>
      <c r="AE264" s="411">
        <f t="shared" si="406"/>
        <v>0</v>
      </c>
      <c r="AF264" s="411">
        <f t="shared" si="406"/>
        <v>0</v>
      </c>
      <c r="AG264" s="411">
        <f t="shared" ref="AG264" si="407">AG263</f>
        <v>0</v>
      </c>
      <c r="AH264" s="411">
        <f t="shared" ref="AH264" si="408">AH263</f>
        <v>0</v>
      </c>
      <c r="AI264" s="411">
        <f t="shared" ref="AI264" si="409">AI263</f>
        <v>0</v>
      </c>
      <c r="AJ264" s="411">
        <f t="shared" ref="AJ264" si="410">AJ263</f>
        <v>0</v>
      </c>
      <c r="AK264" s="411">
        <f t="shared" ref="AK264" si="411">AK263</f>
        <v>0</v>
      </c>
      <c r="AL264" s="411">
        <f t="shared" ref="AL264" si="412">AL263</f>
        <v>0</v>
      </c>
      <c r="AM264" s="297"/>
    </row>
    <row r="265" spans="1:40" outlineLevel="1">
      <c r="A265" s="769"/>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8"/>
    </row>
    <row r="266" spans="1:40" s="309" customFormat="1" ht="15.75" outlineLevel="1">
      <c r="A266" s="769"/>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9"/>
    </row>
    <row r="267" spans="1:40" outlineLevel="1">
      <c r="A267" s="768">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A268" s="768"/>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F268" si="413">Z267</f>
        <v>0</v>
      </c>
      <c r="AA268" s="411">
        <f t="shared" si="413"/>
        <v>0</v>
      </c>
      <c r="AB268" s="411">
        <f t="shared" si="413"/>
        <v>0</v>
      </c>
      <c r="AC268" s="411">
        <f t="shared" si="413"/>
        <v>0</v>
      </c>
      <c r="AD268" s="411">
        <f t="shared" si="413"/>
        <v>0</v>
      </c>
      <c r="AE268" s="411">
        <f t="shared" si="413"/>
        <v>0</v>
      </c>
      <c r="AF268" s="411">
        <f t="shared" si="413"/>
        <v>0</v>
      </c>
      <c r="AG268" s="411">
        <f t="shared" ref="AG268:AL268" si="414">AG267</f>
        <v>0</v>
      </c>
      <c r="AH268" s="411">
        <f t="shared" si="414"/>
        <v>0</v>
      </c>
      <c r="AI268" s="411">
        <f t="shared" si="414"/>
        <v>0</v>
      </c>
      <c r="AJ268" s="411">
        <f t="shared" si="414"/>
        <v>0</v>
      </c>
      <c r="AK268" s="411">
        <f t="shared" si="414"/>
        <v>0</v>
      </c>
      <c r="AL268" s="411">
        <f t="shared" si="414"/>
        <v>0</v>
      </c>
      <c r="AM268" s="297"/>
    </row>
    <row r="269" spans="1:40" outlineLevel="1">
      <c r="A269" s="768"/>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768">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76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F271" si="415">Z270</f>
        <v>0</v>
      </c>
      <c r="AA271" s="411">
        <f t="shared" si="415"/>
        <v>0</v>
      </c>
      <c r="AB271" s="411">
        <f t="shared" si="415"/>
        <v>0</v>
      </c>
      <c r="AC271" s="411">
        <f t="shared" si="415"/>
        <v>0</v>
      </c>
      <c r="AD271" s="411">
        <f t="shared" si="415"/>
        <v>0</v>
      </c>
      <c r="AE271" s="411">
        <f t="shared" si="415"/>
        <v>0</v>
      </c>
      <c r="AF271" s="411">
        <f t="shared" si="415"/>
        <v>0</v>
      </c>
      <c r="AG271" s="411">
        <f t="shared" ref="AG271:AL271" si="416">AG270</f>
        <v>0</v>
      </c>
      <c r="AH271" s="411">
        <f t="shared" si="416"/>
        <v>0</v>
      </c>
      <c r="AI271" s="411">
        <f t="shared" si="416"/>
        <v>0</v>
      </c>
      <c r="AJ271" s="411">
        <f t="shared" si="416"/>
        <v>0</v>
      </c>
      <c r="AK271" s="411">
        <f t="shared" si="416"/>
        <v>0</v>
      </c>
      <c r="AL271" s="411">
        <f t="shared" si="416"/>
        <v>0</v>
      </c>
      <c r="AM271" s="297"/>
    </row>
    <row r="272" spans="1:40" s="283" customFormat="1" outlineLevel="1">
      <c r="A272" s="768"/>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A273" s="768"/>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768">
        <v>17</v>
      </c>
      <c r="B274" s="519" t="s">
        <v>112</v>
      </c>
      <c r="C274" s="291" t="s">
        <v>25</v>
      </c>
      <c r="D274" s="295"/>
      <c r="E274" s="295"/>
      <c r="F274" s="295"/>
      <c r="G274" s="295"/>
      <c r="H274" s="295"/>
      <c r="I274" s="295"/>
      <c r="J274" s="295"/>
      <c r="K274" s="295"/>
      <c r="L274" s="295"/>
      <c r="M274" s="295"/>
      <c r="N274" s="295">
        <v>0</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A275" s="768"/>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0</v>
      </c>
      <c r="Z275" s="411">
        <f t="shared" ref="Z275:AF275" si="417">Z274</f>
        <v>0</v>
      </c>
      <c r="AA275" s="411">
        <f t="shared" si="417"/>
        <v>0</v>
      </c>
      <c r="AB275" s="411">
        <f t="shared" si="417"/>
        <v>0</v>
      </c>
      <c r="AC275" s="411">
        <f t="shared" si="417"/>
        <v>0</v>
      </c>
      <c r="AD275" s="411">
        <f t="shared" si="417"/>
        <v>0</v>
      </c>
      <c r="AE275" s="411">
        <f t="shared" si="417"/>
        <v>0</v>
      </c>
      <c r="AF275" s="411">
        <f t="shared" si="417"/>
        <v>0</v>
      </c>
      <c r="AG275" s="411">
        <f t="shared" ref="AG275:AL275" si="418">AG274</f>
        <v>0</v>
      </c>
      <c r="AH275" s="411">
        <f t="shared" si="418"/>
        <v>0</v>
      </c>
      <c r="AI275" s="411">
        <f t="shared" si="418"/>
        <v>0</v>
      </c>
      <c r="AJ275" s="411">
        <f t="shared" si="418"/>
        <v>0</v>
      </c>
      <c r="AK275" s="411">
        <f t="shared" si="418"/>
        <v>0</v>
      </c>
      <c r="AL275" s="411">
        <f t="shared" si="418"/>
        <v>0</v>
      </c>
      <c r="AM275" s="306"/>
    </row>
    <row r="276" spans="1:39" outlineLevel="1">
      <c r="A276" s="768"/>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768">
        <v>18</v>
      </c>
      <c r="B277" s="519" t="s">
        <v>109</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A278" s="768"/>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F278" si="419">Z277</f>
        <v>0</v>
      </c>
      <c r="AA278" s="411">
        <f t="shared" si="419"/>
        <v>0</v>
      </c>
      <c r="AB278" s="411">
        <f t="shared" si="419"/>
        <v>0</v>
      </c>
      <c r="AC278" s="411">
        <f t="shared" si="419"/>
        <v>0</v>
      </c>
      <c r="AD278" s="411">
        <f t="shared" si="419"/>
        <v>0</v>
      </c>
      <c r="AE278" s="411">
        <f t="shared" si="419"/>
        <v>0</v>
      </c>
      <c r="AF278" s="411">
        <f t="shared" si="419"/>
        <v>0</v>
      </c>
      <c r="AG278" s="411">
        <f t="shared" ref="AG278:AL278" si="420">AG277</f>
        <v>0</v>
      </c>
      <c r="AH278" s="411">
        <f t="shared" si="420"/>
        <v>0</v>
      </c>
      <c r="AI278" s="411">
        <f t="shared" si="420"/>
        <v>0</v>
      </c>
      <c r="AJ278" s="411">
        <f t="shared" si="420"/>
        <v>0</v>
      </c>
      <c r="AK278" s="411">
        <f t="shared" si="420"/>
        <v>0</v>
      </c>
      <c r="AL278" s="411">
        <f t="shared" si="420"/>
        <v>0</v>
      </c>
      <c r="AM278" s="306"/>
    </row>
    <row r="279" spans="1:39" outlineLevel="1">
      <c r="A279" s="768"/>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768">
        <v>19</v>
      </c>
      <c r="B280" s="519"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A281" s="768"/>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F281" si="421">Z280</f>
        <v>0</v>
      </c>
      <c r="AA281" s="411">
        <f t="shared" si="421"/>
        <v>0</v>
      </c>
      <c r="AB281" s="411">
        <f t="shared" si="421"/>
        <v>0</v>
      </c>
      <c r="AC281" s="411">
        <f t="shared" si="421"/>
        <v>0</v>
      </c>
      <c r="AD281" s="411">
        <f t="shared" si="421"/>
        <v>0</v>
      </c>
      <c r="AE281" s="411">
        <f t="shared" si="421"/>
        <v>0</v>
      </c>
      <c r="AF281" s="411">
        <f t="shared" si="421"/>
        <v>0</v>
      </c>
      <c r="AG281" s="411">
        <f t="shared" ref="AG281:AL281" si="422">AG280</f>
        <v>0</v>
      </c>
      <c r="AH281" s="411">
        <f t="shared" si="422"/>
        <v>0</v>
      </c>
      <c r="AI281" s="411">
        <f t="shared" si="422"/>
        <v>0</v>
      </c>
      <c r="AJ281" s="411">
        <f t="shared" si="422"/>
        <v>0</v>
      </c>
      <c r="AK281" s="411">
        <f t="shared" si="422"/>
        <v>0</v>
      </c>
      <c r="AL281" s="411">
        <f t="shared" si="422"/>
        <v>0</v>
      </c>
      <c r="AM281" s="297"/>
    </row>
    <row r="282" spans="1:39" outlineLevel="1">
      <c r="A282" s="768"/>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768">
        <v>20</v>
      </c>
      <c r="B283" s="519"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A284" s="768"/>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F284" si="423">Y283</f>
        <v>0</v>
      </c>
      <c r="Z284" s="411">
        <f t="shared" si="423"/>
        <v>0</v>
      </c>
      <c r="AA284" s="411">
        <f t="shared" si="423"/>
        <v>0</v>
      </c>
      <c r="AB284" s="411">
        <f t="shared" si="423"/>
        <v>0</v>
      </c>
      <c r="AC284" s="411">
        <f t="shared" si="423"/>
        <v>0</v>
      </c>
      <c r="AD284" s="411">
        <f t="shared" si="423"/>
        <v>0</v>
      </c>
      <c r="AE284" s="411">
        <f t="shared" si="423"/>
        <v>0</v>
      </c>
      <c r="AF284" s="411">
        <f t="shared" si="423"/>
        <v>0</v>
      </c>
      <c r="AG284" s="411">
        <f t="shared" ref="AG284:AL284" si="424">AG283</f>
        <v>0</v>
      </c>
      <c r="AH284" s="411">
        <f t="shared" si="424"/>
        <v>0</v>
      </c>
      <c r="AI284" s="411">
        <f t="shared" si="424"/>
        <v>0</v>
      </c>
      <c r="AJ284" s="411">
        <f t="shared" si="424"/>
        <v>0</v>
      </c>
      <c r="AK284" s="411">
        <f t="shared" si="424"/>
        <v>0</v>
      </c>
      <c r="AL284" s="411">
        <f t="shared" si="424"/>
        <v>0</v>
      </c>
      <c r="AM284" s="306"/>
    </row>
    <row r="285" spans="1:39" ht="15.75" outlineLevel="1">
      <c r="A285" s="768"/>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A286" s="768"/>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A287" s="768"/>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768" t="s">
        <v>980</v>
      </c>
      <c r="B288" s="519" t="s">
        <v>113</v>
      </c>
      <c r="C288" s="291" t="s">
        <v>25</v>
      </c>
      <c r="D288" s="295"/>
      <c r="E288" s="295"/>
      <c r="F288" s="295"/>
      <c r="G288" s="295">
        <v>6293911.8779999996</v>
      </c>
      <c r="H288" s="295">
        <v>6293911.8779999996</v>
      </c>
      <c r="I288" s="295">
        <v>6293911.8779999996</v>
      </c>
      <c r="J288" s="295">
        <v>6293911.8779999996</v>
      </c>
      <c r="K288" s="295">
        <v>6292984.9019999998</v>
      </c>
      <c r="L288" s="295">
        <v>6292984.9019999998</v>
      </c>
      <c r="M288" s="295">
        <v>6265010.4340000004</v>
      </c>
      <c r="N288" s="291"/>
      <c r="O288" s="295"/>
      <c r="P288" s="295"/>
      <c r="Q288" s="295"/>
      <c r="R288" s="295">
        <v>408.64615579999997</v>
      </c>
      <c r="S288" s="295">
        <v>408.64615579999997</v>
      </c>
      <c r="T288" s="295">
        <v>408.64615579999997</v>
      </c>
      <c r="U288" s="295">
        <v>408.64615579999997</v>
      </c>
      <c r="V288" s="295">
        <v>408.63782650000002</v>
      </c>
      <c r="W288" s="295">
        <v>408.63782650000002</v>
      </c>
      <c r="X288" s="295">
        <v>406.88166489999998</v>
      </c>
      <c r="Y288" s="410">
        <v>1</v>
      </c>
      <c r="Z288" s="410">
        <v>0</v>
      </c>
      <c r="AA288" s="410">
        <v>0</v>
      </c>
      <c r="AB288" s="410">
        <v>0</v>
      </c>
      <c r="AC288" s="410">
        <v>0</v>
      </c>
      <c r="AD288" s="410">
        <v>0</v>
      </c>
      <c r="AE288" s="410">
        <v>0</v>
      </c>
      <c r="AF288" s="410">
        <v>0</v>
      </c>
      <c r="AG288" s="410"/>
      <c r="AH288" s="410"/>
      <c r="AI288" s="410"/>
      <c r="AJ288" s="410"/>
      <c r="AK288" s="410"/>
      <c r="AL288" s="410"/>
      <c r="AM288" s="296">
        <f>SUM(Y288:AL288)</f>
        <v>1</v>
      </c>
    </row>
    <row r="289" spans="1:39" outlineLevel="1">
      <c r="A289" s="768" t="s">
        <v>1015</v>
      </c>
      <c r="B289" s="294" t="s">
        <v>289</v>
      </c>
      <c r="C289" s="291" t="s">
        <v>163</v>
      </c>
      <c r="D289" s="295"/>
      <c r="E289" s="295"/>
      <c r="F289" s="295"/>
      <c r="G289" s="295">
        <v>702823.56279234285</v>
      </c>
      <c r="H289" s="295">
        <v>702823.56279234285</v>
      </c>
      <c r="I289" s="295">
        <v>702823.56279234285</v>
      </c>
      <c r="J289" s="295">
        <v>702823.56279234285</v>
      </c>
      <c r="K289" s="295">
        <v>702764.63521380699</v>
      </c>
      <c r="L289" s="295">
        <v>702764.63521380699</v>
      </c>
      <c r="M289" s="295">
        <v>703768.90872495703</v>
      </c>
      <c r="N289" s="291"/>
      <c r="O289" s="295"/>
      <c r="P289" s="295"/>
      <c r="Q289" s="295"/>
      <c r="R289" s="295">
        <v>44.551433744358789</v>
      </c>
      <c r="S289" s="295">
        <v>44.551433744358789</v>
      </c>
      <c r="T289" s="295">
        <v>44.551433744358789</v>
      </c>
      <c r="U289" s="295">
        <v>44.551433744358789</v>
      </c>
      <c r="V289" s="295">
        <v>44.550904251501393</v>
      </c>
      <c r="W289" s="295">
        <v>44.550904251501393</v>
      </c>
      <c r="X289" s="295">
        <v>44.613949830036482</v>
      </c>
      <c r="Y289" s="411">
        <f>Y288</f>
        <v>1</v>
      </c>
      <c r="Z289" s="411">
        <f t="shared" ref="Z289:AF289" si="425">Z288</f>
        <v>0</v>
      </c>
      <c r="AA289" s="411">
        <f t="shared" si="425"/>
        <v>0</v>
      </c>
      <c r="AB289" s="411">
        <f t="shared" si="425"/>
        <v>0</v>
      </c>
      <c r="AC289" s="411">
        <f t="shared" si="425"/>
        <v>0</v>
      </c>
      <c r="AD289" s="411">
        <f t="shared" si="425"/>
        <v>0</v>
      </c>
      <c r="AE289" s="411">
        <f t="shared" si="425"/>
        <v>0</v>
      </c>
      <c r="AF289" s="411">
        <f t="shared" si="425"/>
        <v>0</v>
      </c>
      <c r="AG289" s="411">
        <f t="shared" ref="AG289" si="426">AG288</f>
        <v>0</v>
      </c>
      <c r="AH289" s="411">
        <f t="shared" ref="AH289" si="427">AH288</f>
        <v>0</v>
      </c>
      <c r="AI289" s="411">
        <f t="shared" ref="AI289" si="428">AI288</f>
        <v>0</v>
      </c>
      <c r="AJ289" s="411">
        <f t="shared" ref="AJ289" si="429">AJ288</f>
        <v>0</v>
      </c>
      <c r="AK289" s="411">
        <f t="shared" ref="AK289" si="430">AK288</f>
        <v>0</v>
      </c>
      <c r="AL289" s="411">
        <f t="shared" ref="AL289" si="431">AL288</f>
        <v>0</v>
      </c>
      <c r="AM289" s="306"/>
    </row>
    <row r="290" spans="1:39" outlineLevel="1">
      <c r="A290" s="768"/>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768" t="s">
        <v>981</v>
      </c>
      <c r="B291" s="519"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A292" s="768"/>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AF292" si="432">Z291</f>
        <v>0</v>
      </c>
      <c r="AA292" s="411">
        <f t="shared" si="432"/>
        <v>0</v>
      </c>
      <c r="AB292" s="411">
        <f t="shared" si="432"/>
        <v>0</v>
      </c>
      <c r="AC292" s="411">
        <f t="shared" si="432"/>
        <v>0</v>
      </c>
      <c r="AD292" s="411">
        <f t="shared" si="432"/>
        <v>0</v>
      </c>
      <c r="AE292" s="411">
        <f t="shared" si="432"/>
        <v>0</v>
      </c>
      <c r="AF292" s="411">
        <f t="shared" si="432"/>
        <v>0</v>
      </c>
      <c r="AG292" s="411">
        <f t="shared" ref="AG292" si="433">AG291</f>
        <v>0</v>
      </c>
      <c r="AH292" s="411">
        <f t="shared" ref="AH292" si="434">AH291</f>
        <v>0</v>
      </c>
      <c r="AI292" s="411">
        <f t="shared" ref="AI292" si="435">AI291</f>
        <v>0</v>
      </c>
      <c r="AJ292" s="411">
        <f t="shared" ref="AJ292" si="436">AJ291</f>
        <v>0</v>
      </c>
      <c r="AK292" s="411">
        <f t="shared" ref="AK292" si="437">AK291</f>
        <v>0</v>
      </c>
      <c r="AL292" s="411">
        <f t="shared" ref="AL292" si="438">AL291</f>
        <v>0</v>
      </c>
      <c r="AM292" s="306"/>
    </row>
    <row r="293" spans="1:39" outlineLevel="1">
      <c r="A293" s="768"/>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770" t="s">
        <v>982</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A295" s="768"/>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F295" si="439">Z294</f>
        <v>0</v>
      </c>
      <c r="AA295" s="411">
        <f t="shared" si="439"/>
        <v>0</v>
      </c>
      <c r="AB295" s="411">
        <f t="shared" si="439"/>
        <v>0</v>
      </c>
      <c r="AC295" s="411">
        <f t="shared" si="439"/>
        <v>0</v>
      </c>
      <c r="AD295" s="411">
        <f t="shared" si="439"/>
        <v>0</v>
      </c>
      <c r="AE295" s="411">
        <f t="shared" si="439"/>
        <v>0</v>
      </c>
      <c r="AF295" s="411">
        <f t="shared" si="439"/>
        <v>0</v>
      </c>
      <c r="AG295" s="411">
        <f t="shared" ref="AG295" si="440">AG294</f>
        <v>0</v>
      </c>
      <c r="AH295" s="411">
        <f t="shared" ref="AH295" si="441">AH294</f>
        <v>0</v>
      </c>
      <c r="AI295" s="411">
        <f t="shared" ref="AI295" si="442">AI294</f>
        <v>0</v>
      </c>
      <c r="AJ295" s="411">
        <f t="shared" ref="AJ295" si="443">AJ294</f>
        <v>0</v>
      </c>
      <c r="AK295" s="411">
        <f t="shared" ref="AK295" si="444">AK294</f>
        <v>0</v>
      </c>
      <c r="AL295" s="411">
        <f t="shared" ref="AL295" si="445">AL294</f>
        <v>0</v>
      </c>
      <c r="AM295" s="306"/>
    </row>
    <row r="296" spans="1:39" outlineLevel="1">
      <c r="A296" s="768"/>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770" t="s">
        <v>983</v>
      </c>
      <c r="B297" s="519" t="s">
        <v>116</v>
      </c>
      <c r="C297" s="291" t="s">
        <v>25</v>
      </c>
      <c r="D297" s="295"/>
      <c r="E297" s="295"/>
      <c r="F297" s="295"/>
      <c r="G297" s="295">
        <v>0</v>
      </c>
      <c r="H297" s="295">
        <v>0</v>
      </c>
      <c r="I297" s="295">
        <v>0</v>
      </c>
      <c r="J297" s="295">
        <v>0</v>
      </c>
      <c r="K297" s="295">
        <v>0</v>
      </c>
      <c r="L297" s="295">
        <v>0</v>
      </c>
      <c r="M297" s="295">
        <v>0</v>
      </c>
      <c r="N297" s="291"/>
      <c r="O297" s="295"/>
      <c r="P297" s="295"/>
      <c r="Q297" s="295"/>
      <c r="R297" s="295">
        <v>0</v>
      </c>
      <c r="S297" s="295">
        <v>0</v>
      </c>
      <c r="T297" s="295">
        <v>0</v>
      </c>
      <c r="U297" s="295">
        <v>0</v>
      </c>
      <c r="V297" s="295">
        <v>0</v>
      </c>
      <c r="W297" s="295">
        <v>0</v>
      </c>
      <c r="X297" s="295">
        <v>0</v>
      </c>
      <c r="Y297" s="410">
        <v>0</v>
      </c>
      <c r="Z297" s="410">
        <v>0</v>
      </c>
      <c r="AA297" s="410">
        <v>0</v>
      </c>
      <c r="AB297" s="410">
        <v>0</v>
      </c>
      <c r="AC297" s="410">
        <v>0</v>
      </c>
      <c r="AD297" s="410">
        <v>0</v>
      </c>
      <c r="AE297" s="410">
        <v>0</v>
      </c>
      <c r="AF297" s="410">
        <v>0</v>
      </c>
      <c r="AG297" s="410"/>
      <c r="AH297" s="410"/>
      <c r="AI297" s="410"/>
      <c r="AJ297" s="410"/>
      <c r="AK297" s="410"/>
      <c r="AL297" s="410"/>
      <c r="AM297" s="296">
        <f>SUM(Y297:AL297)</f>
        <v>0</v>
      </c>
    </row>
    <row r="298" spans="1:39" outlineLevel="1">
      <c r="A298" s="768"/>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F298" si="446">Z297</f>
        <v>0</v>
      </c>
      <c r="AA298" s="411">
        <f t="shared" si="446"/>
        <v>0</v>
      </c>
      <c r="AB298" s="411">
        <f t="shared" si="446"/>
        <v>0</v>
      </c>
      <c r="AC298" s="411">
        <f t="shared" si="446"/>
        <v>0</v>
      </c>
      <c r="AD298" s="411">
        <f t="shared" si="446"/>
        <v>0</v>
      </c>
      <c r="AE298" s="411">
        <f t="shared" si="446"/>
        <v>0</v>
      </c>
      <c r="AF298" s="411">
        <f t="shared" si="446"/>
        <v>0</v>
      </c>
      <c r="AG298" s="411">
        <f t="shared" ref="AG298" si="447">AG297</f>
        <v>0</v>
      </c>
      <c r="AH298" s="411">
        <f t="shared" ref="AH298" si="448">AH297</f>
        <v>0</v>
      </c>
      <c r="AI298" s="411">
        <f t="shared" ref="AI298" si="449">AI297</f>
        <v>0</v>
      </c>
      <c r="AJ298" s="411">
        <f t="shared" ref="AJ298" si="450">AJ297</f>
        <v>0</v>
      </c>
      <c r="AK298" s="411">
        <f t="shared" ref="AK298" si="451">AK297</f>
        <v>0</v>
      </c>
      <c r="AL298" s="411">
        <f t="shared" ref="AL298" si="452">AL297</f>
        <v>0</v>
      </c>
      <c r="AM298" s="306"/>
    </row>
    <row r="299" spans="1:39" outlineLevel="1">
      <c r="A299" s="768"/>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A300" s="768"/>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768" t="s">
        <v>984</v>
      </c>
      <c r="B301" s="519" t="s">
        <v>117</v>
      </c>
      <c r="C301" s="291" t="s">
        <v>25</v>
      </c>
      <c r="D301" s="295"/>
      <c r="E301" s="295"/>
      <c r="F301" s="295"/>
      <c r="G301" s="295">
        <v>262852.81079999998</v>
      </c>
      <c r="H301" s="295">
        <v>262852.81079999998</v>
      </c>
      <c r="I301" s="295">
        <v>262852.81079999998</v>
      </c>
      <c r="J301" s="295">
        <v>262852.81079999998</v>
      </c>
      <c r="K301" s="295">
        <v>262852.81079999998</v>
      </c>
      <c r="L301" s="295">
        <v>262852.81079999998</v>
      </c>
      <c r="M301" s="295">
        <v>262852.81079999998</v>
      </c>
      <c r="N301" s="295">
        <v>12</v>
      </c>
      <c r="O301" s="295"/>
      <c r="P301" s="295"/>
      <c r="Q301" s="295"/>
      <c r="R301" s="295">
        <v>34.299694389999999</v>
      </c>
      <c r="S301" s="295">
        <v>34.299694389999999</v>
      </c>
      <c r="T301" s="295">
        <v>34.299694389999999</v>
      </c>
      <c r="U301" s="295">
        <v>34.299694389999999</v>
      </c>
      <c r="V301" s="295">
        <v>34.299694389999999</v>
      </c>
      <c r="W301" s="295">
        <v>34.299694389999999</v>
      </c>
      <c r="X301" s="295">
        <v>34.299694389999999</v>
      </c>
      <c r="Y301" s="426">
        <v>0.05</v>
      </c>
      <c r="Z301" s="410">
        <v>0</v>
      </c>
      <c r="AA301" s="410">
        <v>0.95</v>
      </c>
      <c r="AB301" s="410">
        <v>0</v>
      </c>
      <c r="AC301" s="410">
        <v>0</v>
      </c>
      <c r="AD301" s="410">
        <v>0</v>
      </c>
      <c r="AE301" s="410">
        <v>0</v>
      </c>
      <c r="AF301" s="410">
        <v>0</v>
      </c>
      <c r="AG301" s="415"/>
      <c r="AH301" s="415"/>
      <c r="AI301" s="415"/>
      <c r="AJ301" s="415"/>
      <c r="AK301" s="415"/>
      <c r="AL301" s="415"/>
      <c r="AM301" s="296">
        <f>SUM(Y301:AL301)</f>
        <v>1</v>
      </c>
    </row>
    <row r="302" spans="1:39" outlineLevel="1">
      <c r="A302" s="768" t="s">
        <v>1014</v>
      </c>
      <c r="B302" s="294" t="s">
        <v>289</v>
      </c>
      <c r="C302" s="291" t="s">
        <v>163</v>
      </c>
      <c r="D302" s="295"/>
      <c r="E302" s="295"/>
      <c r="F302" s="295"/>
      <c r="G302" s="295">
        <v>13142.640539737338</v>
      </c>
      <c r="H302" s="295">
        <v>13142.640539737338</v>
      </c>
      <c r="I302" s="295">
        <v>13142.640539737338</v>
      </c>
      <c r="J302" s="295">
        <v>13142.640539737338</v>
      </c>
      <c r="K302" s="295">
        <v>13142.640539737338</v>
      </c>
      <c r="L302" s="295">
        <v>13142.640539737338</v>
      </c>
      <c r="M302" s="295">
        <v>13142.640539737338</v>
      </c>
      <c r="N302" s="295">
        <f>N301</f>
        <v>12</v>
      </c>
      <c r="O302" s="295"/>
      <c r="P302" s="295"/>
      <c r="Q302" s="295"/>
      <c r="R302" s="295">
        <v>1.7149847194239736</v>
      </c>
      <c r="S302" s="295">
        <v>1.7149847194239736</v>
      </c>
      <c r="T302" s="295">
        <v>1.7149847194239736</v>
      </c>
      <c r="U302" s="295">
        <v>1.7149847194239736</v>
      </c>
      <c r="V302" s="295">
        <v>1.7149847194239736</v>
      </c>
      <c r="W302" s="295">
        <v>1.7149847194239736</v>
      </c>
      <c r="X302" s="295">
        <v>1.7149847194239736</v>
      </c>
      <c r="Y302" s="411">
        <f>Y301</f>
        <v>0.05</v>
      </c>
      <c r="Z302" s="411">
        <f t="shared" ref="Z302:AF302" si="453">Z301</f>
        <v>0</v>
      </c>
      <c r="AA302" s="411">
        <f t="shared" si="453"/>
        <v>0.95</v>
      </c>
      <c r="AB302" s="411">
        <f t="shared" si="453"/>
        <v>0</v>
      </c>
      <c r="AC302" s="411">
        <f t="shared" si="453"/>
        <v>0</v>
      </c>
      <c r="AD302" s="411">
        <f t="shared" si="453"/>
        <v>0</v>
      </c>
      <c r="AE302" s="411">
        <f t="shared" si="453"/>
        <v>0</v>
      </c>
      <c r="AF302" s="411">
        <f t="shared" si="453"/>
        <v>0</v>
      </c>
      <c r="AG302" s="411">
        <f t="shared" ref="AG302" si="454">AG301</f>
        <v>0</v>
      </c>
      <c r="AH302" s="411">
        <f t="shared" ref="AH302" si="455">AH301</f>
        <v>0</v>
      </c>
      <c r="AI302" s="411">
        <f t="shared" ref="AI302" si="456">AI301</f>
        <v>0</v>
      </c>
      <c r="AJ302" s="411">
        <f t="shared" ref="AJ302" si="457">AJ301</f>
        <v>0</v>
      </c>
      <c r="AK302" s="411">
        <f t="shared" ref="AK302" si="458">AK301</f>
        <v>0</v>
      </c>
      <c r="AL302" s="411">
        <f t="shared" ref="AL302" si="459">AL301</f>
        <v>0</v>
      </c>
      <c r="AM302" s="306"/>
    </row>
    <row r="303" spans="1:39" outlineLevel="1">
      <c r="A303" s="768"/>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768" t="s">
        <v>985</v>
      </c>
      <c r="B304" s="519" t="s">
        <v>118</v>
      </c>
      <c r="C304" s="291" t="s">
        <v>25</v>
      </c>
      <c r="D304" s="295"/>
      <c r="E304" s="295"/>
      <c r="F304" s="295"/>
      <c r="G304" s="295">
        <v>19839761.609999999</v>
      </c>
      <c r="H304" s="295">
        <v>19839761.609999999</v>
      </c>
      <c r="I304" s="295">
        <v>19813999.870000001</v>
      </c>
      <c r="J304" s="295">
        <v>19813999.870000001</v>
      </c>
      <c r="K304" s="295">
        <v>19813999.870000001</v>
      </c>
      <c r="L304" s="295">
        <v>19809176.829999998</v>
      </c>
      <c r="M304" s="295">
        <v>19809176.829999998</v>
      </c>
      <c r="N304" s="295">
        <v>12</v>
      </c>
      <c r="O304" s="295"/>
      <c r="P304" s="295"/>
      <c r="Q304" s="295"/>
      <c r="R304" s="295">
        <v>1301.896966</v>
      </c>
      <c r="S304" s="295">
        <v>1301.896966</v>
      </c>
      <c r="T304" s="295">
        <v>1298.567155</v>
      </c>
      <c r="U304" s="295">
        <v>1298.567155</v>
      </c>
      <c r="V304" s="295">
        <v>1298.567155</v>
      </c>
      <c r="W304" s="295">
        <v>1298.0129910000001</v>
      </c>
      <c r="X304" s="295">
        <v>1298.0129910000001</v>
      </c>
      <c r="Y304" s="426">
        <v>6.4999999999999997E-3</v>
      </c>
      <c r="Z304" s="410">
        <v>3.7199999999999997E-2</v>
      </c>
      <c r="AA304" s="410">
        <v>0.61339999999999995</v>
      </c>
      <c r="AB304" s="410">
        <v>1.6999999999999999E-3</v>
      </c>
      <c r="AC304" s="410">
        <v>4.4999999999999997E-3</v>
      </c>
      <c r="AD304" s="410">
        <v>0.24079999999999999</v>
      </c>
      <c r="AE304" s="410">
        <v>0</v>
      </c>
      <c r="AF304" s="410">
        <v>0</v>
      </c>
      <c r="AG304" s="415"/>
      <c r="AH304" s="415"/>
      <c r="AI304" s="415"/>
      <c r="AJ304" s="415"/>
      <c r="AK304" s="415"/>
      <c r="AL304" s="415"/>
      <c r="AM304" s="296">
        <f>SUM(Y304:AL304)</f>
        <v>0.9040999999999999</v>
      </c>
    </row>
    <row r="305" spans="1:39" outlineLevel="1">
      <c r="A305" s="768" t="s">
        <v>1017</v>
      </c>
      <c r="B305" s="294" t="s">
        <v>289</v>
      </c>
      <c r="C305" s="759" t="s">
        <v>789</v>
      </c>
      <c r="D305" s="295"/>
      <c r="E305" s="295"/>
      <c r="F305" s="295"/>
      <c r="G305" s="295">
        <v>5868564.3288679179</v>
      </c>
      <c r="H305" s="295">
        <v>5868564.3288679179</v>
      </c>
      <c r="I305" s="295">
        <v>4734670.61745233</v>
      </c>
      <c r="J305" s="295">
        <v>4734670.61745233</v>
      </c>
      <c r="K305" s="295">
        <v>4734670.61745233</v>
      </c>
      <c r="L305" s="295">
        <v>4711073.1445238246</v>
      </c>
      <c r="M305" s="295">
        <v>4711073.1445238246</v>
      </c>
      <c r="N305" s="295">
        <f>N304</f>
        <v>12</v>
      </c>
      <c r="O305" s="295"/>
      <c r="P305" s="295"/>
      <c r="Q305" s="295"/>
      <c r="R305" s="295">
        <v>711.17052732824732</v>
      </c>
      <c r="S305" s="295">
        <v>711.17052732824732</v>
      </c>
      <c r="T305" s="295">
        <v>662.62179895914733</v>
      </c>
      <c r="U305" s="295">
        <v>662.62179895914733</v>
      </c>
      <c r="V305" s="295">
        <v>662.62179895914733</v>
      </c>
      <c r="W305" s="295">
        <v>655.88693237035682</v>
      </c>
      <c r="X305" s="295">
        <v>655.88693237035682</v>
      </c>
      <c r="Y305" s="766">
        <v>5.2440000000000004E-3</v>
      </c>
      <c r="Z305" s="766">
        <v>3.0012299999999999E-2</v>
      </c>
      <c r="AA305" s="766">
        <v>0.5716</v>
      </c>
      <c r="AB305" s="766">
        <v>1.583E-3</v>
      </c>
      <c r="AC305" s="766">
        <v>4.1900000000000001E-3</v>
      </c>
      <c r="AD305" s="766">
        <v>0.22439999999999999</v>
      </c>
      <c r="AE305" s="766">
        <f t="shared" ref="AE305:AF305" si="460">AE304</f>
        <v>0</v>
      </c>
      <c r="AF305" s="766">
        <f t="shared" si="460"/>
        <v>0</v>
      </c>
      <c r="AG305" s="411">
        <f t="shared" ref="AG305" si="461">AG304</f>
        <v>0</v>
      </c>
      <c r="AH305" s="411">
        <f t="shared" ref="AH305" si="462">AH304</f>
        <v>0</v>
      </c>
      <c r="AI305" s="411">
        <f t="shared" ref="AI305" si="463">AI304</f>
        <v>0</v>
      </c>
      <c r="AJ305" s="411">
        <f t="shared" ref="AJ305" si="464">AJ304</f>
        <v>0</v>
      </c>
      <c r="AK305" s="411">
        <f t="shared" ref="AK305" si="465">AK304</f>
        <v>0</v>
      </c>
      <c r="AL305" s="411">
        <f t="shared" ref="AL305" si="466">AL304</f>
        <v>0</v>
      </c>
      <c r="AM305" s="306"/>
    </row>
    <row r="306" spans="1:39" outlineLevel="1">
      <c r="A306" s="768"/>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768" t="s">
        <v>986</v>
      </c>
      <c r="B307" s="519" t="s">
        <v>119</v>
      </c>
      <c r="C307" s="291" t="s">
        <v>25</v>
      </c>
      <c r="D307" s="295"/>
      <c r="E307" s="295"/>
      <c r="F307" s="295"/>
      <c r="G307" s="295">
        <v>0</v>
      </c>
      <c r="H307" s="295">
        <v>0</v>
      </c>
      <c r="I307" s="295">
        <v>0</v>
      </c>
      <c r="J307" s="295">
        <v>0</v>
      </c>
      <c r="K307" s="295">
        <v>0</v>
      </c>
      <c r="L307" s="295">
        <v>0</v>
      </c>
      <c r="M307" s="295">
        <v>0</v>
      </c>
      <c r="N307" s="295">
        <v>12</v>
      </c>
      <c r="O307" s="295"/>
      <c r="P307" s="295"/>
      <c r="Q307" s="295"/>
      <c r="R307" s="295">
        <v>0</v>
      </c>
      <c r="S307" s="295">
        <v>0</v>
      </c>
      <c r="T307" s="295">
        <v>0</v>
      </c>
      <c r="U307" s="295">
        <v>0</v>
      </c>
      <c r="V307" s="295">
        <v>0</v>
      </c>
      <c r="W307" s="295">
        <v>0</v>
      </c>
      <c r="X307" s="295">
        <v>0</v>
      </c>
      <c r="Y307" s="426">
        <v>0</v>
      </c>
      <c r="Z307" s="410">
        <v>0</v>
      </c>
      <c r="AA307" s="410">
        <v>0</v>
      </c>
      <c r="AB307" s="410">
        <v>0</v>
      </c>
      <c r="AC307" s="410">
        <v>0</v>
      </c>
      <c r="AD307" s="410">
        <v>0</v>
      </c>
      <c r="AE307" s="410">
        <v>0</v>
      </c>
      <c r="AF307" s="410">
        <v>0</v>
      </c>
      <c r="AG307" s="415"/>
      <c r="AH307" s="415"/>
      <c r="AI307" s="415"/>
      <c r="AJ307" s="415"/>
      <c r="AK307" s="415"/>
      <c r="AL307" s="415"/>
      <c r="AM307" s="296">
        <f>SUM(Y307:AL307)</f>
        <v>0</v>
      </c>
    </row>
    <row r="308" spans="1:39" outlineLevel="1">
      <c r="A308" s="768"/>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AF308" si="467">Z307</f>
        <v>0</v>
      </c>
      <c r="AA308" s="411">
        <f t="shared" si="467"/>
        <v>0</v>
      </c>
      <c r="AB308" s="411">
        <f t="shared" si="467"/>
        <v>0</v>
      </c>
      <c r="AC308" s="411">
        <f t="shared" si="467"/>
        <v>0</v>
      </c>
      <c r="AD308" s="411">
        <f t="shared" si="467"/>
        <v>0</v>
      </c>
      <c r="AE308" s="411">
        <f t="shared" si="467"/>
        <v>0</v>
      </c>
      <c r="AF308" s="411">
        <f t="shared" si="467"/>
        <v>0</v>
      </c>
      <c r="AG308" s="411">
        <f t="shared" ref="AG308" si="468">AG307</f>
        <v>0</v>
      </c>
      <c r="AH308" s="411">
        <f t="shared" ref="AH308" si="469">AH307</f>
        <v>0</v>
      </c>
      <c r="AI308" s="411">
        <f t="shared" ref="AI308" si="470">AI307</f>
        <v>0</v>
      </c>
      <c r="AJ308" s="411">
        <f t="shared" ref="AJ308" si="471">AJ307</f>
        <v>0</v>
      </c>
      <c r="AK308" s="411">
        <f t="shared" ref="AK308" si="472">AK307</f>
        <v>0</v>
      </c>
      <c r="AL308" s="411">
        <f t="shared" ref="AL308" si="473">AL307</f>
        <v>0</v>
      </c>
      <c r="AM308" s="306"/>
    </row>
    <row r="309" spans="1:39" outlineLevel="1">
      <c r="A309" s="768"/>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768" t="s">
        <v>987</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A311" s="768"/>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F311" si="474">Z310</f>
        <v>0</v>
      </c>
      <c r="AA311" s="411">
        <f t="shared" si="474"/>
        <v>0</v>
      </c>
      <c r="AB311" s="411">
        <f t="shared" si="474"/>
        <v>0</v>
      </c>
      <c r="AC311" s="411">
        <f t="shared" si="474"/>
        <v>0</v>
      </c>
      <c r="AD311" s="411">
        <f t="shared" si="474"/>
        <v>0</v>
      </c>
      <c r="AE311" s="411">
        <f t="shared" si="474"/>
        <v>0</v>
      </c>
      <c r="AF311" s="411">
        <f t="shared" si="474"/>
        <v>0</v>
      </c>
      <c r="AG311" s="411">
        <f t="shared" ref="AG311" si="475">AG310</f>
        <v>0</v>
      </c>
      <c r="AH311" s="411">
        <f t="shared" ref="AH311" si="476">AH310</f>
        <v>0</v>
      </c>
      <c r="AI311" s="411">
        <f t="shared" ref="AI311" si="477">AI310</f>
        <v>0</v>
      </c>
      <c r="AJ311" s="411">
        <f t="shared" ref="AJ311" si="478">AJ310</f>
        <v>0</v>
      </c>
      <c r="AK311" s="411">
        <f t="shared" ref="AK311" si="479">AK310</f>
        <v>0</v>
      </c>
      <c r="AL311" s="411">
        <f t="shared" ref="AL311" si="480">AL310</f>
        <v>0</v>
      </c>
      <c r="AM311" s="306"/>
    </row>
    <row r="312" spans="1:39" outlineLevel="1">
      <c r="A312" s="768"/>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768" t="s">
        <v>988</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A314" s="768"/>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F314" si="481">Z313</f>
        <v>0</v>
      </c>
      <c r="AA314" s="411">
        <f t="shared" si="481"/>
        <v>0</v>
      </c>
      <c r="AB314" s="411">
        <f t="shared" si="481"/>
        <v>0</v>
      </c>
      <c r="AC314" s="411">
        <f t="shared" si="481"/>
        <v>0</v>
      </c>
      <c r="AD314" s="411">
        <f t="shared" si="481"/>
        <v>0</v>
      </c>
      <c r="AE314" s="411">
        <f t="shared" si="481"/>
        <v>0</v>
      </c>
      <c r="AF314" s="411">
        <f t="shared" si="481"/>
        <v>0</v>
      </c>
      <c r="AG314" s="411">
        <f t="shared" ref="AG314" si="482">AG313</f>
        <v>0</v>
      </c>
      <c r="AH314" s="411">
        <f t="shared" ref="AH314" si="483">AH313</f>
        <v>0</v>
      </c>
      <c r="AI314" s="411">
        <f t="shared" ref="AI314" si="484">AI313</f>
        <v>0</v>
      </c>
      <c r="AJ314" s="411">
        <f t="shared" ref="AJ314" si="485">AJ313</f>
        <v>0</v>
      </c>
      <c r="AK314" s="411">
        <f t="shared" ref="AK314" si="486">AK313</f>
        <v>0</v>
      </c>
      <c r="AL314" s="411">
        <f t="shared" ref="AL314" si="487">AL313</f>
        <v>0</v>
      </c>
      <c r="AM314" s="306"/>
    </row>
    <row r="315" spans="1:39" outlineLevel="1">
      <c r="A315" s="768"/>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768" t="s">
        <v>989</v>
      </c>
      <c r="B316" s="519" t="s">
        <v>122</v>
      </c>
      <c r="C316" s="291" t="s">
        <v>25</v>
      </c>
      <c r="D316" s="295"/>
      <c r="E316" s="295"/>
      <c r="F316" s="295"/>
      <c r="G316" s="295">
        <v>0</v>
      </c>
      <c r="H316" s="295">
        <v>0</v>
      </c>
      <c r="I316" s="295">
        <v>0</v>
      </c>
      <c r="J316" s="295">
        <v>0</v>
      </c>
      <c r="K316" s="295">
        <v>0</v>
      </c>
      <c r="L316" s="295">
        <v>0</v>
      </c>
      <c r="M316" s="295">
        <v>0</v>
      </c>
      <c r="N316" s="295">
        <v>12</v>
      </c>
      <c r="O316" s="295"/>
      <c r="P316" s="295"/>
      <c r="Q316" s="295"/>
      <c r="R316" s="295">
        <v>0</v>
      </c>
      <c r="S316" s="295">
        <v>0</v>
      </c>
      <c r="T316" s="295">
        <v>0</v>
      </c>
      <c r="U316" s="295">
        <v>0</v>
      </c>
      <c r="V316" s="295">
        <v>0</v>
      </c>
      <c r="W316" s="295">
        <v>0</v>
      </c>
      <c r="X316" s="295">
        <v>0</v>
      </c>
      <c r="Y316" s="426">
        <v>0</v>
      </c>
      <c r="Z316" s="410">
        <v>0</v>
      </c>
      <c r="AA316" s="410">
        <v>0</v>
      </c>
      <c r="AB316" s="410">
        <v>0</v>
      </c>
      <c r="AC316" s="410">
        <v>0</v>
      </c>
      <c r="AD316" s="410">
        <v>0</v>
      </c>
      <c r="AE316" s="410">
        <v>0</v>
      </c>
      <c r="AF316" s="410">
        <v>0</v>
      </c>
      <c r="AG316" s="415"/>
      <c r="AH316" s="415"/>
      <c r="AI316" s="415"/>
      <c r="AJ316" s="415"/>
      <c r="AK316" s="415"/>
      <c r="AL316" s="415"/>
      <c r="AM316" s="296">
        <f>SUM(Y316:AL316)</f>
        <v>0</v>
      </c>
    </row>
    <row r="317" spans="1:39" outlineLevel="1">
      <c r="A317" s="768"/>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F317" si="488">Z316</f>
        <v>0</v>
      </c>
      <c r="AA317" s="411">
        <f t="shared" si="488"/>
        <v>0</v>
      </c>
      <c r="AB317" s="411">
        <f t="shared" si="488"/>
        <v>0</v>
      </c>
      <c r="AC317" s="411">
        <f t="shared" si="488"/>
        <v>0</v>
      </c>
      <c r="AD317" s="411">
        <f t="shared" si="488"/>
        <v>0</v>
      </c>
      <c r="AE317" s="411">
        <f t="shared" si="488"/>
        <v>0</v>
      </c>
      <c r="AF317" s="411">
        <f t="shared" si="488"/>
        <v>0</v>
      </c>
      <c r="AG317" s="411">
        <f t="shared" ref="AG317" si="489">AG316</f>
        <v>0</v>
      </c>
      <c r="AH317" s="411">
        <f t="shared" ref="AH317" si="490">AH316</f>
        <v>0</v>
      </c>
      <c r="AI317" s="411">
        <f t="shared" ref="AI317" si="491">AI316</f>
        <v>0</v>
      </c>
      <c r="AJ317" s="411">
        <f t="shared" ref="AJ317" si="492">AJ316</f>
        <v>0</v>
      </c>
      <c r="AK317" s="411">
        <f t="shared" ref="AK317" si="493">AK316</f>
        <v>0</v>
      </c>
      <c r="AL317" s="411">
        <f t="shared" ref="AL317" si="494">AL316</f>
        <v>0</v>
      </c>
      <c r="AM317" s="306"/>
    </row>
    <row r="318" spans="1:39" outlineLevel="1">
      <c r="A318" s="768"/>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768" t="s">
        <v>990</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A320" s="768"/>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F320" si="495">Z319</f>
        <v>0</v>
      </c>
      <c r="AA320" s="411">
        <f t="shared" si="495"/>
        <v>0</v>
      </c>
      <c r="AB320" s="411">
        <f t="shared" si="495"/>
        <v>0</v>
      </c>
      <c r="AC320" s="411">
        <f t="shared" si="495"/>
        <v>0</v>
      </c>
      <c r="AD320" s="411">
        <f t="shared" si="495"/>
        <v>0</v>
      </c>
      <c r="AE320" s="411">
        <f t="shared" si="495"/>
        <v>0</v>
      </c>
      <c r="AF320" s="411">
        <f t="shared" si="495"/>
        <v>0</v>
      </c>
      <c r="AG320" s="411">
        <f t="shared" ref="AG320" si="496">AG319</f>
        <v>0</v>
      </c>
      <c r="AH320" s="411">
        <f t="shared" ref="AH320" si="497">AH319</f>
        <v>0</v>
      </c>
      <c r="AI320" s="411">
        <f t="shared" ref="AI320" si="498">AI319</f>
        <v>0</v>
      </c>
      <c r="AJ320" s="411">
        <f t="shared" ref="AJ320" si="499">AJ319</f>
        <v>0</v>
      </c>
      <c r="AK320" s="411">
        <f t="shared" ref="AK320" si="500">AK319</f>
        <v>0</v>
      </c>
      <c r="AL320" s="411">
        <f t="shared" ref="AL320" si="501">AL319</f>
        <v>0</v>
      </c>
      <c r="AM320" s="306"/>
    </row>
    <row r="321" spans="1:39" outlineLevel="1">
      <c r="A321" s="768"/>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770" t="s">
        <v>991</v>
      </c>
      <c r="B322" s="519" t="s">
        <v>124</v>
      </c>
      <c r="C322" s="291" t="s">
        <v>25</v>
      </c>
      <c r="D322" s="295"/>
      <c r="E322" s="295"/>
      <c r="F322" s="295"/>
      <c r="G322" s="295">
        <v>1122503.1599999999</v>
      </c>
      <c r="H322" s="295">
        <v>1122503.1599999999</v>
      </c>
      <c r="I322" s="295">
        <v>1122503.1599999999</v>
      </c>
      <c r="J322" s="295">
        <v>1122503.1599999999</v>
      </c>
      <c r="K322" s="295">
        <v>1122503.1599999999</v>
      </c>
      <c r="L322" s="295">
        <v>0</v>
      </c>
      <c r="M322" s="295">
        <v>0</v>
      </c>
      <c r="N322" s="295">
        <v>12</v>
      </c>
      <c r="O322" s="295"/>
      <c r="P322" s="295"/>
      <c r="Q322" s="295"/>
      <c r="R322" s="295">
        <v>129.77215519999999</v>
      </c>
      <c r="S322" s="295">
        <v>129.77215519999999</v>
      </c>
      <c r="T322" s="295">
        <v>129.77215519999999</v>
      </c>
      <c r="U322" s="295">
        <v>129.77215519999999</v>
      </c>
      <c r="V322" s="295">
        <v>129.77215519999999</v>
      </c>
      <c r="W322" s="295">
        <v>0</v>
      </c>
      <c r="X322" s="295">
        <v>0</v>
      </c>
      <c r="Y322" s="426">
        <v>0</v>
      </c>
      <c r="Z322" s="410">
        <v>0</v>
      </c>
      <c r="AA322" s="410">
        <v>0</v>
      </c>
      <c r="AB322" s="410">
        <v>0</v>
      </c>
      <c r="AC322" s="410">
        <v>0</v>
      </c>
      <c r="AD322" s="410">
        <v>1</v>
      </c>
      <c r="AE322" s="410">
        <v>0</v>
      </c>
      <c r="AF322" s="410">
        <v>0</v>
      </c>
      <c r="AG322" s="415"/>
      <c r="AH322" s="415"/>
      <c r="AI322" s="415"/>
      <c r="AJ322" s="415"/>
      <c r="AK322" s="415"/>
      <c r="AL322" s="415"/>
      <c r="AM322" s="296">
        <f>SUM(Y322:AL322)</f>
        <v>1</v>
      </c>
    </row>
    <row r="323" spans="1:39" outlineLevel="1">
      <c r="A323" s="768" t="s">
        <v>1016</v>
      </c>
      <c r="B323" s="294" t="s">
        <v>289</v>
      </c>
      <c r="C323" s="291" t="s">
        <v>163</v>
      </c>
      <c r="D323" s="295"/>
      <c r="E323" s="295"/>
      <c r="F323" s="295"/>
      <c r="G323" s="295">
        <v>1670.891764</v>
      </c>
      <c r="H323" s="295">
        <v>1670.891764</v>
      </c>
      <c r="I323" s="295">
        <v>1670.891764</v>
      </c>
      <c r="J323" s="295">
        <v>1670.891764</v>
      </c>
      <c r="K323" s="295">
        <v>1670.891764</v>
      </c>
      <c r="L323" s="295">
        <v>1670.891764</v>
      </c>
      <c r="M323" s="295">
        <v>1670.891764</v>
      </c>
      <c r="N323" s="295">
        <f>N322</f>
        <v>12</v>
      </c>
      <c r="O323" s="295"/>
      <c r="P323" s="295"/>
      <c r="Q323" s="295"/>
      <c r="R323" s="295">
        <v>0</v>
      </c>
      <c r="S323" s="295">
        <v>0</v>
      </c>
      <c r="T323" s="295">
        <v>0</v>
      </c>
      <c r="U323" s="295">
        <v>0</v>
      </c>
      <c r="V323" s="295">
        <v>0</v>
      </c>
      <c r="W323" s="295">
        <v>0</v>
      </c>
      <c r="X323" s="295">
        <v>0</v>
      </c>
      <c r="Y323" s="411">
        <f>Y322</f>
        <v>0</v>
      </c>
      <c r="Z323" s="411">
        <f t="shared" ref="Z323:AF323" si="502">Z322</f>
        <v>0</v>
      </c>
      <c r="AA323" s="411">
        <f t="shared" si="502"/>
        <v>0</v>
      </c>
      <c r="AB323" s="411">
        <f t="shared" si="502"/>
        <v>0</v>
      </c>
      <c r="AC323" s="411">
        <f t="shared" si="502"/>
        <v>0</v>
      </c>
      <c r="AD323" s="411">
        <f t="shared" si="502"/>
        <v>1</v>
      </c>
      <c r="AE323" s="411">
        <f t="shared" si="502"/>
        <v>0</v>
      </c>
      <c r="AF323" s="411">
        <f t="shared" si="502"/>
        <v>0</v>
      </c>
      <c r="AG323" s="411">
        <f t="shared" ref="AG323" si="503">AG322</f>
        <v>0</v>
      </c>
      <c r="AH323" s="411">
        <f t="shared" ref="AH323" si="504">AH322</f>
        <v>0</v>
      </c>
      <c r="AI323" s="411">
        <f t="shared" ref="AI323" si="505">AI322</f>
        <v>0</v>
      </c>
      <c r="AJ323" s="411">
        <f t="shared" ref="AJ323" si="506">AJ322</f>
        <v>0</v>
      </c>
      <c r="AK323" s="411">
        <f t="shared" ref="AK323" si="507">AK322</f>
        <v>0</v>
      </c>
      <c r="AL323" s="411">
        <f t="shared" ref="AL323" si="508">AL322</f>
        <v>0</v>
      </c>
      <c r="AM323" s="306"/>
    </row>
    <row r="324" spans="1:39" outlineLevel="1">
      <c r="A324" s="768"/>
      <c r="B324" s="294"/>
      <c r="C324" s="291"/>
      <c r="D324" s="771"/>
      <c r="E324" s="771"/>
      <c r="F324" s="771"/>
      <c r="G324" s="771"/>
      <c r="H324" s="771"/>
      <c r="I324" s="771"/>
      <c r="J324" s="771"/>
      <c r="K324" s="771"/>
      <c r="L324" s="771"/>
      <c r="M324" s="771"/>
      <c r="N324" s="771"/>
      <c r="O324" s="771"/>
      <c r="P324" s="771"/>
      <c r="Q324" s="771"/>
      <c r="R324" s="771"/>
      <c r="S324" s="771"/>
      <c r="T324" s="771"/>
      <c r="U324" s="771"/>
      <c r="V324" s="771"/>
      <c r="W324" s="771"/>
      <c r="X324" s="771"/>
      <c r="Y324" s="411"/>
      <c r="Z324" s="411"/>
      <c r="AA324" s="411"/>
      <c r="AB324" s="411"/>
      <c r="AC324" s="411"/>
      <c r="AD324" s="411"/>
      <c r="AE324" s="411"/>
      <c r="AF324" s="411"/>
      <c r="AG324" s="411"/>
      <c r="AH324" s="411"/>
      <c r="AI324" s="411"/>
      <c r="AJ324" s="411"/>
      <c r="AK324" s="411"/>
      <c r="AL324" s="411"/>
      <c r="AM324" s="306"/>
    </row>
    <row r="325" spans="1:39" ht="15.75" outlineLevel="1">
      <c r="A325" s="768"/>
      <c r="B325" s="288" t="s">
        <v>501</v>
      </c>
      <c r="C325" s="291"/>
      <c r="D325" s="772"/>
      <c r="E325" s="772"/>
      <c r="F325" s="772"/>
      <c r="G325" s="772"/>
      <c r="H325" s="772"/>
      <c r="I325" s="772"/>
      <c r="J325" s="772"/>
      <c r="K325" s="772"/>
      <c r="L325" s="772"/>
      <c r="M325" s="772"/>
      <c r="N325" s="772"/>
      <c r="O325" s="772"/>
      <c r="P325" s="772"/>
      <c r="Q325" s="772"/>
      <c r="R325" s="772"/>
      <c r="S325" s="772"/>
      <c r="T325" s="772"/>
      <c r="U325" s="772"/>
      <c r="V325" s="772"/>
      <c r="W325" s="772"/>
      <c r="X325" s="772"/>
      <c r="Y325" s="411"/>
      <c r="Z325" s="411"/>
      <c r="AA325" s="411"/>
      <c r="AB325" s="411"/>
      <c r="AC325" s="411"/>
      <c r="AD325" s="411"/>
      <c r="AE325" s="411"/>
      <c r="AF325" s="411"/>
      <c r="AG325" s="425"/>
      <c r="AH325" s="425"/>
      <c r="AI325" s="425"/>
      <c r="AJ325" s="425"/>
      <c r="AK325" s="425"/>
      <c r="AL325" s="425"/>
      <c r="AM325" s="306"/>
    </row>
    <row r="326" spans="1:39" outlineLevel="1">
      <c r="A326" s="770" t="s">
        <v>992</v>
      </c>
      <c r="B326" s="519" t="s">
        <v>125</v>
      </c>
      <c r="C326" s="291" t="s">
        <v>25</v>
      </c>
      <c r="D326" s="295"/>
      <c r="E326" s="295"/>
      <c r="F326" s="295"/>
      <c r="G326" s="295">
        <v>0</v>
      </c>
      <c r="H326" s="295">
        <v>0</v>
      </c>
      <c r="I326" s="295">
        <v>0</v>
      </c>
      <c r="J326" s="295">
        <v>0</v>
      </c>
      <c r="K326" s="295">
        <v>0</v>
      </c>
      <c r="L326" s="295">
        <v>0</v>
      </c>
      <c r="M326" s="295">
        <v>0</v>
      </c>
      <c r="N326" s="295"/>
      <c r="O326" s="295"/>
      <c r="P326" s="295"/>
      <c r="Q326" s="295"/>
      <c r="R326" s="295">
        <v>0</v>
      </c>
      <c r="S326" s="295">
        <v>0</v>
      </c>
      <c r="T326" s="295">
        <v>0</v>
      </c>
      <c r="U326" s="295">
        <v>0</v>
      </c>
      <c r="V326" s="295">
        <v>0</v>
      </c>
      <c r="W326" s="295">
        <v>0</v>
      </c>
      <c r="X326" s="295">
        <v>0</v>
      </c>
      <c r="Y326" s="426">
        <v>0</v>
      </c>
      <c r="Z326" s="410">
        <v>0</v>
      </c>
      <c r="AA326" s="410">
        <v>0</v>
      </c>
      <c r="AB326" s="410">
        <v>0</v>
      </c>
      <c r="AC326" s="410">
        <v>0</v>
      </c>
      <c r="AD326" s="410">
        <v>0</v>
      </c>
      <c r="AE326" s="410">
        <v>0</v>
      </c>
      <c r="AF326" s="410">
        <v>0</v>
      </c>
      <c r="AG326" s="415"/>
      <c r="AH326" s="415"/>
      <c r="AI326" s="415"/>
      <c r="AJ326" s="415"/>
      <c r="AK326" s="415"/>
      <c r="AL326" s="415"/>
      <c r="AM326" s="296">
        <f>SUM(Y327:AL327)</f>
        <v>0</v>
      </c>
    </row>
    <row r="327" spans="1:39" outlineLevel="1">
      <c r="A327" s="770"/>
      <c r="B327" s="294" t="s">
        <v>289</v>
      </c>
      <c r="C327" s="291" t="s">
        <v>163</v>
      </c>
      <c r="D327" s="295"/>
      <c r="E327" s="295"/>
      <c r="F327" s="295"/>
      <c r="G327" s="295"/>
      <c r="H327" s="295"/>
      <c r="I327" s="295"/>
      <c r="J327" s="295"/>
      <c r="K327" s="295"/>
      <c r="L327" s="295"/>
      <c r="M327" s="295"/>
      <c r="N327" s="295"/>
      <c r="O327" s="295"/>
      <c r="P327" s="295"/>
      <c r="Q327" s="295"/>
      <c r="R327" s="295"/>
      <c r="S327" s="295"/>
      <c r="T327" s="295"/>
      <c r="U327" s="295"/>
      <c r="V327" s="295"/>
      <c r="W327" s="295"/>
      <c r="X327" s="295"/>
      <c r="Y327" s="411">
        <f>Y326</f>
        <v>0</v>
      </c>
      <c r="Z327" s="411">
        <f t="shared" ref="Z327:AF327" si="509">Z326</f>
        <v>0</v>
      </c>
      <c r="AA327" s="411">
        <f t="shared" si="509"/>
        <v>0</v>
      </c>
      <c r="AB327" s="411">
        <f t="shared" si="509"/>
        <v>0</v>
      </c>
      <c r="AC327" s="411">
        <f t="shared" si="509"/>
        <v>0</v>
      </c>
      <c r="AD327" s="411">
        <f t="shared" si="509"/>
        <v>0</v>
      </c>
      <c r="AE327" s="411">
        <f t="shared" si="509"/>
        <v>0</v>
      </c>
      <c r="AF327" s="411">
        <f t="shared" si="509"/>
        <v>0</v>
      </c>
      <c r="AG327" s="411">
        <f t="shared" ref="AG327" si="510">AG326</f>
        <v>0</v>
      </c>
      <c r="AH327" s="411">
        <f t="shared" ref="AH327" si="511">AH326</f>
        <v>0</v>
      </c>
      <c r="AI327" s="411">
        <f t="shared" ref="AI327" si="512">AI326</f>
        <v>0</v>
      </c>
      <c r="AJ327" s="411">
        <f t="shared" ref="AJ327" si="513">AJ326</f>
        <v>0</v>
      </c>
      <c r="AK327" s="411">
        <f t="shared" ref="AK327" si="514">AK326</f>
        <v>0</v>
      </c>
      <c r="AL327" s="411">
        <f t="shared" ref="AL327" si="515">AL326</f>
        <v>0</v>
      </c>
      <c r="AM327" s="306"/>
    </row>
    <row r="328" spans="1:39" outlineLevel="1">
      <c r="A328" s="768"/>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1"/>
      <c r="Z328" s="411"/>
      <c r="AA328" s="411"/>
      <c r="AB328" s="411"/>
      <c r="AC328" s="411"/>
      <c r="AD328" s="411"/>
      <c r="AE328" s="411"/>
      <c r="AF328" s="411"/>
    </row>
    <row r="329" spans="1:39" outlineLevel="1">
      <c r="A329" s="768" t="s">
        <v>993</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A330" s="768"/>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F330" si="516">Z329</f>
        <v>0</v>
      </c>
      <c r="AA330" s="411">
        <f t="shared" si="516"/>
        <v>0</v>
      </c>
      <c r="AB330" s="411">
        <f t="shared" si="516"/>
        <v>0</v>
      </c>
      <c r="AC330" s="411">
        <f t="shared" si="516"/>
        <v>0</v>
      </c>
      <c r="AD330" s="411">
        <f t="shared" si="516"/>
        <v>0</v>
      </c>
      <c r="AE330" s="411">
        <f t="shared" si="516"/>
        <v>0</v>
      </c>
      <c r="AF330" s="411">
        <f t="shared" si="516"/>
        <v>0</v>
      </c>
      <c r="AG330" s="411">
        <f t="shared" ref="AG330" si="517">AG329</f>
        <v>0</v>
      </c>
      <c r="AH330" s="411">
        <f t="shared" ref="AH330" si="518">AH329</f>
        <v>0</v>
      </c>
      <c r="AI330" s="411">
        <f t="shared" ref="AI330" si="519">AI329</f>
        <v>0</v>
      </c>
      <c r="AJ330" s="411">
        <f t="shared" ref="AJ330" si="520">AJ329</f>
        <v>0</v>
      </c>
      <c r="AK330" s="411">
        <f t="shared" ref="AK330" si="521">AK329</f>
        <v>0</v>
      </c>
      <c r="AL330" s="411">
        <f t="shared" ref="AL330" si="522">AL329</f>
        <v>0</v>
      </c>
      <c r="AM330" s="306"/>
    </row>
    <row r="331" spans="1:39" outlineLevel="1">
      <c r="A331" s="768"/>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768" t="s">
        <v>994</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A333" s="768"/>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F333" si="523">Z332</f>
        <v>0</v>
      </c>
      <c r="AA333" s="411">
        <f t="shared" si="523"/>
        <v>0</v>
      </c>
      <c r="AB333" s="411">
        <f t="shared" si="523"/>
        <v>0</v>
      </c>
      <c r="AC333" s="411">
        <f t="shared" si="523"/>
        <v>0</v>
      </c>
      <c r="AD333" s="411">
        <f t="shared" si="523"/>
        <v>0</v>
      </c>
      <c r="AE333" s="411">
        <f t="shared" si="523"/>
        <v>0</v>
      </c>
      <c r="AF333" s="411">
        <f t="shared" si="523"/>
        <v>0</v>
      </c>
      <c r="AG333" s="411">
        <f t="shared" ref="AG333" si="524">AG332</f>
        <v>0</v>
      </c>
      <c r="AH333" s="411">
        <f t="shared" ref="AH333" si="525">AH332</f>
        <v>0</v>
      </c>
      <c r="AI333" s="411">
        <f t="shared" ref="AI333" si="526">AI332</f>
        <v>0</v>
      </c>
      <c r="AJ333" s="411">
        <f t="shared" ref="AJ333" si="527">AJ332</f>
        <v>0</v>
      </c>
      <c r="AK333" s="411">
        <f t="shared" ref="AK333" si="528">AK332</f>
        <v>0</v>
      </c>
      <c r="AL333" s="411">
        <f t="shared" ref="AL333" si="529">AL332</f>
        <v>0</v>
      </c>
      <c r="AM333" s="775"/>
    </row>
    <row r="334" spans="1:39" outlineLevel="1">
      <c r="A334" s="768"/>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11"/>
      <c r="AH334" s="411"/>
      <c r="AI334" s="411"/>
      <c r="AJ334" s="411"/>
      <c r="AK334" s="411"/>
      <c r="AL334" s="411"/>
      <c r="AM334" s="775"/>
    </row>
    <row r="335" spans="1:39" ht="30" outlineLevel="1">
      <c r="A335" s="768" t="s">
        <v>995</v>
      </c>
      <c r="B335" s="778" t="s">
        <v>1011</v>
      </c>
      <c r="C335" s="291" t="s">
        <v>25</v>
      </c>
      <c r="D335" s="295"/>
      <c r="E335" s="295"/>
      <c r="F335" s="295"/>
      <c r="G335" s="295">
        <v>46071.962390000001</v>
      </c>
      <c r="H335" s="295">
        <v>46071.962390000001</v>
      </c>
      <c r="I335" s="295">
        <v>0</v>
      </c>
      <c r="J335" s="295">
        <v>0</v>
      </c>
      <c r="K335" s="295">
        <v>0</v>
      </c>
      <c r="L335" s="295">
        <v>0</v>
      </c>
      <c r="M335" s="295">
        <v>0</v>
      </c>
      <c r="N335" s="295">
        <v>0</v>
      </c>
      <c r="O335" s="295"/>
      <c r="P335" s="295"/>
      <c r="Q335" s="295"/>
      <c r="R335" s="295">
        <v>0</v>
      </c>
      <c r="S335" s="295">
        <v>0</v>
      </c>
      <c r="T335" s="295">
        <v>0</v>
      </c>
      <c r="U335" s="295">
        <v>0</v>
      </c>
      <c r="V335" s="295">
        <v>0</v>
      </c>
      <c r="W335" s="295">
        <v>0</v>
      </c>
      <c r="X335" s="295">
        <v>0</v>
      </c>
      <c r="Y335" s="426">
        <v>0</v>
      </c>
      <c r="Z335" s="426">
        <v>0</v>
      </c>
      <c r="AA335" s="426">
        <v>0</v>
      </c>
      <c r="AB335" s="426">
        <v>0</v>
      </c>
      <c r="AC335" s="426">
        <v>0</v>
      </c>
      <c r="AD335" s="426">
        <v>0</v>
      </c>
      <c r="AE335" s="426">
        <v>0</v>
      </c>
      <c r="AF335" s="426">
        <v>0</v>
      </c>
      <c r="AG335" s="426">
        <v>0</v>
      </c>
      <c r="AH335" s="426">
        <v>0</v>
      </c>
      <c r="AI335" s="426">
        <v>0</v>
      </c>
      <c r="AJ335" s="426">
        <v>0</v>
      </c>
      <c r="AK335" s="426">
        <v>0</v>
      </c>
      <c r="AL335" s="426">
        <v>0</v>
      </c>
      <c r="AM335" s="296">
        <f t="shared" ref="AM335" si="530">SUM(Y335:AL335)</f>
        <v>0</v>
      </c>
    </row>
    <row r="336" spans="1:39" outlineLevel="1">
      <c r="A336" s="768"/>
      <c r="B336" s="779"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AM336" si="531">Z335</f>
        <v>0</v>
      </c>
      <c r="AA336" s="411">
        <f t="shared" si="531"/>
        <v>0</v>
      </c>
      <c r="AB336" s="411">
        <f t="shared" si="531"/>
        <v>0</v>
      </c>
      <c r="AC336" s="411">
        <f t="shared" si="531"/>
        <v>0</v>
      </c>
      <c r="AD336" s="411">
        <f t="shared" si="531"/>
        <v>0</v>
      </c>
      <c r="AE336" s="411">
        <f t="shared" si="531"/>
        <v>0</v>
      </c>
      <c r="AF336" s="411">
        <f t="shared" si="531"/>
        <v>0</v>
      </c>
      <c r="AG336" s="411">
        <f t="shared" si="531"/>
        <v>0</v>
      </c>
      <c r="AH336" s="411">
        <f t="shared" si="531"/>
        <v>0</v>
      </c>
      <c r="AI336" s="411">
        <f t="shared" si="531"/>
        <v>0</v>
      </c>
      <c r="AJ336" s="411">
        <f t="shared" si="531"/>
        <v>0</v>
      </c>
      <c r="AK336" s="411">
        <f t="shared" si="531"/>
        <v>0</v>
      </c>
      <c r="AL336" s="411">
        <f t="shared" si="531"/>
        <v>0</v>
      </c>
      <c r="AM336" s="411">
        <f t="shared" si="531"/>
        <v>0</v>
      </c>
    </row>
    <row r="337" spans="1:39" outlineLevel="1">
      <c r="A337" s="768"/>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outlineLevel="1">
      <c r="A338" s="768"/>
      <c r="B338" s="288" t="s">
        <v>502</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outlineLevel="1">
      <c r="A339" s="768" t="s">
        <v>996</v>
      </c>
      <c r="B339" s="519" t="s">
        <v>128</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A340" s="768"/>
      <c r="B340" s="294" t="s">
        <v>289</v>
      </c>
      <c r="C340" s="291" t="s">
        <v>163</v>
      </c>
      <c r="D340" s="295"/>
      <c r="E340" s="295"/>
      <c r="F340" s="295"/>
      <c r="G340" s="295"/>
      <c r="H340" s="295"/>
      <c r="I340" s="295"/>
      <c r="J340" s="295"/>
      <c r="K340" s="295"/>
      <c r="L340" s="295"/>
      <c r="M340" s="295"/>
      <c r="N340" s="295">
        <f>N339</f>
        <v>0</v>
      </c>
      <c r="O340" s="295"/>
      <c r="P340" s="295"/>
      <c r="Q340" s="295"/>
      <c r="R340" s="295"/>
      <c r="S340" s="295"/>
      <c r="T340" s="295"/>
      <c r="U340" s="295"/>
      <c r="V340" s="295"/>
      <c r="W340" s="295"/>
      <c r="X340" s="295"/>
      <c r="Y340" s="411">
        <f>Y339</f>
        <v>0</v>
      </c>
      <c r="Z340" s="411">
        <f t="shared" ref="Z340:AF340" si="532">Z339</f>
        <v>0</v>
      </c>
      <c r="AA340" s="411">
        <f t="shared" si="532"/>
        <v>0</v>
      </c>
      <c r="AB340" s="411">
        <f t="shared" si="532"/>
        <v>0</v>
      </c>
      <c r="AC340" s="411">
        <f t="shared" si="532"/>
        <v>0</v>
      </c>
      <c r="AD340" s="411">
        <f t="shared" si="532"/>
        <v>0</v>
      </c>
      <c r="AE340" s="411">
        <f t="shared" si="532"/>
        <v>0</v>
      </c>
      <c r="AF340" s="411">
        <f t="shared" si="532"/>
        <v>0</v>
      </c>
      <c r="AG340" s="411">
        <f t="shared" ref="AG340" si="533">AG339</f>
        <v>0</v>
      </c>
      <c r="AH340" s="411">
        <f t="shared" ref="AH340" si="534">AH339</f>
        <v>0</v>
      </c>
      <c r="AI340" s="411">
        <f t="shared" ref="AI340" si="535">AI339</f>
        <v>0</v>
      </c>
      <c r="AJ340" s="411">
        <f t="shared" ref="AJ340" si="536">AJ339</f>
        <v>0</v>
      </c>
      <c r="AK340" s="411">
        <f t="shared" ref="AK340" si="537">AK339</f>
        <v>0</v>
      </c>
      <c r="AL340" s="411">
        <f t="shared" ref="AL340" si="538">AL339</f>
        <v>0</v>
      </c>
      <c r="AM340" s="306"/>
    </row>
    <row r="341" spans="1:39" outlineLevel="1">
      <c r="A341" s="768"/>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outlineLevel="1">
      <c r="A342" s="768" t="s">
        <v>997</v>
      </c>
      <c r="B342" s="519" t="s">
        <v>129</v>
      </c>
      <c r="C342" s="291" t="s">
        <v>25</v>
      </c>
      <c r="D342" s="295"/>
      <c r="E342" s="295"/>
      <c r="F342" s="295"/>
      <c r="G342" s="295">
        <v>1799959.9909999999</v>
      </c>
      <c r="H342" s="295">
        <v>1799959.9909999999</v>
      </c>
      <c r="I342" s="295">
        <v>1777557.4720000001</v>
      </c>
      <c r="J342" s="295">
        <v>1738800.4010000001</v>
      </c>
      <c r="K342" s="295">
        <v>1738800.4010000001</v>
      </c>
      <c r="L342" s="295">
        <v>1710984.156</v>
      </c>
      <c r="M342" s="295">
        <v>1710984.156</v>
      </c>
      <c r="N342" s="295">
        <v>12</v>
      </c>
      <c r="O342" s="295"/>
      <c r="P342" s="295"/>
      <c r="Q342" s="295"/>
      <c r="R342" s="295">
        <v>805.97475829999996</v>
      </c>
      <c r="S342" s="295">
        <v>805.97475829999996</v>
      </c>
      <c r="T342" s="295">
        <v>805.04908479999995</v>
      </c>
      <c r="U342" s="295">
        <v>790.64094190000003</v>
      </c>
      <c r="V342" s="295">
        <v>790.64094190000003</v>
      </c>
      <c r="W342" s="295">
        <v>787.41385400000001</v>
      </c>
      <c r="X342" s="295">
        <v>787.41385400000001</v>
      </c>
      <c r="Y342" s="426">
        <v>0</v>
      </c>
      <c r="Z342" s="410">
        <v>1.06E-2</v>
      </c>
      <c r="AA342" s="410">
        <v>0.98350000000000004</v>
      </c>
      <c r="AB342" s="410">
        <v>0</v>
      </c>
      <c r="AC342" s="410">
        <v>0</v>
      </c>
      <c r="AD342" s="410">
        <v>0</v>
      </c>
      <c r="AE342" s="410">
        <v>0</v>
      </c>
      <c r="AF342" s="410">
        <v>0</v>
      </c>
      <c r="AG342" s="415"/>
      <c r="AH342" s="415"/>
      <c r="AI342" s="415"/>
      <c r="AJ342" s="415"/>
      <c r="AK342" s="415"/>
      <c r="AL342" s="415"/>
      <c r="AM342" s="296">
        <f>SUM(Y342:AL342)</f>
        <v>0.99410000000000009</v>
      </c>
    </row>
    <row r="343" spans="1:39" outlineLevel="1">
      <c r="A343" s="768"/>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F343" si="539">Z342</f>
        <v>1.06E-2</v>
      </c>
      <c r="AA343" s="411">
        <f t="shared" si="539"/>
        <v>0.98350000000000004</v>
      </c>
      <c r="AB343" s="411">
        <f t="shared" si="539"/>
        <v>0</v>
      </c>
      <c r="AC343" s="411">
        <f t="shared" si="539"/>
        <v>0</v>
      </c>
      <c r="AD343" s="411">
        <f t="shared" si="539"/>
        <v>0</v>
      </c>
      <c r="AE343" s="411">
        <f t="shared" si="539"/>
        <v>0</v>
      </c>
      <c r="AF343" s="411">
        <f t="shared" si="539"/>
        <v>0</v>
      </c>
      <c r="AG343" s="411">
        <f t="shared" ref="AG343" si="540">AG342</f>
        <v>0</v>
      </c>
      <c r="AH343" s="411">
        <f t="shared" ref="AH343" si="541">AH342</f>
        <v>0</v>
      </c>
      <c r="AI343" s="411">
        <f t="shared" ref="AI343" si="542">AI342</f>
        <v>0</v>
      </c>
      <c r="AJ343" s="411">
        <f t="shared" ref="AJ343" si="543">AJ342</f>
        <v>0</v>
      </c>
      <c r="AK343" s="411">
        <f t="shared" ref="AK343" si="544">AK342</f>
        <v>0</v>
      </c>
      <c r="AL343" s="411">
        <f t="shared" ref="AL343" si="545">AL342</f>
        <v>0</v>
      </c>
      <c r="AM343" s="306"/>
    </row>
    <row r="344" spans="1:39" outlineLevel="1">
      <c r="A344" s="768"/>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outlineLevel="1">
      <c r="A345" s="768" t="s">
        <v>998</v>
      </c>
      <c r="B345" s="779" t="s">
        <v>1018</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v>1</v>
      </c>
      <c r="Z345" s="426">
        <v>0</v>
      </c>
      <c r="AA345" s="426">
        <v>0</v>
      </c>
      <c r="AB345" s="426">
        <v>0</v>
      </c>
      <c r="AC345" s="426">
        <v>0</v>
      </c>
      <c r="AD345" s="426">
        <v>0</v>
      </c>
      <c r="AE345" s="426">
        <v>0</v>
      </c>
      <c r="AF345" s="426">
        <v>0</v>
      </c>
      <c r="AG345" s="415"/>
      <c r="AH345" s="415"/>
      <c r="AI345" s="415"/>
      <c r="AJ345" s="415"/>
      <c r="AK345" s="415"/>
      <c r="AL345" s="415"/>
      <c r="AM345" s="296">
        <f>SUM(Y345:AL345)</f>
        <v>1</v>
      </c>
    </row>
    <row r="346" spans="1:39" outlineLevel="1">
      <c r="A346" s="768" t="s">
        <v>1019</v>
      </c>
      <c r="B346" s="294" t="s">
        <v>289</v>
      </c>
      <c r="C346" s="291" t="s">
        <v>163</v>
      </c>
      <c r="D346" s="295"/>
      <c r="E346" s="295"/>
      <c r="F346" s="295"/>
      <c r="G346" s="295">
        <v>157963.24000000008</v>
      </c>
      <c r="H346" s="295">
        <v>157963.24000000008</v>
      </c>
      <c r="I346" s="295">
        <v>157963.24000000008</v>
      </c>
      <c r="J346" s="295">
        <v>157963.24000000008</v>
      </c>
      <c r="K346" s="295">
        <v>157963.24000000008</v>
      </c>
      <c r="L346" s="295">
        <v>157963.24000000008</v>
      </c>
      <c r="M346" s="295">
        <v>157963.24000000008</v>
      </c>
      <c r="N346" s="295">
        <v>12</v>
      </c>
      <c r="O346" s="295"/>
      <c r="P346" s="295"/>
      <c r="Q346" s="295"/>
      <c r="R346" s="295">
        <v>32.166799999999924</v>
      </c>
      <c r="S346" s="295">
        <v>32.166799999999924</v>
      </c>
      <c r="T346" s="295">
        <v>32.166799999999924</v>
      </c>
      <c r="U346" s="295">
        <v>32.166799999999924</v>
      </c>
      <c r="V346" s="295">
        <v>32.166799999999924</v>
      </c>
      <c r="W346" s="295">
        <v>32.166799999999924</v>
      </c>
      <c r="X346" s="295">
        <v>32.166799999999924</v>
      </c>
      <c r="Y346" s="411">
        <f>Y345</f>
        <v>1</v>
      </c>
      <c r="Z346" s="411">
        <f t="shared" ref="Z346:AF346" si="546">Z345</f>
        <v>0</v>
      </c>
      <c r="AA346" s="411">
        <f t="shared" si="546"/>
        <v>0</v>
      </c>
      <c r="AB346" s="411">
        <f t="shared" si="546"/>
        <v>0</v>
      </c>
      <c r="AC346" s="411">
        <f t="shared" si="546"/>
        <v>0</v>
      </c>
      <c r="AD346" s="411">
        <f t="shared" si="546"/>
        <v>0</v>
      </c>
      <c r="AE346" s="411">
        <f t="shared" si="546"/>
        <v>0</v>
      </c>
      <c r="AF346" s="411">
        <f t="shared" si="546"/>
        <v>0</v>
      </c>
      <c r="AG346" s="411">
        <f t="shared" ref="AG346" si="547">AG345</f>
        <v>0</v>
      </c>
      <c r="AH346" s="411">
        <f t="shared" ref="AH346" si="548">AH345</f>
        <v>0</v>
      </c>
      <c r="AI346" s="411">
        <f t="shared" ref="AI346" si="549">AI345</f>
        <v>0</v>
      </c>
      <c r="AJ346" s="411">
        <f t="shared" ref="AJ346" si="550">AJ345</f>
        <v>0</v>
      </c>
      <c r="AK346" s="411">
        <f t="shared" ref="AK346" si="551">AK345</f>
        <v>0</v>
      </c>
      <c r="AL346" s="411">
        <f t="shared" ref="AL346" si="552">AL345</f>
        <v>0</v>
      </c>
      <c r="AM346" s="306"/>
    </row>
    <row r="347" spans="1:39" outlineLevel="1">
      <c r="A347" s="768"/>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768" t="s">
        <v>999</v>
      </c>
      <c r="B348" s="519" t="s">
        <v>131</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A349" s="768"/>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AF349" si="553">Z348</f>
        <v>0</v>
      </c>
      <c r="AA349" s="411">
        <f t="shared" si="553"/>
        <v>0</v>
      </c>
      <c r="AB349" s="411">
        <f t="shared" si="553"/>
        <v>0</v>
      </c>
      <c r="AC349" s="411">
        <f t="shared" si="553"/>
        <v>0</v>
      </c>
      <c r="AD349" s="411">
        <f t="shared" si="553"/>
        <v>0</v>
      </c>
      <c r="AE349" s="411">
        <f t="shared" si="553"/>
        <v>0</v>
      </c>
      <c r="AF349" s="411">
        <f t="shared" si="553"/>
        <v>0</v>
      </c>
      <c r="AG349" s="411">
        <f t="shared" ref="AG349" si="554">AG348</f>
        <v>0</v>
      </c>
      <c r="AH349" s="411">
        <f t="shared" ref="AH349" si="555">AH348</f>
        <v>0</v>
      </c>
      <c r="AI349" s="411">
        <f t="shared" ref="AI349" si="556">AI348</f>
        <v>0</v>
      </c>
      <c r="AJ349" s="411">
        <f t="shared" ref="AJ349" si="557">AJ348</f>
        <v>0</v>
      </c>
      <c r="AK349" s="411">
        <f t="shared" ref="AK349" si="558">AK348</f>
        <v>0</v>
      </c>
      <c r="AL349" s="411">
        <f t="shared" ref="AL349" si="559">AL348</f>
        <v>0</v>
      </c>
      <c r="AM349" s="306"/>
    </row>
    <row r="350" spans="1:39" outlineLevel="1">
      <c r="A350" s="768"/>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768" t="s">
        <v>1000</v>
      </c>
      <c r="B351" s="519" t="s">
        <v>132</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A352" s="768"/>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AF352" si="560">Z351</f>
        <v>0</v>
      </c>
      <c r="AA352" s="411">
        <f t="shared" si="560"/>
        <v>0</v>
      </c>
      <c r="AB352" s="411">
        <f t="shared" si="560"/>
        <v>0</v>
      </c>
      <c r="AC352" s="411">
        <f t="shared" si="560"/>
        <v>0</v>
      </c>
      <c r="AD352" s="411">
        <f t="shared" si="560"/>
        <v>0</v>
      </c>
      <c r="AE352" s="411">
        <f t="shared" si="560"/>
        <v>0</v>
      </c>
      <c r="AF352" s="411">
        <f t="shared" si="560"/>
        <v>0</v>
      </c>
      <c r="AG352" s="411">
        <f t="shared" ref="AG352" si="561">AG351</f>
        <v>0</v>
      </c>
      <c r="AH352" s="411">
        <f t="shared" ref="AH352" si="562">AH351</f>
        <v>0</v>
      </c>
      <c r="AI352" s="411">
        <f t="shared" ref="AI352" si="563">AI351</f>
        <v>0</v>
      </c>
      <c r="AJ352" s="411">
        <f t="shared" ref="AJ352" si="564">AJ351</f>
        <v>0</v>
      </c>
      <c r="AK352" s="411">
        <f t="shared" ref="AK352" si="565">AK351</f>
        <v>0</v>
      </c>
      <c r="AL352" s="411">
        <f t="shared" ref="AL352" si="566">AL351</f>
        <v>0</v>
      </c>
      <c r="AM352" s="306"/>
    </row>
    <row r="353" spans="1:39" outlineLevel="1">
      <c r="A353" s="768"/>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768" t="s">
        <v>1001</v>
      </c>
      <c r="B354" s="519" t="s">
        <v>133</v>
      </c>
      <c r="C354" s="291" t="s">
        <v>25</v>
      </c>
      <c r="D354" s="295"/>
      <c r="E354" s="295"/>
      <c r="F354" s="295"/>
      <c r="G354" s="295"/>
      <c r="H354" s="295"/>
      <c r="I354" s="295"/>
      <c r="J354" s="295"/>
      <c r="K354" s="295"/>
      <c r="L354" s="295"/>
      <c r="M354" s="295"/>
      <c r="N354" s="295">
        <v>0</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A355" s="768"/>
      <c r="B355" s="294" t="s">
        <v>289</v>
      </c>
      <c r="C355" s="291" t="s">
        <v>163</v>
      </c>
      <c r="D355" s="295"/>
      <c r="E355" s="295"/>
      <c r="F355" s="295"/>
      <c r="G355" s="295"/>
      <c r="H355" s="295"/>
      <c r="I355" s="295"/>
      <c r="J355" s="295"/>
      <c r="K355" s="295"/>
      <c r="L355" s="295"/>
      <c r="M355" s="295"/>
      <c r="N355" s="295">
        <f>N354</f>
        <v>0</v>
      </c>
      <c r="O355" s="295"/>
      <c r="P355" s="295"/>
      <c r="Q355" s="295"/>
      <c r="R355" s="295"/>
      <c r="S355" s="295"/>
      <c r="T355" s="295"/>
      <c r="U355" s="295"/>
      <c r="V355" s="295"/>
      <c r="W355" s="295"/>
      <c r="X355" s="295"/>
      <c r="Y355" s="411">
        <f>Y354</f>
        <v>0</v>
      </c>
      <c r="Z355" s="411">
        <f t="shared" ref="Z355:AF355" si="567">Z354</f>
        <v>0</v>
      </c>
      <c r="AA355" s="411">
        <f t="shared" si="567"/>
        <v>0</v>
      </c>
      <c r="AB355" s="411">
        <f t="shared" si="567"/>
        <v>0</v>
      </c>
      <c r="AC355" s="411">
        <f t="shared" si="567"/>
        <v>0</v>
      </c>
      <c r="AD355" s="411">
        <f t="shared" si="567"/>
        <v>0</v>
      </c>
      <c r="AE355" s="411">
        <f t="shared" si="567"/>
        <v>0</v>
      </c>
      <c r="AF355" s="411">
        <f t="shared" si="567"/>
        <v>0</v>
      </c>
      <c r="AG355" s="411">
        <f t="shared" ref="AG355" si="568">AG354</f>
        <v>0</v>
      </c>
      <c r="AH355" s="411">
        <f t="shared" ref="AH355" si="569">AH354</f>
        <v>0</v>
      </c>
      <c r="AI355" s="411">
        <f t="shared" ref="AI355" si="570">AI354</f>
        <v>0</v>
      </c>
      <c r="AJ355" s="411">
        <f t="shared" ref="AJ355" si="571">AJ354</f>
        <v>0</v>
      </c>
      <c r="AK355" s="411">
        <f t="shared" ref="AK355" si="572">AK354</f>
        <v>0</v>
      </c>
      <c r="AL355" s="411">
        <f t="shared" ref="AL355" si="573">AL354</f>
        <v>0</v>
      </c>
      <c r="AM355" s="306"/>
    </row>
    <row r="356" spans="1:39" outlineLevel="1">
      <c r="A356" s="768"/>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768" t="s">
        <v>1002</v>
      </c>
      <c r="B357" s="519"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A358" s="768"/>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AF358" si="574">Z357</f>
        <v>0</v>
      </c>
      <c r="AA358" s="411">
        <f t="shared" si="574"/>
        <v>0</v>
      </c>
      <c r="AB358" s="411">
        <f t="shared" si="574"/>
        <v>0</v>
      </c>
      <c r="AC358" s="411">
        <f t="shared" si="574"/>
        <v>0</v>
      </c>
      <c r="AD358" s="411">
        <f t="shared" si="574"/>
        <v>0</v>
      </c>
      <c r="AE358" s="411">
        <f t="shared" si="574"/>
        <v>0</v>
      </c>
      <c r="AF358" s="411">
        <f t="shared" si="574"/>
        <v>0</v>
      </c>
      <c r="AG358" s="411">
        <f t="shared" ref="AG358" si="575">AG357</f>
        <v>0</v>
      </c>
      <c r="AH358" s="411">
        <f t="shared" ref="AH358" si="576">AH357</f>
        <v>0</v>
      </c>
      <c r="AI358" s="411">
        <f t="shared" ref="AI358" si="577">AI357</f>
        <v>0</v>
      </c>
      <c r="AJ358" s="411">
        <f t="shared" ref="AJ358" si="578">AJ357</f>
        <v>0</v>
      </c>
      <c r="AK358" s="411">
        <f t="shared" ref="AK358" si="579">AK357</f>
        <v>0</v>
      </c>
      <c r="AL358" s="411">
        <f t="shared" ref="AL358" si="580">AL357</f>
        <v>0</v>
      </c>
      <c r="AM358" s="306"/>
    </row>
    <row r="359" spans="1:39" outlineLevel="1">
      <c r="A359" s="768"/>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outlineLevel="1">
      <c r="A360" s="768" t="s">
        <v>1003</v>
      </c>
      <c r="B360" s="519" t="s">
        <v>135</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A361" s="768"/>
      <c r="B361" s="294" t="s">
        <v>289</v>
      </c>
      <c r="C361" s="291" t="s">
        <v>163</v>
      </c>
      <c r="D361" s="295"/>
      <c r="E361" s="295"/>
      <c r="F361" s="295"/>
      <c r="G361" s="295"/>
      <c r="H361" s="295"/>
      <c r="I361" s="295"/>
      <c r="J361" s="295"/>
      <c r="K361" s="295"/>
      <c r="L361" s="295"/>
      <c r="M361" s="295"/>
      <c r="N361" s="295">
        <f>N360</f>
        <v>0</v>
      </c>
      <c r="O361" s="295"/>
      <c r="P361" s="295"/>
      <c r="Q361" s="295"/>
      <c r="R361" s="295"/>
      <c r="S361" s="295"/>
      <c r="T361" s="295"/>
      <c r="U361" s="295"/>
      <c r="V361" s="295"/>
      <c r="W361" s="295"/>
      <c r="X361" s="295"/>
      <c r="Y361" s="411">
        <f>Y360</f>
        <v>0</v>
      </c>
      <c r="Z361" s="411">
        <f t="shared" ref="Z361:AF361" si="581">Z360</f>
        <v>0</v>
      </c>
      <c r="AA361" s="411">
        <f t="shared" si="581"/>
        <v>0</v>
      </c>
      <c r="AB361" s="411">
        <f t="shared" si="581"/>
        <v>0</v>
      </c>
      <c r="AC361" s="411">
        <f t="shared" si="581"/>
        <v>0</v>
      </c>
      <c r="AD361" s="411">
        <f t="shared" si="581"/>
        <v>0</v>
      </c>
      <c r="AE361" s="411">
        <f t="shared" si="581"/>
        <v>0</v>
      </c>
      <c r="AF361" s="411">
        <f t="shared" si="581"/>
        <v>0</v>
      </c>
      <c r="AG361" s="411">
        <f t="shared" ref="AG361" si="582">AG360</f>
        <v>0</v>
      </c>
      <c r="AH361" s="411">
        <f t="shared" ref="AH361" si="583">AH360</f>
        <v>0</v>
      </c>
      <c r="AI361" s="411">
        <f t="shared" ref="AI361" si="584">AI360</f>
        <v>0</v>
      </c>
      <c r="AJ361" s="411">
        <f t="shared" ref="AJ361" si="585">AJ360</f>
        <v>0</v>
      </c>
      <c r="AK361" s="411">
        <f t="shared" ref="AK361" si="586">AK360</f>
        <v>0</v>
      </c>
      <c r="AL361" s="411">
        <f t="shared" ref="AL361" si="587">AL360</f>
        <v>0</v>
      </c>
      <c r="AM361" s="306"/>
    </row>
    <row r="362" spans="1:39" outlineLevel="1">
      <c r="A362" s="768"/>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outlineLevel="1">
      <c r="A363" s="768" t="s">
        <v>1004</v>
      </c>
      <c r="B363" s="519" t="s">
        <v>136</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A364" s="768"/>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AF364" si="588">Z363</f>
        <v>0</v>
      </c>
      <c r="AA364" s="411">
        <f t="shared" si="588"/>
        <v>0</v>
      </c>
      <c r="AB364" s="411">
        <f t="shared" si="588"/>
        <v>0</v>
      </c>
      <c r="AC364" s="411">
        <f t="shared" si="588"/>
        <v>0</v>
      </c>
      <c r="AD364" s="411">
        <f t="shared" si="588"/>
        <v>0</v>
      </c>
      <c r="AE364" s="411">
        <f t="shared" si="588"/>
        <v>0</v>
      </c>
      <c r="AF364" s="411">
        <f t="shared" si="588"/>
        <v>0</v>
      </c>
      <c r="AG364" s="411">
        <f t="shared" ref="AG364" si="589">AG363</f>
        <v>0</v>
      </c>
      <c r="AH364" s="411">
        <f t="shared" ref="AH364" si="590">AH363</f>
        <v>0</v>
      </c>
      <c r="AI364" s="411">
        <f t="shared" ref="AI364" si="591">AI363</f>
        <v>0</v>
      </c>
      <c r="AJ364" s="411">
        <f t="shared" ref="AJ364" si="592">AJ363</f>
        <v>0</v>
      </c>
      <c r="AK364" s="411">
        <f t="shared" ref="AK364" si="593">AK363</f>
        <v>0</v>
      </c>
      <c r="AL364" s="411">
        <f t="shared" ref="AL364" si="594">AL363</f>
        <v>0</v>
      </c>
      <c r="AM364" s="306"/>
    </row>
    <row r="365" spans="1:39" outlineLevel="1">
      <c r="A365" s="768"/>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768" t="s">
        <v>1005</v>
      </c>
      <c r="B366" s="519" t="s">
        <v>137</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A367" s="768"/>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AF367" si="595">Z366</f>
        <v>0</v>
      </c>
      <c r="AA367" s="411">
        <f t="shared" si="595"/>
        <v>0</v>
      </c>
      <c r="AB367" s="411">
        <f t="shared" si="595"/>
        <v>0</v>
      </c>
      <c r="AC367" s="411">
        <f t="shared" si="595"/>
        <v>0</v>
      </c>
      <c r="AD367" s="411">
        <f t="shared" si="595"/>
        <v>0</v>
      </c>
      <c r="AE367" s="411">
        <f t="shared" si="595"/>
        <v>0</v>
      </c>
      <c r="AF367" s="411">
        <f t="shared" si="595"/>
        <v>0</v>
      </c>
      <c r="AG367" s="411">
        <f t="shared" ref="AG367" si="596">AG366</f>
        <v>0</v>
      </c>
      <c r="AH367" s="411">
        <f t="shared" ref="AH367" si="597">AH366</f>
        <v>0</v>
      </c>
      <c r="AI367" s="411">
        <f t="shared" ref="AI367" si="598">AI366</f>
        <v>0</v>
      </c>
      <c r="AJ367" s="411">
        <f t="shared" ref="AJ367" si="599">AJ366</f>
        <v>0</v>
      </c>
      <c r="AK367" s="411">
        <f t="shared" ref="AK367" si="600">AK366</f>
        <v>0</v>
      </c>
      <c r="AL367" s="411">
        <f t="shared" ref="AL367" si="601">AL366</f>
        <v>0</v>
      </c>
      <c r="AM367" s="306"/>
    </row>
    <row r="368" spans="1:39" outlineLevel="1">
      <c r="A368" s="768"/>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39" ht="30" outlineLevel="1">
      <c r="A369" s="768" t="s">
        <v>1006</v>
      </c>
      <c r="B369" s="519" t="s">
        <v>138</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39" outlineLevel="1">
      <c r="A370" s="768"/>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AF370" si="602">Z369</f>
        <v>0</v>
      </c>
      <c r="AA370" s="411">
        <f t="shared" si="602"/>
        <v>0</v>
      </c>
      <c r="AB370" s="411">
        <f t="shared" si="602"/>
        <v>0</v>
      </c>
      <c r="AC370" s="411">
        <f t="shared" si="602"/>
        <v>0</v>
      </c>
      <c r="AD370" s="411">
        <f t="shared" si="602"/>
        <v>0</v>
      </c>
      <c r="AE370" s="411">
        <f t="shared" si="602"/>
        <v>0</v>
      </c>
      <c r="AF370" s="411">
        <f t="shared" si="602"/>
        <v>0</v>
      </c>
      <c r="AG370" s="411">
        <f t="shared" ref="AG370" si="603">AG369</f>
        <v>0</v>
      </c>
      <c r="AH370" s="411">
        <f t="shared" ref="AH370" si="604">AH369</f>
        <v>0</v>
      </c>
      <c r="AI370" s="411">
        <f t="shared" ref="AI370" si="605">AI369</f>
        <v>0</v>
      </c>
      <c r="AJ370" s="411">
        <f t="shared" ref="AJ370" si="606">AJ369</f>
        <v>0</v>
      </c>
      <c r="AK370" s="411">
        <f t="shared" ref="AK370" si="607">AK369</f>
        <v>0</v>
      </c>
      <c r="AL370" s="411">
        <f t="shared" ref="AL370" si="608">AL369</f>
        <v>0</v>
      </c>
      <c r="AM370" s="306"/>
    </row>
    <row r="371" spans="1:39" outlineLevel="1">
      <c r="A371" s="768"/>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39" ht="30" outlineLevel="1">
      <c r="A372" s="768" t="s">
        <v>1007</v>
      </c>
      <c r="B372" s="519" t="s">
        <v>139</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39" outlineLevel="1">
      <c r="A373" s="768"/>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0</v>
      </c>
      <c r="Z373" s="411">
        <f t="shared" ref="Z373:AF373" si="609">Z372</f>
        <v>0</v>
      </c>
      <c r="AA373" s="411">
        <f t="shared" si="609"/>
        <v>0</v>
      </c>
      <c r="AB373" s="411">
        <f t="shared" si="609"/>
        <v>0</v>
      </c>
      <c r="AC373" s="411">
        <f t="shared" si="609"/>
        <v>0</v>
      </c>
      <c r="AD373" s="411">
        <f t="shared" si="609"/>
        <v>0</v>
      </c>
      <c r="AE373" s="411">
        <f t="shared" si="609"/>
        <v>0</v>
      </c>
      <c r="AF373" s="411">
        <f t="shared" si="609"/>
        <v>0</v>
      </c>
      <c r="AG373" s="411">
        <f t="shared" ref="AG373" si="610">AG372</f>
        <v>0</v>
      </c>
      <c r="AH373" s="411">
        <f t="shared" ref="AH373" si="611">AH372</f>
        <v>0</v>
      </c>
      <c r="AI373" s="411">
        <f t="shared" ref="AI373" si="612">AI372</f>
        <v>0</v>
      </c>
      <c r="AJ373" s="411">
        <f t="shared" ref="AJ373" si="613">AJ372</f>
        <v>0</v>
      </c>
      <c r="AK373" s="411">
        <f t="shared" ref="AK373" si="614">AK372</f>
        <v>0</v>
      </c>
      <c r="AL373" s="411">
        <f t="shared" ref="AL373" si="615">AL372</f>
        <v>0</v>
      </c>
      <c r="AM373" s="306"/>
    </row>
    <row r="374" spans="1:39" outlineLevel="1">
      <c r="A374" s="768"/>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39" ht="45" outlineLevel="1">
      <c r="A375" s="768" t="s">
        <v>1008</v>
      </c>
      <c r="B375" s="519" t="s">
        <v>140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39" outlineLevel="1">
      <c r="A376" s="768"/>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F376" si="616">Z375</f>
        <v>0</v>
      </c>
      <c r="AA376" s="411">
        <f t="shared" si="616"/>
        <v>0</v>
      </c>
      <c r="AB376" s="411">
        <f t="shared" si="616"/>
        <v>0</v>
      </c>
      <c r="AC376" s="411">
        <f t="shared" si="616"/>
        <v>0</v>
      </c>
      <c r="AD376" s="411">
        <f t="shared" si="616"/>
        <v>0</v>
      </c>
      <c r="AE376" s="411">
        <f t="shared" si="616"/>
        <v>0</v>
      </c>
      <c r="AF376" s="411">
        <f t="shared" si="616"/>
        <v>0</v>
      </c>
      <c r="AG376" s="411">
        <f t="shared" ref="AG376" si="617">AG375</f>
        <v>0</v>
      </c>
      <c r="AH376" s="411">
        <f t="shared" ref="AH376" si="618">AH375</f>
        <v>0</v>
      </c>
      <c r="AI376" s="411">
        <f t="shared" ref="AI376" si="619">AI375</f>
        <v>0</v>
      </c>
      <c r="AJ376" s="411">
        <f t="shared" ref="AJ376" si="620">AJ375</f>
        <v>0</v>
      </c>
      <c r="AK376" s="411">
        <f t="shared" ref="AK376" si="621">AK375</f>
        <v>0</v>
      </c>
      <c r="AL376" s="411">
        <f t="shared" ref="AL376" si="622">AL375</f>
        <v>0</v>
      </c>
      <c r="AM376" s="306"/>
    </row>
    <row r="377" spans="1:39" outlineLevel="1">
      <c r="A377" s="768"/>
      <c r="B377" s="519"/>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39" ht="30" outlineLevel="1">
      <c r="A378" s="768" t="s">
        <v>1009</v>
      </c>
      <c r="B378" s="519" t="s">
        <v>141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39" outlineLevel="1">
      <c r="A379" s="768"/>
      <c r="B379" s="294" t="s">
        <v>289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F379" si="623">Z378</f>
        <v>0</v>
      </c>
      <c r="AA379" s="411">
        <f t="shared" si="623"/>
        <v>0</v>
      </c>
      <c r="AB379" s="411">
        <f t="shared" si="623"/>
        <v>0</v>
      </c>
      <c r="AC379" s="411">
        <f t="shared" si="623"/>
        <v>0</v>
      </c>
      <c r="AD379" s="411">
        <f t="shared" si="623"/>
        <v>0</v>
      </c>
      <c r="AE379" s="411">
        <f t="shared" si="623"/>
        <v>0</v>
      </c>
      <c r="AF379" s="411">
        <f t="shared" si="623"/>
        <v>0</v>
      </c>
      <c r="AG379" s="411">
        <f t="shared" ref="AG379" si="624">AG378</f>
        <v>0</v>
      </c>
      <c r="AH379" s="411">
        <f t="shared" ref="AH379" si="625">AH378</f>
        <v>0</v>
      </c>
      <c r="AI379" s="411">
        <f t="shared" ref="AI379" si="626">AI378</f>
        <v>0</v>
      </c>
      <c r="AJ379" s="411">
        <f t="shared" ref="AJ379" si="627">AJ378</f>
        <v>0</v>
      </c>
      <c r="AK379" s="411">
        <f t="shared" ref="AK379" si="628">AK378</f>
        <v>0</v>
      </c>
      <c r="AL379" s="411">
        <f t="shared" ref="AL379" si="629">AL378</f>
        <v>0</v>
      </c>
      <c r="AM379" s="306"/>
    </row>
    <row r="380" spans="1:39" outlineLevel="1">
      <c r="A380" s="768"/>
      <c r="B380" s="294"/>
      <c r="C380" s="291"/>
      <c r="D380" s="771"/>
      <c r="E380" s="771"/>
      <c r="F380" s="771"/>
      <c r="G380" s="771"/>
      <c r="H380" s="771"/>
      <c r="I380" s="771"/>
      <c r="J380" s="771"/>
      <c r="K380" s="771"/>
      <c r="L380" s="771"/>
      <c r="M380" s="771"/>
      <c r="N380" s="771"/>
      <c r="O380" s="771"/>
      <c r="P380" s="771"/>
      <c r="Q380" s="771"/>
      <c r="R380" s="771"/>
      <c r="S380" s="771"/>
      <c r="T380" s="771"/>
      <c r="U380" s="771"/>
      <c r="V380" s="771"/>
      <c r="W380" s="771"/>
      <c r="X380" s="771"/>
      <c r="Y380" s="411"/>
      <c r="Z380" s="411"/>
      <c r="AA380" s="411"/>
      <c r="AB380" s="411"/>
      <c r="AC380" s="411"/>
      <c r="AD380" s="411"/>
      <c r="AE380" s="411"/>
      <c r="AF380" s="411"/>
      <c r="AG380" s="411"/>
      <c r="AH380" s="411"/>
      <c r="AI380" s="411"/>
      <c r="AJ380" s="411"/>
      <c r="AK380" s="411"/>
      <c r="AL380" s="411"/>
      <c r="AM380" s="306"/>
    </row>
    <row r="381" spans="1:39" ht="30" outlineLevel="1">
      <c r="A381" s="768" t="s">
        <v>1010</v>
      </c>
      <c r="B381" s="779" t="s">
        <v>1012</v>
      </c>
      <c r="C381" s="291" t="s">
        <v>25</v>
      </c>
      <c r="D381" s="295"/>
      <c r="E381" s="295"/>
      <c r="F381" s="295"/>
      <c r="G381" s="295">
        <v>826.85633440000004</v>
      </c>
      <c r="H381" s="295">
        <v>826.85633440000004</v>
      </c>
      <c r="I381" s="295">
        <v>826.85633440000004</v>
      </c>
      <c r="J381" s="295">
        <v>826.85633440000004</v>
      </c>
      <c r="K381" s="295">
        <v>826.85633440000004</v>
      </c>
      <c r="L381" s="295">
        <v>826.85633440000004</v>
      </c>
      <c r="M381" s="295">
        <v>826.85633440000004</v>
      </c>
      <c r="N381" s="295">
        <v>12</v>
      </c>
      <c r="O381" s="295"/>
      <c r="P381" s="295"/>
      <c r="Q381" s="295"/>
      <c r="R381" s="295">
        <v>0.12023863</v>
      </c>
      <c r="S381" s="295">
        <v>0.12023863</v>
      </c>
      <c r="T381" s="295">
        <v>0.12023863</v>
      </c>
      <c r="U381" s="295">
        <v>0.12023863</v>
      </c>
      <c r="V381" s="295">
        <v>0.12023863</v>
      </c>
      <c r="W381" s="295">
        <v>0.12023863</v>
      </c>
      <c r="X381" s="295">
        <v>0.12023863</v>
      </c>
      <c r="Y381" s="426">
        <v>0</v>
      </c>
      <c r="Z381" s="410">
        <v>0</v>
      </c>
      <c r="AA381" s="410">
        <v>1</v>
      </c>
      <c r="AB381" s="410">
        <v>0</v>
      </c>
      <c r="AC381" s="410">
        <v>0</v>
      </c>
      <c r="AD381" s="410">
        <v>0</v>
      </c>
      <c r="AE381" s="410">
        <v>0</v>
      </c>
      <c r="AF381" s="410">
        <v>0</v>
      </c>
      <c r="AG381" s="411"/>
      <c r="AH381" s="411"/>
      <c r="AI381" s="411"/>
      <c r="AJ381" s="411"/>
      <c r="AK381" s="411"/>
      <c r="AL381" s="411"/>
      <c r="AM381" s="306"/>
    </row>
    <row r="382" spans="1:39" outlineLevel="1">
      <c r="A382" s="768"/>
      <c r="B382" s="780" t="s">
        <v>289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F382" si="630">Z381</f>
        <v>0</v>
      </c>
      <c r="AA382" s="411">
        <f t="shared" si="630"/>
        <v>1</v>
      </c>
      <c r="AB382" s="411">
        <f t="shared" si="630"/>
        <v>0</v>
      </c>
      <c r="AC382" s="411">
        <f t="shared" si="630"/>
        <v>0</v>
      </c>
      <c r="AD382" s="411">
        <f t="shared" si="630"/>
        <v>0</v>
      </c>
      <c r="AE382" s="411">
        <f t="shared" si="630"/>
        <v>0</v>
      </c>
      <c r="AF382" s="411">
        <f t="shared" si="630"/>
        <v>0</v>
      </c>
      <c r="AG382" s="411"/>
      <c r="AH382" s="411"/>
      <c r="AI382" s="411"/>
      <c r="AJ382" s="411"/>
      <c r="AK382" s="411"/>
      <c r="AL382" s="411"/>
      <c r="AM382" s="306"/>
    </row>
    <row r="383" spans="1:39" outlineLevel="1">
      <c r="B383" s="294"/>
      <c r="C383" s="291"/>
      <c r="D383" s="772"/>
      <c r="E383" s="772"/>
      <c r="F383" s="772"/>
      <c r="G383" s="772"/>
      <c r="H383" s="772"/>
      <c r="I383" s="772"/>
      <c r="J383" s="772"/>
      <c r="K383" s="772"/>
      <c r="L383" s="772"/>
      <c r="M383" s="772"/>
      <c r="N383" s="772"/>
      <c r="O383" s="772"/>
      <c r="P383" s="772"/>
      <c r="Q383" s="772"/>
      <c r="R383" s="772"/>
      <c r="S383" s="772"/>
      <c r="T383" s="772"/>
      <c r="U383" s="772"/>
      <c r="V383" s="772"/>
      <c r="W383" s="772"/>
      <c r="X383" s="772"/>
      <c r="Y383" s="411"/>
      <c r="Z383" s="411"/>
      <c r="AA383" s="411"/>
      <c r="AB383" s="411"/>
      <c r="AC383" s="411"/>
      <c r="AD383" s="411"/>
      <c r="AE383" s="411"/>
      <c r="AF383" s="411"/>
      <c r="AG383" s="411"/>
      <c r="AH383" s="411"/>
      <c r="AI383" s="411"/>
      <c r="AJ383" s="411"/>
      <c r="AK383" s="411"/>
      <c r="AL383" s="411"/>
      <c r="AM383" s="306"/>
    </row>
    <row r="384" spans="1:39" outlineLevel="1">
      <c r="B384" s="437"/>
      <c r="C384" s="305"/>
      <c r="D384" s="291"/>
      <c r="E384" s="291"/>
      <c r="F384" s="291"/>
      <c r="G384" s="291"/>
      <c r="H384" s="291"/>
      <c r="I384" s="291"/>
      <c r="J384" s="291"/>
      <c r="K384" s="291"/>
      <c r="L384" s="291"/>
      <c r="M384" s="291"/>
      <c r="N384" s="291"/>
      <c r="O384" s="291"/>
      <c r="P384" s="291"/>
      <c r="Q384" s="291"/>
      <c r="R384" s="291"/>
      <c r="S384" s="291"/>
      <c r="T384" s="291"/>
      <c r="U384" s="291"/>
      <c r="V384" s="291"/>
      <c r="W384" s="291"/>
      <c r="X384" s="291"/>
      <c r="Y384" s="301"/>
      <c r="Z384" s="301"/>
      <c r="AA384" s="301"/>
      <c r="AB384" s="301"/>
      <c r="AC384" s="301"/>
      <c r="AD384" s="301"/>
      <c r="AE384" s="301"/>
      <c r="AF384" s="301"/>
      <c r="AG384" s="301"/>
      <c r="AH384" s="301"/>
      <c r="AI384" s="301"/>
      <c r="AJ384" s="301"/>
      <c r="AK384" s="301"/>
      <c r="AL384" s="301"/>
      <c r="AM384" s="306"/>
    </row>
    <row r="385" spans="2:42" ht="15.75">
      <c r="B385" s="327" t="s">
        <v>274</v>
      </c>
      <c r="C385" s="329"/>
      <c r="D385" s="329">
        <f>SUM(D221:D379)</f>
        <v>0</v>
      </c>
      <c r="E385" s="329"/>
      <c r="F385" s="329"/>
      <c r="G385" s="329"/>
      <c r="H385" s="329"/>
      <c r="I385" s="329"/>
      <c r="J385" s="329"/>
      <c r="K385" s="329"/>
      <c r="L385" s="329"/>
      <c r="M385" s="329"/>
      <c r="N385" s="329"/>
      <c r="O385" s="329">
        <f>SUM(O221:O379)</f>
        <v>0</v>
      </c>
      <c r="P385" s="329"/>
      <c r="Q385" s="329"/>
      <c r="R385" s="329"/>
      <c r="S385" s="329"/>
      <c r="T385" s="329"/>
      <c r="U385" s="329"/>
      <c r="V385" s="329"/>
      <c r="W385" s="329"/>
      <c r="X385" s="329"/>
      <c r="Y385" s="329">
        <f>IF(Y219="kWh",SUMPRODUCT(D221:D379,Y221:Y379))</f>
        <v>0</v>
      </c>
      <c r="Z385" s="329">
        <f>IF(Z219="kWh",SUMPRODUCT(D221:D379,Z221:Z379))</f>
        <v>0</v>
      </c>
      <c r="AA385" s="329">
        <f>IF(AA219="kw",SUMPRODUCT(N221:N379,O221:O379,AA221:AA379),SUMPRODUCT(D221:D379,AA221:AA379))</f>
        <v>0</v>
      </c>
      <c r="AB385" s="329">
        <f>IF(AB219="kw",SUMPRODUCT(N221:N379,O221:O379,AB221:AB379),SUMPRODUCT(D221:D379,AB221:AB379))</f>
        <v>0</v>
      </c>
      <c r="AC385" s="329">
        <f>IF(AC219="kw",SUMPRODUCT(N221:N379,O221:O379,AC221:AC379),SUMPRODUCT(D221:D379,AC221:AC379))</f>
        <v>0</v>
      </c>
      <c r="AD385" s="329">
        <f>IF(AD219="kw",SUMPRODUCT(N221:N379,O221:O379,AD221:AD379),SUMPRODUCT(D221:D379,AD221:AD379))</f>
        <v>0</v>
      </c>
      <c r="AE385" s="329">
        <f>IF(AE219="kw",SUMPRODUCT(N221:N379,O221:O379,AE221:AE379),SUMPRODUCT(D221:D379,AE221:AE379))</f>
        <v>0</v>
      </c>
      <c r="AF385" s="329">
        <f>IF(AF219="kw",SUMPRODUCT(N221:N379,O221:O379,AF221:AF379),SUMPRODUCT(D221:D379,AF221:AF379))</f>
        <v>0</v>
      </c>
      <c r="AG385" s="329">
        <f>IF(AG219="kw",SUMPRODUCT(N221:N379,O221:O379,AG221:AG379),SUMPRODUCT(D221:D379,AG221:AG379))</f>
        <v>0</v>
      </c>
      <c r="AH385" s="329">
        <f>IF(AH219="kw",SUMPRODUCT(N221:N379,O221:O379,AH221:AH379),SUMPRODUCT(D221:D379,AH221:AH379))</f>
        <v>0</v>
      </c>
      <c r="AI385" s="329">
        <f>IF(AI219="kw",SUMPRODUCT(N221:N379,O221:O379,AI221:AI379),SUMPRODUCT(D221:D379,AI221:AI379))</f>
        <v>0</v>
      </c>
      <c r="AJ385" s="329">
        <f>IF(AJ219="kw",SUMPRODUCT(N221:N379,O221:O379,AJ221:AJ379),SUMPRODUCT(D221:D379,AJ221:AJ379))</f>
        <v>0</v>
      </c>
      <c r="AK385" s="329">
        <f>IF(AK219="kw",SUMPRODUCT(N221:N379,O221:O379,AK221:AK379),SUMPRODUCT(D221:D379,AK221:AK379))</f>
        <v>0</v>
      </c>
      <c r="AL385" s="329">
        <f>IF(AL219="kw",SUMPRODUCT(N221:N379,O221:O379,AL221:AL379),SUMPRODUCT(D221:D379,AL221:AL379))</f>
        <v>0</v>
      </c>
      <c r="AM385" s="330"/>
    </row>
    <row r="386" spans="2:42" ht="15.75">
      <c r="B386" s="391" t="s">
        <v>275</v>
      </c>
      <c r="C386" s="392"/>
      <c r="D386" s="392"/>
      <c r="E386" s="392"/>
      <c r="F386" s="392"/>
      <c r="G386" s="392"/>
      <c r="H386" s="392"/>
      <c r="I386" s="392"/>
      <c r="J386" s="392"/>
      <c r="K386" s="392"/>
      <c r="L386" s="392"/>
      <c r="M386" s="392"/>
      <c r="N386" s="392"/>
      <c r="O386" s="392"/>
      <c r="P386" s="392"/>
      <c r="Q386" s="392"/>
      <c r="R386" s="392"/>
      <c r="S386" s="392"/>
      <c r="T386" s="392"/>
      <c r="U386" s="392"/>
      <c r="V386" s="392"/>
      <c r="W386" s="392"/>
      <c r="X386" s="392"/>
      <c r="Y386" s="392">
        <f>HLOOKUP(Y218,'2. LRAMVA Threshold'!$B$42:$Q$53,8,FALSE)</f>
        <v>0</v>
      </c>
      <c r="Z386" s="392">
        <f>HLOOKUP(Z218,'2. LRAMVA Threshold'!$B$42:$Q$53,8,FALSE)</f>
        <v>0</v>
      </c>
      <c r="AA386" s="392">
        <f>HLOOKUP(AA218,'2. LRAMVA Threshold'!$B$42:$Q$53,8,FALSE)</f>
        <v>0</v>
      </c>
      <c r="AB386" s="392">
        <f>HLOOKUP(AB218,'2. LRAMVA Threshold'!$B$42:$Q$53,8,FALSE)</f>
        <v>0</v>
      </c>
      <c r="AC386" s="392">
        <f>HLOOKUP(AC218,'2. LRAMVA Threshold'!$B$42:$Q$53,8,FALSE)</f>
        <v>0</v>
      </c>
      <c r="AD386" s="392">
        <f>HLOOKUP(AD218,'2. LRAMVA Threshold'!$B$42:$Q$53,8,FALSE)</f>
        <v>0</v>
      </c>
      <c r="AE386" s="392">
        <f>HLOOKUP(AE218,'2. LRAMVA Threshold'!$B$42:$Q$53,8,FALSE)</f>
        <v>0</v>
      </c>
      <c r="AF386" s="392">
        <f>HLOOKUP(AF218,'2. LRAMVA Threshold'!$B$42:$Q$53,8,FALSE)</f>
        <v>0</v>
      </c>
      <c r="AG386" s="392">
        <f>HLOOKUP(AG218,'2. LRAMVA Threshold'!$B$42:$Q$53,8,FALSE)</f>
        <v>0</v>
      </c>
      <c r="AH386" s="392">
        <f>HLOOKUP(AH218,'2. LRAMVA Threshold'!$B$42:$Q$53,8,FALSE)</f>
        <v>0</v>
      </c>
      <c r="AI386" s="392">
        <f>HLOOKUP(AI218,'2. LRAMVA Threshold'!$B$42:$Q$53,8,FALSE)</f>
        <v>0</v>
      </c>
      <c r="AJ386" s="392">
        <f>HLOOKUP(AJ218,'2. LRAMVA Threshold'!$B$42:$Q$53,8,FALSE)</f>
        <v>0</v>
      </c>
      <c r="AK386" s="392">
        <f>HLOOKUP(AK218,'2. LRAMVA Threshold'!$B$42:$Q$53,8,FALSE)</f>
        <v>0</v>
      </c>
      <c r="AL386" s="392">
        <f>HLOOKUP(AL218,'2. LRAMVA Threshold'!$B$42:$Q$53,8,FALSE)</f>
        <v>0</v>
      </c>
      <c r="AM386" s="393"/>
    </row>
    <row r="387" spans="2:42">
      <c r="B387" s="394"/>
      <c r="C387" s="432"/>
      <c r="D387" s="433"/>
      <c r="E387" s="433"/>
      <c r="F387" s="433"/>
      <c r="G387" s="433"/>
      <c r="H387" s="433"/>
      <c r="I387" s="433"/>
      <c r="J387" s="433"/>
      <c r="K387" s="433"/>
      <c r="L387" s="433"/>
      <c r="M387" s="433"/>
      <c r="N387" s="433"/>
      <c r="O387" s="434"/>
      <c r="P387" s="433"/>
      <c r="Q387" s="433"/>
      <c r="R387" s="433"/>
      <c r="S387" s="435"/>
      <c r="T387" s="435"/>
      <c r="U387" s="435"/>
      <c r="V387" s="435"/>
      <c r="W387" s="433"/>
      <c r="X387" s="433"/>
      <c r="Y387" s="436"/>
      <c r="Z387" s="436"/>
      <c r="AA387" s="436"/>
      <c r="AB387" s="436"/>
      <c r="AC387" s="436"/>
      <c r="AD387" s="436"/>
      <c r="AE387" s="436"/>
      <c r="AF387" s="399"/>
      <c r="AG387" s="399"/>
      <c r="AH387" s="399"/>
      <c r="AI387" s="399"/>
      <c r="AJ387" s="399"/>
      <c r="AK387" s="399"/>
      <c r="AL387" s="399"/>
      <c r="AM387" s="400"/>
    </row>
    <row r="388" spans="2:42">
      <c r="B388" s="324" t="s">
        <v>276</v>
      </c>
      <c r="C388" s="338"/>
      <c r="D388" s="338"/>
      <c r="E388" s="376"/>
      <c r="F388" s="376"/>
      <c r="G388" s="376"/>
      <c r="H388" s="376"/>
      <c r="I388" s="376"/>
      <c r="J388" s="376"/>
      <c r="K388" s="376"/>
      <c r="L388" s="376"/>
      <c r="M388" s="376"/>
      <c r="N388" s="376"/>
      <c r="O388" s="291"/>
      <c r="P388" s="340"/>
      <c r="Q388" s="340"/>
      <c r="R388" s="340"/>
      <c r="S388" s="339"/>
      <c r="T388" s="339"/>
      <c r="U388" s="339"/>
      <c r="V388" s="339"/>
      <c r="W388" s="340"/>
      <c r="X388" s="340"/>
      <c r="Y388" s="341">
        <f>HLOOKUP(Y$35,'3.  Distribution Rates'!$C$122:$P$133,8,FALSE)</f>
        <v>1.7233333333333333E-2</v>
      </c>
      <c r="Z388" s="341">
        <f>HLOOKUP(Z$35,'3.  Distribution Rates'!$C$122:$P$133,8,FALSE)</f>
        <v>1.6799999999999999E-2</v>
      </c>
      <c r="AA388" s="341">
        <f>HLOOKUP(AA$35,'3.  Distribution Rates'!$C$122:$P$133,8,FALSE)</f>
        <v>4.7832333333333326</v>
      </c>
      <c r="AB388" s="341">
        <f>HLOOKUP(AB$35,'3.  Distribution Rates'!$C$122:$P$133,8,FALSE)</f>
        <v>1.9987999999999999</v>
      </c>
      <c r="AC388" s="341">
        <f>HLOOKUP(AC$35,'3.  Distribution Rates'!$C$122:$P$133,8,FALSE)</f>
        <v>2.2579000000000007</v>
      </c>
      <c r="AD388" s="341">
        <f>HLOOKUP(AD$35,'3.  Distribution Rates'!$C$122:$P$133,8,FALSE)</f>
        <v>2.8113666666666663</v>
      </c>
      <c r="AE388" s="341">
        <f>HLOOKUP(AE$35,'3.  Distribution Rates'!$C$122:$P$133,8,FALSE)</f>
        <v>-8.900000000000001E-2</v>
      </c>
      <c r="AF388" s="341">
        <f>HLOOKUP(AF$35,'3.  Distribution Rates'!$C$122:$P$133,8,FALSE)</f>
        <v>0</v>
      </c>
      <c r="AG388" s="341">
        <f>HLOOKUP(AG$35,'3.  Distribution Rates'!$C$122:$P$133,8,FALSE)</f>
        <v>0</v>
      </c>
      <c r="AH388" s="341">
        <f>HLOOKUP(AH$35,'3.  Distribution Rates'!$C$122:$P$133,8,FALSE)</f>
        <v>0</v>
      </c>
      <c r="AI388" s="341">
        <f>HLOOKUP(AI$35,'3.  Distribution Rates'!$C$122:$P$133,8,FALSE)</f>
        <v>0</v>
      </c>
      <c r="AJ388" s="341">
        <f>HLOOKUP(AJ$35,'3.  Distribution Rates'!$C$122:$P$133,8,FALSE)</f>
        <v>0</v>
      </c>
      <c r="AK388" s="341">
        <f>HLOOKUP(AK$35,'3.  Distribution Rates'!$C$122:$P$133,8,FALSE)</f>
        <v>0</v>
      </c>
      <c r="AL388" s="341">
        <f>HLOOKUP(AL$35,'3.  Distribution Rates'!$C$122:$P$133,8,FALSE)</f>
        <v>0</v>
      </c>
      <c r="AM388" s="377"/>
      <c r="AN388" s="341"/>
      <c r="AO388" s="341"/>
      <c r="AP388" s="341"/>
    </row>
    <row r="389" spans="2:42">
      <c r="B389" s="324" t="s">
        <v>277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LRAM'!Y139*Y388</f>
        <v>0</v>
      </c>
      <c r="Z389" s="378">
        <f>'4.  2011-2014 LRAM'!Z139*Z388</f>
        <v>0</v>
      </c>
      <c r="AA389" s="378">
        <f>'4.  2011-2014 LRAM'!AA139*AA388</f>
        <v>0</v>
      </c>
      <c r="AB389" s="378">
        <f>'4.  2011-2014 LRAM'!AB139*AB388</f>
        <v>0</v>
      </c>
      <c r="AC389" s="378">
        <f>'4.  2011-2014 LRAM'!AC139*AC388</f>
        <v>0</v>
      </c>
      <c r="AD389" s="378">
        <f>'4.  2011-2014 LRAM'!AD139*AD388</f>
        <v>0</v>
      </c>
      <c r="AE389" s="378">
        <f>'4.  2011-2014 LRAM'!AE139*AE388</f>
        <v>0</v>
      </c>
      <c r="AF389" s="378">
        <f>'4.  2011-2014 LRAM'!AF139*AF388</f>
        <v>0</v>
      </c>
      <c r="AG389" s="378">
        <f>'4.  2011-2014 LRAM'!AG139*AG388</f>
        <v>0</v>
      </c>
      <c r="AH389" s="378">
        <f>'4.  2011-2014 LRAM'!AH139*AH388</f>
        <v>0</v>
      </c>
      <c r="AI389" s="378">
        <f>'4.  2011-2014 LRAM'!AI139*AI388</f>
        <v>0</v>
      </c>
      <c r="AJ389" s="378">
        <f>'4.  2011-2014 LRAM'!AJ139*AJ388</f>
        <v>0</v>
      </c>
      <c r="AK389" s="378">
        <f>'4.  2011-2014 LRAM'!AK139*AK388</f>
        <v>0</v>
      </c>
      <c r="AL389" s="378">
        <f>'4.  2011-2014 LRAM'!AL139*AL388</f>
        <v>0</v>
      </c>
      <c r="AM389" s="627">
        <f>SUM(Y389:AL389)</f>
        <v>0</v>
      </c>
    </row>
    <row r="390" spans="2:42">
      <c r="B390" s="324" t="s">
        <v>278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LRAM'!Y268*Y388</f>
        <v>0</v>
      </c>
      <c r="Z390" s="378">
        <f>'4.  2011-2014 LRAM'!Z268*Z388</f>
        <v>0</v>
      </c>
      <c r="AA390" s="378">
        <f>'4.  2011-2014 LRAM'!AA268*AA388</f>
        <v>0</v>
      </c>
      <c r="AB390" s="378">
        <f>'4.  2011-2014 LRAM'!AB268*AB388</f>
        <v>0</v>
      </c>
      <c r="AC390" s="378">
        <f>'4.  2011-2014 LRAM'!AC268*AC388</f>
        <v>0</v>
      </c>
      <c r="AD390" s="378">
        <f>'4.  2011-2014 LRAM'!AD268*AD388</f>
        <v>0</v>
      </c>
      <c r="AE390" s="378">
        <f>'4.  2011-2014 LRAM'!AE268*AE388</f>
        <v>0</v>
      </c>
      <c r="AF390" s="378">
        <f>'4.  2011-2014 LRAM'!AF268*AF388</f>
        <v>0</v>
      </c>
      <c r="AG390" s="378">
        <f>'4.  2011-2014 LRAM'!AG268*AG388</f>
        <v>0</v>
      </c>
      <c r="AH390" s="378">
        <f>'4.  2011-2014 LRAM'!AH268*AH388</f>
        <v>0</v>
      </c>
      <c r="AI390" s="378">
        <f>'4.  2011-2014 LRAM'!AI268*AI388</f>
        <v>0</v>
      </c>
      <c r="AJ390" s="378">
        <f>'4.  2011-2014 LRAM'!AJ268*AJ388</f>
        <v>0</v>
      </c>
      <c r="AK390" s="378">
        <f>'4.  2011-2014 LRAM'!AK268*AK388</f>
        <v>0</v>
      </c>
      <c r="AL390" s="378">
        <f>'4.  2011-2014 LRAM'!AL268*AL388</f>
        <v>0</v>
      </c>
      <c r="AM390" s="627">
        <f>SUM(Y390:AL390)</f>
        <v>0</v>
      </c>
    </row>
    <row r="391" spans="2:42">
      <c r="B391" s="324" t="s">
        <v>279</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'4.  2011-2014 LRAM'!Y397*Y388</f>
        <v>0</v>
      </c>
      <c r="Z391" s="378">
        <f>'4.  2011-2014 LRAM'!Z397*Z388</f>
        <v>0</v>
      </c>
      <c r="AA391" s="378">
        <f>'4.  2011-2014 LRAM'!AA397*AA388</f>
        <v>0</v>
      </c>
      <c r="AB391" s="378">
        <f>'4.  2011-2014 LRAM'!AB397*AB388</f>
        <v>0</v>
      </c>
      <c r="AC391" s="378">
        <f>'4.  2011-2014 LRAM'!AC397*AC388</f>
        <v>0</v>
      </c>
      <c r="AD391" s="378">
        <f>'4.  2011-2014 LRAM'!AD397*AD388</f>
        <v>0</v>
      </c>
      <c r="AE391" s="378">
        <f>'4.  2011-2014 LRAM'!AE397*AE388</f>
        <v>0</v>
      </c>
      <c r="AF391" s="378">
        <f>'4.  2011-2014 LRAM'!AF397*AF388</f>
        <v>0</v>
      </c>
      <c r="AG391" s="378">
        <f>'4.  2011-2014 LRAM'!AG397*AG388</f>
        <v>0</v>
      </c>
      <c r="AH391" s="378">
        <f>'4.  2011-2014 LRAM'!AH397*AH388</f>
        <v>0</v>
      </c>
      <c r="AI391" s="378">
        <f>'4.  2011-2014 LRAM'!AI397*AI388</f>
        <v>0</v>
      </c>
      <c r="AJ391" s="378">
        <f>'4.  2011-2014 LRAM'!AJ397*AJ388</f>
        <v>0</v>
      </c>
      <c r="AK391" s="378">
        <f>'4.  2011-2014 LRAM'!AK397*AK388</f>
        <v>0</v>
      </c>
      <c r="AL391" s="378">
        <f>'4.  2011-2014 LRAM'!AL397*AL388</f>
        <v>0</v>
      </c>
      <c r="AM391" s="627">
        <f>SUM(Y391:AL391)</f>
        <v>0</v>
      </c>
    </row>
    <row r="392" spans="2:42">
      <c r="B392" s="324" t="s">
        <v>280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'4.  2011-2014 LRAM'!Y527*Y388</f>
        <v>0</v>
      </c>
      <c r="Z392" s="378">
        <f>'4.  2011-2014 LRAM'!Z527*Z388</f>
        <v>0</v>
      </c>
      <c r="AA392" s="378">
        <f>'4.  2011-2014 LRAM'!AA527*AA388</f>
        <v>0</v>
      </c>
      <c r="AB392" s="378">
        <f>'4.  2011-2014 LRAM'!AB527*AB388</f>
        <v>0</v>
      </c>
      <c r="AC392" s="378">
        <f>'4.  2011-2014 LRAM'!AC527*AC388</f>
        <v>0</v>
      </c>
      <c r="AD392" s="378">
        <f>'4.  2011-2014 LRAM'!AD527*AD388</f>
        <v>0</v>
      </c>
      <c r="AE392" s="378">
        <f>'4.  2011-2014 LRAM'!AE527*AE388</f>
        <v>0</v>
      </c>
      <c r="AF392" s="378">
        <f>'4.  2011-2014 LRAM'!AF527*AF388</f>
        <v>0</v>
      </c>
      <c r="AG392" s="378">
        <f>'4.  2011-2014 LRAM'!AG527*AG388</f>
        <v>0</v>
      </c>
      <c r="AH392" s="378">
        <f>'4.  2011-2014 LRAM'!AH527*AH388</f>
        <v>0</v>
      </c>
      <c r="AI392" s="378">
        <f>'4.  2011-2014 LRAM'!AI527*AI388</f>
        <v>0</v>
      </c>
      <c r="AJ392" s="378">
        <f>'4.  2011-2014 LRAM'!AJ527*AJ388</f>
        <v>0</v>
      </c>
      <c r="AK392" s="378">
        <f>'4.  2011-2014 LRAM'!AK527*AK388</f>
        <v>0</v>
      </c>
      <c r="AL392" s="378">
        <f>'4.  2011-2014 LRAM'!AL527*AL388</f>
        <v>0</v>
      </c>
      <c r="AM392" s="627">
        <f t="shared" ref="AM392:AM394" si="631">SUM(Y392:AL392)</f>
        <v>0</v>
      </c>
    </row>
    <row r="393" spans="2:42">
      <c r="B393" s="324" t="s">
        <v>281</v>
      </c>
      <c r="C393" s="345"/>
      <c r="D393" s="309"/>
      <c r="E393" s="279"/>
      <c r="F393" s="279"/>
      <c r="G393" s="279"/>
      <c r="H393" s="279"/>
      <c r="I393" s="279"/>
      <c r="J393" s="279"/>
      <c r="K393" s="279"/>
      <c r="L393" s="279"/>
      <c r="M393" s="279"/>
      <c r="N393" s="279"/>
      <c r="O393" s="291"/>
      <c r="P393" s="279"/>
      <c r="Q393" s="279"/>
      <c r="R393" s="279"/>
      <c r="S393" s="309"/>
      <c r="T393" s="309"/>
      <c r="U393" s="309"/>
      <c r="V393" s="309"/>
      <c r="W393" s="279"/>
      <c r="X393" s="279"/>
      <c r="Y393" s="378">
        <f t="shared" ref="Y393:AL393" si="632">Y208*Y388</f>
        <v>0</v>
      </c>
      <c r="Z393" s="378">
        <f t="shared" si="632"/>
        <v>0</v>
      </c>
      <c r="AA393" s="378">
        <f t="shared" si="632"/>
        <v>0</v>
      </c>
      <c r="AB393" s="378">
        <f t="shared" si="632"/>
        <v>0</v>
      </c>
      <c r="AC393" s="378">
        <f t="shared" si="632"/>
        <v>0</v>
      </c>
      <c r="AD393" s="378">
        <f t="shared" si="632"/>
        <v>0</v>
      </c>
      <c r="AE393" s="378">
        <f t="shared" si="632"/>
        <v>0</v>
      </c>
      <c r="AF393" s="378">
        <f t="shared" si="632"/>
        <v>0</v>
      </c>
      <c r="AG393" s="378">
        <f t="shared" si="632"/>
        <v>0</v>
      </c>
      <c r="AH393" s="378">
        <f t="shared" si="632"/>
        <v>0</v>
      </c>
      <c r="AI393" s="378">
        <f t="shared" si="632"/>
        <v>0</v>
      </c>
      <c r="AJ393" s="378">
        <f t="shared" si="632"/>
        <v>0</v>
      </c>
      <c r="AK393" s="378">
        <f t="shared" si="632"/>
        <v>0</v>
      </c>
      <c r="AL393" s="378">
        <f t="shared" si="632"/>
        <v>0</v>
      </c>
      <c r="AM393" s="627">
        <f t="shared" si="631"/>
        <v>0</v>
      </c>
    </row>
    <row r="394" spans="2:42">
      <c r="B394" s="324" t="s">
        <v>290</v>
      </c>
      <c r="C394" s="345"/>
      <c r="D394" s="309"/>
      <c r="E394" s="279"/>
      <c r="F394" s="279"/>
      <c r="G394" s="279"/>
      <c r="H394" s="279"/>
      <c r="I394" s="279"/>
      <c r="J394" s="279"/>
      <c r="K394" s="279"/>
      <c r="L394" s="279"/>
      <c r="M394" s="279"/>
      <c r="N394" s="279"/>
      <c r="O394" s="291"/>
      <c r="P394" s="279"/>
      <c r="Q394" s="279"/>
      <c r="R394" s="279"/>
      <c r="S394" s="309"/>
      <c r="T394" s="309"/>
      <c r="U394" s="309"/>
      <c r="V394" s="309"/>
      <c r="W394" s="279"/>
      <c r="X394" s="279"/>
      <c r="Y394" s="378">
        <f>Y385*Y388</f>
        <v>0</v>
      </c>
      <c r="Z394" s="378">
        <f t="shared" ref="Z394:AL394" si="633">Z385*Z388</f>
        <v>0</v>
      </c>
      <c r="AA394" s="378">
        <f t="shared" si="633"/>
        <v>0</v>
      </c>
      <c r="AB394" s="378">
        <f t="shared" si="633"/>
        <v>0</v>
      </c>
      <c r="AC394" s="378">
        <f t="shared" si="633"/>
        <v>0</v>
      </c>
      <c r="AD394" s="378">
        <f t="shared" si="633"/>
        <v>0</v>
      </c>
      <c r="AE394" s="378">
        <f t="shared" si="633"/>
        <v>0</v>
      </c>
      <c r="AF394" s="378">
        <f t="shared" si="633"/>
        <v>0</v>
      </c>
      <c r="AG394" s="378">
        <f t="shared" si="633"/>
        <v>0</v>
      </c>
      <c r="AH394" s="378">
        <f t="shared" si="633"/>
        <v>0</v>
      </c>
      <c r="AI394" s="378">
        <f t="shared" si="633"/>
        <v>0</v>
      </c>
      <c r="AJ394" s="378">
        <f t="shared" si="633"/>
        <v>0</v>
      </c>
      <c r="AK394" s="378">
        <f t="shared" si="633"/>
        <v>0</v>
      </c>
      <c r="AL394" s="378">
        <f t="shared" si="633"/>
        <v>0</v>
      </c>
      <c r="AM394" s="627">
        <f t="shared" si="631"/>
        <v>0</v>
      </c>
    </row>
    <row r="395" spans="2:42" ht="15.75">
      <c r="B395" s="349" t="s">
        <v>282</v>
      </c>
      <c r="C395" s="345"/>
      <c r="D395" s="336"/>
      <c r="E395" s="334"/>
      <c r="F395" s="334"/>
      <c r="G395" s="334"/>
      <c r="H395" s="334"/>
      <c r="I395" s="334"/>
      <c r="J395" s="334"/>
      <c r="K395" s="334"/>
      <c r="L395" s="334"/>
      <c r="M395" s="334"/>
      <c r="N395" s="334"/>
      <c r="O395" s="300"/>
      <c r="P395" s="334"/>
      <c r="Q395" s="334"/>
      <c r="R395" s="334"/>
      <c r="S395" s="336"/>
      <c r="T395" s="336"/>
      <c r="U395" s="336"/>
      <c r="V395" s="336"/>
      <c r="W395" s="334"/>
      <c r="X395" s="334"/>
      <c r="Y395" s="346">
        <f>SUM(Y389:Y394)</f>
        <v>0</v>
      </c>
      <c r="Z395" s="346">
        <f t="shared" ref="Z395:AE395" si="634">SUM(Z389:Z394)</f>
        <v>0</v>
      </c>
      <c r="AA395" s="346">
        <f t="shared" si="634"/>
        <v>0</v>
      </c>
      <c r="AB395" s="346">
        <f t="shared" si="634"/>
        <v>0</v>
      </c>
      <c r="AC395" s="346">
        <f t="shared" si="634"/>
        <v>0</v>
      </c>
      <c r="AD395" s="346">
        <f t="shared" si="634"/>
        <v>0</v>
      </c>
      <c r="AE395" s="346">
        <f t="shared" si="634"/>
        <v>0</v>
      </c>
      <c r="AF395" s="346">
        <f>SUM(AF389:AF394)</f>
        <v>0</v>
      </c>
      <c r="AG395" s="346">
        <f t="shared" ref="AG395:AL395" si="635">SUM(AG389:AG394)</f>
        <v>0</v>
      </c>
      <c r="AH395" s="346">
        <f t="shared" si="635"/>
        <v>0</v>
      </c>
      <c r="AI395" s="346">
        <f t="shared" si="635"/>
        <v>0</v>
      </c>
      <c r="AJ395" s="346">
        <f t="shared" si="635"/>
        <v>0</v>
      </c>
      <c r="AK395" s="346">
        <f t="shared" si="635"/>
        <v>0</v>
      </c>
      <c r="AL395" s="346">
        <f t="shared" si="635"/>
        <v>0</v>
      </c>
      <c r="AM395" s="407">
        <f>SUM(AM389:AM394)</f>
        <v>0</v>
      </c>
    </row>
    <row r="396" spans="2:42" ht="15.75">
      <c r="B396" s="349" t="s">
        <v>283</v>
      </c>
      <c r="C396" s="345"/>
      <c r="D396" s="350"/>
      <c r="E396" s="334"/>
      <c r="F396" s="334"/>
      <c r="G396" s="334"/>
      <c r="H396" s="334"/>
      <c r="I396" s="334"/>
      <c r="J396" s="334"/>
      <c r="K396" s="334"/>
      <c r="L396" s="334"/>
      <c r="M396" s="334"/>
      <c r="N396" s="334"/>
      <c r="O396" s="300"/>
      <c r="P396" s="334"/>
      <c r="Q396" s="334"/>
      <c r="R396" s="334"/>
      <c r="S396" s="336"/>
      <c r="T396" s="336"/>
      <c r="U396" s="336"/>
      <c r="V396" s="336"/>
      <c r="W396" s="334"/>
      <c r="X396" s="334"/>
      <c r="Y396" s="347">
        <f>Y386*Y388</f>
        <v>0</v>
      </c>
      <c r="Z396" s="347">
        <f t="shared" ref="Z396:AE396" si="636">Z386*Z388</f>
        <v>0</v>
      </c>
      <c r="AA396" s="347">
        <f t="shared" si="636"/>
        <v>0</v>
      </c>
      <c r="AB396" s="347">
        <f t="shared" si="636"/>
        <v>0</v>
      </c>
      <c r="AC396" s="347">
        <f t="shared" si="636"/>
        <v>0</v>
      </c>
      <c r="AD396" s="347">
        <f t="shared" si="636"/>
        <v>0</v>
      </c>
      <c r="AE396" s="347">
        <f t="shared" si="636"/>
        <v>0</v>
      </c>
      <c r="AF396" s="347">
        <f>AF386*AF388</f>
        <v>0</v>
      </c>
      <c r="AG396" s="347">
        <f t="shared" ref="AG396:AL396" si="637">AG386*AG388</f>
        <v>0</v>
      </c>
      <c r="AH396" s="347">
        <f t="shared" si="637"/>
        <v>0</v>
      </c>
      <c r="AI396" s="347">
        <f t="shared" si="637"/>
        <v>0</v>
      </c>
      <c r="AJ396" s="347">
        <f t="shared" si="637"/>
        <v>0</v>
      </c>
      <c r="AK396" s="347">
        <f t="shared" si="637"/>
        <v>0</v>
      </c>
      <c r="AL396" s="347">
        <f t="shared" si="637"/>
        <v>0</v>
      </c>
      <c r="AM396" s="407">
        <f>SUM(Y396:AL396)</f>
        <v>0</v>
      </c>
    </row>
    <row r="397" spans="2:42" ht="15.75">
      <c r="B397" s="349" t="s">
        <v>284</v>
      </c>
      <c r="C397" s="345"/>
      <c r="D397" s="350"/>
      <c r="E397" s="334"/>
      <c r="F397" s="334"/>
      <c r="G397" s="334"/>
      <c r="H397" s="334"/>
      <c r="I397" s="334"/>
      <c r="J397" s="334"/>
      <c r="K397" s="334"/>
      <c r="L397" s="334"/>
      <c r="M397" s="334"/>
      <c r="N397" s="334"/>
      <c r="O397" s="300"/>
      <c r="P397" s="334"/>
      <c r="Q397" s="334"/>
      <c r="R397" s="334"/>
      <c r="S397" s="350"/>
      <c r="T397" s="350"/>
      <c r="U397" s="350"/>
      <c r="V397" s="350"/>
      <c r="W397" s="334"/>
      <c r="X397" s="334"/>
      <c r="Y397" s="351"/>
      <c r="Z397" s="351"/>
      <c r="AA397" s="351"/>
      <c r="AB397" s="351"/>
      <c r="AC397" s="351"/>
      <c r="AD397" s="351"/>
      <c r="AE397" s="351"/>
      <c r="AF397" s="351"/>
      <c r="AG397" s="351"/>
      <c r="AH397" s="351"/>
      <c r="AI397" s="351"/>
      <c r="AJ397" s="351"/>
      <c r="AK397" s="351"/>
      <c r="AL397" s="351"/>
      <c r="AM397" s="407">
        <f>AM395-AM396</f>
        <v>0</v>
      </c>
    </row>
    <row r="398" spans="2:42">
      <c r="B398" s="324"/>
      <c r="C398" s="350"/>
      <c r="D398" s="350"/>
      <c r="E398" s="334"/>
      <c r="F398" s="334"/>
      <c r="G398" s="334"/>
      <c r="H398" s="334"/>
      <c r="I398" s="334"/>
      <c r="J398" s="334"/>
      <c r="K398" s="334"/>
      <c r="L398" s="334"/>
      <c r="M398" s="334"/>
      <c r="N398" s="334"/>
      <c r="O398" s="300"/>
      <c r="P398" s="334"/>
      <c r="Q398" s="334"/>
      <c r="R398" s="334"/>
      <c r="S398" s="350"/>
      <c r="T398" s="345"/>
      <c r="U398" s="350"/>
      <c r="V398" s="350"/>
      <c r="W398" s="334"/>
      <c r="X398" s="334"/>
      <c r="Y398" s="352"/>
      <c r="Z398" s="352"/>
      <c r="AA398" s="352"/>
      <c r="AB398" s="352"/>
      <c r="AC398" s="352"/>
      <c r="AD398" s="352"/>
      <c r="AE398" s="352"/>
      <c r="AF398" s="352"/>
      <c r="AG398" s="352"/>
      <c r="AH398" s="352"/>
      <c r="AI398" s="352"/>
      <c r="AJ398" s="352"/>
      <c r="AK398" s="352"/>
      <c r="AL398" s="352"/>
      <c r="AM398" s="348"/>
    </row>
    <row r="399" spans="2:42">
      <c r="B399" s="439" t="s">
        <v>285</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SUMPRODUCT(E221:E379,Y221:Y379)</f>
        <v>0</v>
      </c>
      <c r="Z399" s="291">
        <f>SUMPRODUCT(E221:E379,Z221:Z379)</f>
        <v>0</v>
      </c>
      <c r="AA399" s="291">
        <f t="shared" ref="AA399:AL399" si="638">IF(AA219="kw",SUMPRODUCT($N$221:$N$379,$P$221:$P$379,AA221:AA379),SUMPRODUCT($E$221:$E$379,AA221:AA379))</f>
        <v>0</v>
      </c>
      <c r="AB399" s="291">
        <f t="shared" si="638"/>
        <v>0</v>
      </c>
      <c r="AC399" s="291">
        <f t="shared" si="638"/>
        <v>0</v>
      </c>
      <c r="AD399" s="291">
        <f t="shared" si="638"/>
        <v>0</v>
      </c>
      <c r="AE399" s="291">
        <f t="shared" si="638"/>
        <v>0</v>
      </c>
      <c r="AF399" s="291">
        <f t="shared" si="638"/>
        <v>0</v>
      </c>
      <c r="AG399" s="291">
        <f t="shared" si="638"/>
        <v>0</v>
      </c>
      <c r="AH399" s="291">
        <f t="shared" si="638"/>
        <v>0</v>
      </c>
      <c r="AI399" s="291">
        <f t="shared" si="638"/>
        <v>0</v>
      </c>
      <c r="AJ399" s="291">
        <f t="shared" si="638"/>
        <v>0</v>
      </c>
      <c r="AK399" s="291">
        <f t="shared" si="638"/>
        <v>0</v>
      </c>
      <c r="AL399" s="291">
        <f t="shared" si="638"/>
        <v>0</v>
      </c>
      <c r="AM399" s="348"/>
    </row>
    <row r="400" spans="2:42">
      <c r="B400" s="439" t="s">
        <v>286</v>
      </c>
      <c r="C400" s="304"/>
      <c r="D400" s="279"/>
      <c r="E400" s="279"/>
      <c r="F400" s="279"/>
      <c r="G400" s="279"/>
      <c r="H400" s="279"/>
      <c r="I400" s="279"/>
      <c r="J400" s="279"/>
      <c r="K400" s="279"/>
      <c r="L400" s="279"/>
      <c r="M400" s="279"/>
      <c r="N400" s="279"/>
      <c r="O400" s="357"/>
      <c r="P400" s="279"/>
      <c r="Q400" s="279"/>
      <c r="R400" s="279"/>
      <c r="S400" s="304"/>
      <c r="T400" s="309"/>
      <c r="U400" s="309"/>
      <c r="V400" s="279"/>
      <c r="W400" s="279"/>
      <c r="X400" s="309"/>
      <c r="Y400" s="291">
        <f>SUMPRODUCT(F221:F379,Y221:Y379)</f>
        <v>0</v>
      </c>
      <c r="Z400" s="291">
        <f>SUMPRODUCT(F221:F379,Z221:Z379)</f>
        <v>0</v>
      </c>
      <c r="AA400" s="291">
        <f t="shared" ref="AA400:AL400" si="639">IF(AA219="kw",SUMPRODUCT($N$221:$N$379,$Q$221:$Q$379,AA221:AA379),SUMPRODUCT($F$221:$F$379,AA221:AA379))</f>
        <v>0</v>
      </c>
      <c r="AB400" s="291">
        <f t="shared" si="639"/>
        <v>0</v>
      </c>
      <c r="AC400" s="291">
        <f t="shared" si="639"/>
        <v>0</v>
      </c>
      <c r="AD400" s="291">
        <f t="shared" si="639"/>
        <v>0</v>
      </c>
      <c r="AE400" s="291">
        <f t="shared" si="639"/>
        <v>0</v>
      </c>
      <c r="AF400" s="291">
        <f t="shared" si="639"/>
        <v>0</v>
      </c>
      <c r="AG400" s="291">
        <f t="shared" si="639"/>
        <v>0</v>
      </c>
      <c r="AH400" s="291">
        <f t="shared" si="639"/>
        <v>0</v>
      </c>
      <c r="AI400" s="291">
        <f t="shared" si="639"/>
        <v>0</v>
      </c>
      <c r="AJ400" s="291">
        <f t="shared" si="639"/>
        <v>0</v>
      </c>
      <c r="AK400" s="291">
        <f t="shared" si="639"/>
        <v>0</v>
      </c>
      <c r="AL400" s="291">
        <f t="shared" si="639"/>
        <v>0</v>
      </c>
      <c r="AM400" s="337"/>
    </row>
    <row r="401" spans="1:39">
      <c r="B401" s="439" t="s">
        <v>287</v>
      </c>
      <c r="C401" s="304"/>
      <c r="D401" s="279"/>
      <c r="E401" s="279"/>
      <c r="F401" s="279"/>
      <c r="G401" s="279"/>
      <c r="H401" s="279"/>
      <c r="I401" s="279"/>
      <c r="J401" s="279"/>
      <c r="K401" s="279"/>
      <c r="L401" s="279"/>
      <c r="M401" s="279"/>
      <c r="N401" s="279"/>
      <c r="O401" s="357"/>
      <c r="P401" s="279"/>
      <c r="Q401" s="279"/>
      <c r="R401" s="279"/>
      <c r="S401" s="304"/>
      <c r="T401" s="309"/>
      <c r="U401" s="309"/>
      <c r="V401" s="279"/>
      <c r="W401" s="279"/>
      <c r="X401" s="309"/>
      <c r="Y401" s="291">
        <f>SUMPRODUCT(G221:G382,Y221:Y382)</f>
        <v>7328231.6551649133</v>
      </c>
      <c r="Z401" s="291">
        <f>SUMPRODUCT(G221:G382,Z221:Z382)</f>
        <v>933247.82100388245</v>
      </c>
      <c r="AA401" s="291">
        <f>IF(AA219="kw",SUMPRODUCT($N$221:$N$382,$R$221:$R$382,AA221:AA382),SUMPRODUCT($G$221:$G$382,AA221:AA382))</f>
        <v>24385.18837124675</v>
      </c>
      <c r="AB401" s="291">
        <f>IF(AB219="kw",SUMPRODUCT($N$221:$N$382,$R$221:$R$382,AB221:AB382),SUMPRODUCT($G$221:$G$382,AB221:AB382))</f>
        <v>40.068093443527381</v>
      </c>
      <c r="AC401" s="291">
        <f>IF(AC219="kw",SUMPRODUCT($N$221:$N$382,$R$221:$R$382,AC221:AC382),SUMPRODUCT($G$221:$G$382,AC221:AC382))</f>
        <v>106.06009027806425</v>
      </c>
      <c r="AD401" s="291">
        <f>IF(AD219="kw",SUMPRODUCT($N$221:$N$382,$R$221:$R$382,AD221:AD382),SUMPRODUCT($G$221:$G$382,AD221:AD382))</f>
        <v>7234.2673313431033</v>
      </c>
      <c r="AE401" s="291">
        <f>IF(AE219="kw",SUMPRODUCT($N$221:$N$382,$R$221:$R$382,AE221:AE382),SUMPRODUCT($G$221:$G$382,AE221:AE382))</f>
        <v>0</v>
      </c>
      <c r="AF401" s="291">
        <f t="shared" ref="AF401:AL401" si="640">IF(AF219="kw",SUMPRODUCT($N$221:$N$379,$R$221:$R$379,AF221:AF379),SUMPRODUCT($G$221:$G$379,AF221:AF379))</f>
        <v>0</v>
      </c>
      <c r="AG401" s="291">
        <f t="shared" si="640"/>
        <v>0</v>
      </c>
      <c r="AH401" s="291">
        <f t="shared" si="640"/>
        <v>0</v>
      </c>
      <c r="AI401" s="291">
        <f t="shared" si="640"/>
        <v>0</v>
      </c>
      <c r="AJ401" s="291">
        <f t="shared" si="640"/>
        <v>0</v>
      </c>
      <c r="AK401" s="291">
        <f t="shared" si="640"/>
        <v>0</v>
      </c>
      <c r="AL401" s="291">
        <f t="shared" si="640"/>
        <v>0</v>
      </c>
      <c r="AM401" s="337"/>
    </row>
    <row r="402" spans="1:39">
      <c r="A402" s="530"/>
      <c r="B402" s="440" t="s">
        <v>288</v>
      </c>
      <c r="C402" s="364"/>
      <c r="D402" s="384"/>
      <c r="E402" s="384"/>
      <c r="F402" s="384"/>
      <c r="G402" s="384"/>
      <c r="H402" s="384"/>
      <c r="I402" s="384"/>
      <c r="J402" s="384"/>
      <c r="K402" s="384"/>
      <c r="L402" s="384"/>
      <c r="M402" s="384"/>
      <c r="N402" s="384"/>
      <c r="O402" s="383"/>
      <c r="P402" s="384"/>
      <c r="Q402" s="384"/>
      <c r="R402" s="384"/>
      <c r="S402" s="364"/>
      <c r="T402" s="385"/>
      <c r="U402" s="385"/>
      <c r="V402" s="384"/>
      <c r="W402" s="384"/>
      <c r="X402" s="385"/>
      <c r="Y402" s="326">
        <f>SUMPRODUCT(H221:H382,Y221:Y382)</f>
        <v>7328231.6551649133</v>
      </c>
      <c r="Z402" s="326">
        <f>SUMPRODUCT(H221:H382,Z221:Z382)</f>
        <v>933247.82100388245</v>
      </c>
      <c r="AA402" s="326">
        <f>IF(AA219="kw",SUMPRODUCT($N$221:$N$382,$S$221:$S$382,AA221:AA382),SUMPRODUCT($H$221:$H$382,AA221:AA382))</f>
        <v>24385.18837124675</v>
      </c>
      <c r="AB402" s="326">
        <f>IF(AB219="kw",SUMPRODUCT($N$221:$N$382,$S$221:$S$382,AB221:AB382),SUMPRODUCT($H$221:$H$382,AB221:AB382))</f>
        <v>40.068093443527381</v>
      </c>
      <c r="AC402" s="326">
        <f>IF(AC219="kw",SUMPRODUCT($N$221:$N$382,$S$221:$S$382,AC221:AC382),SUMPRODUCT($H$221:$H$382,AC221:AC382))</f>
        <v>106.06009027806425</v>
      </c>
      <c r="AD402" s="326">
        <f>IF(AD219="kw",SUMPRODUCT($N$221:$N$382,$S$221:$S$382,AD221:AD382),SUMPRODUCT($H$221:$H$382,AD221:AD382))</f>
        <v>7234.2673313431033</v>
      </c>
      <c r="AE402" s="326">
        <f>IF(AE219="kw",SUMPRODUCT($N$221:$N$382,$S$221:$S$382,AE221:AE382),SUMPRODUCT($H$221:$H$382,AE221:AE382))</f>
        <v>0</v>
      </c>
      <c r="AF402" s="326">
        <f t="shared" ref="AF402:AL402" si="641">IF(AF219="kw",SUMPRODUCT($N$221:$N$379,$S$221:$S$379,AF221:AF379),SUMPRODUCT($H$221:$H$379,AF221:AF379))</f>
        <v>0</v>
      </c>
      <c r="AG402" s="326">
        <f t="shared" si="641"/>
        <v>0</v>
      </c>
      <c r="AH402" s="326">
        <f t="shared" si="641"/>
        <v>0</v>
      </c>
      <c r="AI402" s="326">
        <f t="shared" si="641"/>
        <v>0</v>
      </c>
      <c r="AJ402" s="326">
        <f t="shared" si="641"/>
        <v>0</v>
      </c>
      <c r="AK402" s="326">
        <f t="shared" si="641"/>
        <v>0</v>
      </c>
      <c r="AL402" s="326">
        <f t="shared" si="641"/>
        <v>0</v>
      </c>
      <c r="AM402" s="386"/>
    </row>
    <row r="403" spans="1:39" ht="21" customHeight="1">
      <c r="A403" s="530"/>
      <c r="B403" s="368" t="s">
        <v>584</v>
      </c>
      <c r="C403" s="387"/>
      <c r="D403" s="388"/>
      <c r="E403" s="388"/>
      <c r="F403" s="388"/>
      <c r="G403" s="388"/>
      <c r="H403" s="388"/>
      <c r="I403" s="388"/>
      <c r="J403" s="388"/>
      <c r="K403" s="388"/>
      <c r="L403" s="388"/>
      <c r="M403" s="388"/>
      <c r="N403" s="388"/>
      <c r="O403" s="388"/>
      <c r="P403" s="388"/>
      <c r="Q403" s="388"/>
      <c r="R403" s="388"/>
      <c r="S403" s="371"/>
      <c r="T403" s="372"/>
      <c r="U403" s="388"/>
      <c r="V403" s="388"/>
      <c r="W403" s="388"/>
      <c r="X403" s="388"/>
      <c r="Y403" s="409"/>
      <c r="Z403" s="409"/>
      <c r="AA403" s="409"/>
      <c r="AB403" s="409"/>
      <c r="AC403" s="409"/>
      <c r="AD403" s="409"/>
      <c r="AE403" s="409"/>
      <c r="AF403" s="409"/>
      <c r="AG403" s="409"/>
      <c r="AH403" s="409"/>
      <c r="AI403" s="409"/>
      <c r="AJ403" s="409"/>
      <c r="AK403" s="409"/>
      <c r="AL403" s="409"/>
      <c r="AM403" s="389"/>
    </row>
    <row r="404" spans="1:39">
      <c r="A404" s="530"/>
    </row>
    <row r="405" spans="1:39">
      <c r="A405" s="530"/>
    </row>
    <row r="406" spans="1:39" ht="15.75">
      <c r="A406" s="530"/>
      <c r="B406" s="280" t="s">
        <v>291</v>
      </c>
      <c r="C406" s="281"/>
      <c r="D406" s="588" t="s">
        <v>526</v>
      </c>
      <c r="E406" s="253"/>
      <c r="F406" s="590"/>
      <c r="G406" s="253"/>
      <c r="H406" s="253"/>
      <c r="I406" s="253"/>
      <c r="J406" s="253"/>
      <c r="K406" s="253"/>
      <c r="L406" s="253"/>
      <c r="M406" s="253"/>
      <c r="N406" s="253"/>
      <c r="O406" s="281"/>
      <c r="P406" s="253"/>
      <c r="Q406" s="253"/>
      <c r="R406" s="253"/>
      <c r="S406" s="253"/>
      <c r="T406" s="253"/>
      <c r="U406" s="253"/>
      <c r="V406" s="253"/>
      <c r="W406" s="253"/>
      <c r="X406" s="253"/>
      <c r="Y406" s="270"/>
      <c r="Z406" s="267"/>
      <c r="AA406" s="267"/>
      <c r="AB406" s="267"/>
      <c r="AC406" s="267"/>
      <c r="AD406" s="267"/>
      <c r="AE406" s="267"/>
      <c r="AF406" s="267"/>
      <c r="AG406" s="267"/>
      <c r="AH406" s="267"/>
      <c r="AI406" s="267"/>
      <c r="AJ406" s="267"/>
      <c r="AK406" s="267"/>
      <c r="AL406" s="267"/>
      <c r="AM406" s="282"/>
    </row>
    <row r="407" spans="1:39" ht="33.75" customHeight="1">
      <c r="A407" s="530"/>
      <c r="B407" s="841" t="s">
        <v>211</v>
      </c>
      <c r="C407" s="843" t="s">
        <v>33</v>
      </c>
      <c r="D407" s="284" t="s">
        <v>422</v>
      </c>
      <c r="E407" s="845" t="s">
        <v>209</v>
      </c>
      <c r="F407" s="846"/>
      <c r="G407" s="846"/>
      <c r="H407" s="846"/>
      <c r="I407" s="846"/>
      <c r="J407" s="846"/>
      <c r="K407" s="846"/>
      <c r="L407" s="846"/>
      <c r="M407" s="847"/>
      <c r="N407" s="851" t="s">
        <v>213</v>
      </c>
      <c r="O407" s="284" t="s">
        <v>423</v>
      </c>
      <c r="P407" s="845" t="s">
        <v>212</v>
      </c>
      <c r="Q407" s="846"/>
      <c r="R407" s="846"/>
      <c r="S407" s="846"/>
      <c r="T407" s="846"/>
      <c r="U407" s="846"/>
      <c r="V407" s="846"/>
      <c r="W407" s="846"/>
      <c r="X407" s="847"/>
      <c r="Y407" s="848" t="s">
        <v>243</v>
      </c>
      <c r="Z407" s="849"/>
      <c r="AA407" s="849"/>
      <c r="AB407" s="849"/>
      <c r="AC407" s="849"/>
      <c r="AD407" s="849"/>
      <c r="AE407" s="849"/>
      <c r="AF407" s="849"/>
      <c r="AG407" s="849"/>
      <c r="AH407" s="849"/>
      <c r="AI407" s="849"/>
      <c r="AJ407" s="849"/>
      <c r="AK407" s="849"/>
      <c r="AL407" s="849"/>
      <c r="AM407" s="850"/>
    </row>
    <row r="408" spans="1:39" ht="61.5" customHeight="1">
      <c r="A408" s="530"/>
      <c r="B408" s="842"/>
      <c r="C408" s="844"/>
      <c r="D408" s="285">
        <v>2017</v>
      </c>
      <c r="E408" s="285">
        <v>2018</v>
      </c>
      <c r="F408" s="285">
        <v>2019</v>
      </c>
      <c r="G408" s="285">
        <v>2020</v>
      </c>
      <c r="H408" s="285">
        <v>2021</v>
      </c>
      <c r="I408" s="285">
        <v>2022</v>
      </c>
      <c r="J408" s="285">
        <v>2023</v>
      </c>
      <c r="K408" s="285">
        <v>2024</v>
      </c>
      <c r="L408" s="285">
        <v>2025</v>
      </c>
      <c r="M408" s="285">
        <v>2026</v>
      </c>
      <c r="N408" s="852"/>
      <c r="O408" s="285">
        <v>2017</v>
      </c>
      <c r="P408" s="285">
        <v>2018</v>
      </c>
      <c r="Q408" s="285">
        <v>2019</v>
      </c>
      <c r="R408" s="285">
        <v>2020</v>
      </c>
      <c r="S408" s="285">
        <v>2021</v>
      </c>
      <c r="T408" s="285">
        <v>2022</v>
      </c>
      <c r="U408" s="285">
        <v>2023</v>
      </c>
      <c r="V408" s="285">
        <v>2024</v>
      </c>
      <c r="W408" s="285">
        <v>2025</v>
      </c>
      <c r="X408" s="285">
        <v>2026</v>
      </c>
      <c r="Y408" s="285" t="str">
        <f>'1.  LRAMVA Summary'!D52</f>
        <v>Residential</v>
      </c>
      <c r="Z408" s="285" t="str">
        <f>'1.  LRAMVA Summary'!E52</f>
        <v>General Service &lt; 50 kW</v>
      </c>
      <c r="AA408" s="285" t="str">
        <f>'1.  LRAMVA Summary'!F52</f>
        <v>General Service 50 - 4,999 kW</v>
      </c>
      <c r="AB408" s="285" t="str">
        <f>'1.  LRAMVA Summary'!G52</f>
        <v>General Service 3,000 - 4,999 kW</v>
      </c>
      <c r="AC408" s="285" t="str">
        <f>'1.  LRAMVA Summary'!H52</f>
        <v>Large Use - Regular</v>
      </c>
      <c r="AD408" s="285" t="str">
        <f>'1.  LRAMVA Summary'!I52</f>
        <v>Large Use - 3TS</v>
      </c>
      <c r="AE408" s="285" t="str">
        <f>'1.  LRAMVA Summary'!J52</f>
        <v>Large Use - Ford Annex</v>
      </c>
      <c r="AF408" s="285" t="str">
        <f>'1.  LRAMVA Summary'!K52</f>
        <v>Other</v>
      </c>
      <c r="AG408" s="285" t="str">
        <f>'1.  LRAMVA Summary'!L52</f>
        <v/>
      </c>
      <c r="AH408" s="285" t="str">
        <f>'1.  LRAMVA Summary'!M52</f>
        <v/>
      </c>
      <c r="AI408" s="285" t="str">
        <f>'1.  LRAMVA Summary'!N52</f>
        <v/>
      </c>
      <c r="AJ408" s="285" t="str">
        <f>'1.  LRAMVA Summary'!O52</f>
        <v/>
      </c>
      <c r="AK408" s="285" t="str">
        <f>'1.  LRAMVA Summary'!P52</f>
        <v/>
      </c>
      <c r="AL408" s="285" t="str">
        <f>'1.  LRAMVA Summary'!Q52</f>
        <v/>
      </c>
      <c r="AM408" s="287" t="str">
        <f>'1.  LRAMVA Summary'!R52</f>
        <v>Total</v>
      </c>
    </row>
    <row r="409" spans="1:39" ht="15.75" customHeight="1">
      <c r="A409" s="530"/>
      <c r="B409" s="522" t="s">
        <v>504</v>
      </c>
      <c r="C409" s="289"/>
      <c r="D409" s="289"/>
      <c r="E409" s="289"/>
      <c r="F409" s="289"/>
      <c r="G409" s="289"/>
      <c r="H409" s="289"/>
      <c r="I409" s="289"/>
      <c r="J409" s="289"/>
      <c r="K409" s="289"/>
      <c r="L409" s="289"/>
      <c r="M409" s="289"/>
      <c r="N409" s="290"/>
      <c r="O409" s="289"/>
      <c r="P409" s="289"/>
      <c r="Q409" s="289"/>
      <c r="R409" s="289"/>
      <c r="S409" s="289"/>
      <c r="T409" s="289"/>
      <c r="U409" s="289"/>
      <c r="V409" s="289"/>
      <c r="W409" s="289"/>
      <c r="X409" s="289"/>
      <c r="Y409" s="291" t="str">
        <f>'1.  LRAMVA Summary'!D53</f>
        <v>kWh</v>
      </c>
      <c r="Z409" s="291" t="str">
        <f>'1.  LRAMVA Summary'!E53</f>
        <v>kWh</v>
      </c>
      <c r="AA409" s="291" t="str">
        <f>'1.  LRAMVA Summary'!F53</f>
        <v>kW</v>
      </c>
      <c r="AB409" s="291" t="str">
        <f>'1.  LRAMVA Summary'!G53</f>
        <v>kW</v>
      </c>
      <c r="AC409" s="291" t="str">
        <f>'1.  LRAMVA Summary'!H53</f>
        <v>kW</v>
      </c>
      <c r="AD409" s="291" t="str">
        <f>'1.  LRAMVA Summary'!I53</f>
        <v>kW</v>
      </c>
      <c r="AE409" s="291" t="str">
        <f>'1.  LRAMVA Summary'!J53</f>
        <v>kW</v>
      </c>
      <c r="AF409" s="291" t="str">
        <f>'1.  LRAMVA Summary'!K53</f>
        <v>kW</v>
      </c>
      <c r="AG409" s="291">
        <f>'1.  LRAMVA Summary'!L53</f>
        <v>0</v>
      </c>
      <c r="AH409" s="291">
        <f>'1.  LRAMVA Summary'!M53</f>
        <v>0</v>
      </c>
      <c r="AI409" s="291">
        <f>'1.  LRAMVA Summary'!N53</f>
        <v>0</v>
      </c>
      <c r="AJ409" s="291">
        <f>'1.  LRAMVA Summary'!O53</f>
        <v>0</v>
      </c>
      <c r="AK409" s="291">
        <f>'1.  LRAMVA Summary'!P53</f>
        <v>0</v>
      </c>
      <c r="AL409" s="291">
        <f>'1.  LRAMVA Summary'!Q53</f>
        <v>0</v>
      </c>
      <c r="AM409" s="292"/>
    </row>
    <row r="410" spans="1:39" ht="15.75" outlineLevel="1">
      <c r="A410" s="530"/>
      <c r="B410" s="504" t="s">
        <v>497</v>
      </c>
      <c r="C410" s="289"/>
      <c r="D410" s="289"/>
      <c r="E410" s="289"/>
      <c r="F410" s="289"/>
      <c r="G410" s="289"/>
      <c r="H410" s="289"/>
      <c r="I410" s="289"/>
      <c r="J410" s="289"/>
      <c r="K410" s="289"/>
      <c r="L410" s="289"/>
      <c r="M410" s="289"/>
      <c r="N410" s="290"/>
      <c r="O410" s="289"/>
      <c r="P410" s="289"/>
      <c r="Q410" s="289"/>
      <c r="R410" s="289"/>
      <c r="S410" s="289"/>
      <c r="T410" s="289"/>
      <c r="U410" s="289"/>
      <c r="V410" s="289"/>
      <c r="W410" s="289"/>
      <c r="X410" s="289"/>
      <c r="Y410" s="291"/>
      <c r="Z410" s="291"/>
      <c r="AA410" s="291"/>
      <c r="AB410" s="291"/>
      <c r="AC410" s="291"/>
      <c r="AD410" s="291"/>
      <c r="AE410" s="291"/>
      <c r="AF410" s="291"/>
      <c r="AG410" s="291"/>
      <c r="AH410" s="291"/>
      <c r="AI410" s="291"/>
      <c r="AJ410" s="291"/>
      <c r="AK410" s="291"/>
      <c r="AL410" s="291"/>
      <c r="AM410" s="292"/>
    </row>
    <row r="411" spans="1:39" outlineLevel="1">
      <c r="A411" s="756">
        <v>1</v>
      </c>
      <c r="B411" s="428" t="s">
        <v>95</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outlineLevel="1">
      <c r="A412" s="756"/>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 t="shared" ref="Y412:AF412" si="642">Y411</f>
        <v>0</v>
      </c>
      <c r="Z412" s="411">
        <f t="shared" si="642"/>
        <v>0</v>
      </c>
      <c r="AA412" s="411">
        <f t="shared" si="642"/>
        <v>0</v>
      </c>
      <c r="AB412" s="411">
        <f t="shared" si="642"/>
        <v>0</v>
      </c>
      <c r="AC412" s="411">
        <f t="shared" si="642"/>
        <v>0</v>
      </c>
      <c r="AD412" s="411">
        <f t="shared" si="642"/>
        <v>0</v>
      </c>
      <c r="AE412" s="411">
        <f t="shared" si="642"/>
        <v>0</v>
      </c>
      <c r="AF412" s="411">
        <f t="shared" si="642"/>
        <v>0</v>
      </c>
      <c r="AG412" s="411">
        <f t="shared" ref="AG412" si="643">AG411</f>
        <v>0</v>
      </c>
      <c r="AH412" s="411">
        <f t="shared" ref="AH412" si="644">AH411</f>
        <v>0</v>
      </c>
      <c r="AI412" s="411">
        <f t="shared" ref="AI412" si="645">AI411</f>
        <v>0</v>
      </c>
      <c r="AJ412" s="411">
        <f t="shared" ref="AJ412" si="646">AJ411</f>
        <v>0</v>
      </c>
      <c r="AK412" s="411">
        <f t="shared" ref="AK412" si="647">AK411</f>
        <v>0</v>
      </c>
      <c r="AL412" s="411">
        <f t="shared" ref="AL412" si="648">AL411</f>
        <v>0</v>
      </c>
      <c r="AM412" s="297"/>
    </row>
    <row r="413" spans="1:39" ht="15.75" outlineLevel="1">
      <c r="A413" s="756"/>
      <c r="B413" s="523"/>
      <c r="C413" s="299"/>
      <c r="D413" s="299"/>
      <c r="E413" s="299"/>
      <c r="F413" s="299"/>
      <c r="G413" s="299"/>
      <c r="H413" s="299"/>
      <c r="I413" s="299"/>
      <c r="J413" s="299"/>
      <c r="K413" s="299"/>
      <c r="L413" s="299"/>
      <c r="M413" s="299"/>
      <c r="N413" s="300"/>
      <c r="O413" s="299"/>
      <c r="P413" s="299"/>
      <c r="Q413" s="299"/>
      <c r="R413" s="299"/>
      <c r="S413" s="299"/>
      <c r="T413" s="299"/>
      <c r="U413" s="299"/>
      <c r="V413" s="299"/>
      <c r="W413" s="299"/>
      <c r="X413" s="299"/>
      <c r="Y413" s="412"/>
      <c r="Z413" s="413"/>
      <c r="AA413" s="413"/>
      <c r="AB413" s="413"/>
      <c r="AC413" s="413"/>
      <c r="AD413" s="413"/>
      <c r="AE413" s="413"/>
      <c r="AF413" s="413"/>
      <c r="AG413" s="413"/>
      <c r="AH413" s="413"/>
      <c r="AI413" s="413"/>
      <c r="AJ413" s="413"/>
      <c r="AK413" s="413"/>
      <c r="AL413" s="413"/>
      <c r="AM413" s="302"/>
    </row>
    <row r="414" spans="1:39" outlineLevel="1">
      <c r="A414" s="756">
        <v>2</v>
      </c>
      <c r="B414" s="428" t="s">
        <v>96</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outlineLevel="1">
      <c r="A415" s="756"/>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 t="shared" ref="Y415:AF415" si="649">Y414</f>
        <v>0</v>
      </c>
      <c r="Z415" s="411">
        <f t="shared" si="649"/>
        <v>0</v>
      </c>
      <c r="AA415" s="411">
        <f t="shared" si="649"/>
        <v>0</v>
      </c>
      <c r="AB415" s="411">
        <f t="shared" si="649"/>
        <v>0</v>
      </c>
      <c r="AC415" s="411">
        <f t="shared" si="649"/>
        <v>0</v>
      </c>
      <c r="AD415" s="411">
        <f t="shared" si="649"/>
        <v>0</v>
      </c>
      <c r="AE415" s="411">
        <f t="shared" si="649"/>
        <v>0</v>
      </c>
      <c r="AF415" s="411">
        <f t="shared" si="649"/>
        <v>0</v>
      </c>
      <c r="AG415" s="411">
        <f t="shared" ref="AG415" si="650">AG414</f>
        <v>0</v>
      </c>
      <c r="AH415" s="411">
        <f t="shared" ref="AH415" si="651">AH414</f>
        <v>0</v>
      </c>
      <c r="AI415" s="411">
        <f t="shared" ref="AI415" si="652">AI414</f>
        <v>0</v>
      </c>
      <c r="AJ415" s="411">
        <f t="shared" ref="AJ415" si="653">AJ414</f>
        <v>0</v>
      </c>
      <c r="AK415" s="411">
        <f t="shared" ref="AK415" si="654">AK414</f>
        <v>0</v>
      </c>
      <c r="AL415" s="411">
        <f t="shared" ref="AL415" si="655">AL414</f>
        <v>0</v>
      </c>
      <c r="AM415" s="297"/>
    </row>
    <row r="416" spans="1:39" ht="15.75" outlineLevel="1">
      <c r="A416" s="756"/>
      <c r="B416" s="523"/>
      <c r="C416" s="299"/>
      <c r="D416" s="304"/>
      <c r="E416" s="304"/>
      <c r="F416" s="304"/>
      <c r="G416" s="304"/>
      <c r="H416" s="304"/>
      <c r="I416" s="304"/>
      <c r="J416" s="304"/>
      <c r="K416" s="304"/>
      <c r="L416" s="304"/>
      <c r="M416" s="304"/>
      <c r="N416" s="300"/>
      <c r="O416" s="304"/>
      <c r="P416" s="304"/>
      <c r="Q416" s="304"/>
      <c r="R416" s="304"/>
      <c r="S416" s="304"/>
      <c r="T416" s="304"/>
      <c r="U416" s="304"/>
      <c r="V416" s="304"/>
      <c r="W416" s="304"/>
      <c r="X416" s="304"/>
      <c r="Y416" s="412"/>
      <c r="Z416" s="413"/>
      <c r="AA416" s="413"/>
      <c r="AB416" s="413"/>
      <c r="AC416" s="413"/>
      <c r="AD416" s="413"/>
      <c r="AE416" s="413"/>
      <c r="AF416" s="413"/>
      <c r="AG416" s="413"/>
      <c r="AH416" s="413"/>
      <c r="AI416" s="413"/>
      <c r="AJ416" s="413"/>
      <c r="AK416" s="413"/>
      <c r="AL416" s="413"/>
      <c r="AM416" s="302"/>
    </row>
    <row r="417" spans="1:39" outlineLevel="1">
      <c r="A417" s="756">
        <v>3</v>
      </c>
      <c r="B417" s="428" t="s">
        <v>97</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outlineLevel="1">
      <c r="A418" s="756"/>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 t="shared" ref="Y418:AF418" si="656">Y417</f>
        <v>0</v>
      </c>
      <c r="Z418" s="411">
        <f t="shared" si="656"/>
        <v>0</v>
      </c>
      <c r="AA418" s="411">
        <f t="shared" si="656"/>
        <v>0</v>
      </c>
      <c r="AB418" s="411">
        <f t="shared" si="656"/>
        <v>0</v>
      </c>
      <c r="AC418" s="411">
        <f t="shared" si="656"/>
        <v>0</v>
      </c>
      <c r="AD418" s="411">
        <f t="shared" si="656"/>
        <v>0</v>
      </c>
      <c r="AE418" s="411">
        <f t="shared" si="656"/>
        <v>0</v>
      </c>
      <c r="AF418" s="411">
        <f t="shared" si="656"/>
        <v>0</v>
      </c>
      <c r="AG418" s="411">
        <f t="shared" ref="AG418" si="657">AG417</f>
        <v>0</v>
      </c>
      <c r="AH418" s="411">
        <f t="shared" ref="AH418" si="658">AH417</f>
        <v>0</v>
      </c>
      <c r="AI418" s="411">
        <f t="shared" ref="AI418" si="659">AI417</f>
        <v>0</v>
      </c>
      <c r="AJ418" s="411">
        <f t="shared" ref="AJ418" si="660">AJ417</f>
        <v>0</v>
      </c>
      <c r="AK418" s="411">
        <f t="shared" ref="AK418" si="661">AK417</f>
        <v>0</v>
      </c>
      <c r="AL418" s="411">
        <f t="shared" ref="AL418" si="662">AL417</f>
        <v>0</v>
      </c>
      <c r="AM418" s="297"/>
    </row>
    <row r="419" spans="1:39" outlineLevel="1">
      <c r="A419" s="756"/>
      <c r="B419" s="431"/>
      <c r="C419" s="305"/>
      <c r="D419" s="291"/>
      <c r="E419" s="291"/>
      <c r="F419" s="291"/>
      <c r="G419" s="291"/>
      <c r="H419" s="291"/>
      <c r="I419" s="291"/>
      <c r="J419" s="291"/>
      <c r="K419" s="291"/>
      <c r="L419" s="291"/>
      <c r="M419" s="291"/>
      <c r="N419" s="291"/>
      <c r="O419" s="291"/>
      <c r="P419" s="291"/>
      <c r="Q419" s="291"/>
      <c r="R419" s="291"/>
      <c r="S419" s="291"/>
      <c r="T419" s="291"/>
      <c r="U419" s="291"/>
      <c r="V419" s="291"/>
      <c r="W419" s="291"/>
      <c r="X419" s="291"/>
      <c r="Y419" s="412"/>
      <c r="Z419" s="412"/>
      <c r="AA419" s="412"/>
      <c r="AB419" s="412"/>
      <c r="AC419" s="412"/>
      <c r="AD419" s="412"/>
      <c r="AE419" s="412"/>
      <c r="AF419" s="412"/>
      <c r="AG419" s="412"/>
      <c r="AH419" s="412"/>
      <c r="AI419" s="412"/>
      <c r="AJ419" s="412"/>
      <c r="AK419" s="412"/>
      <c r="AL419" s="412"/>
      <c r="AM419" s="306"/>
    </row>
    <row r="420" spans="1:39" outlineLevel="1">
      <c r="A420" s="756">
        <v>4</v>
      </c>
      <c r="B420" s="519" t="s">
        <v>674</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outlineLevel="1">
      <c r="A421" s="756"/>
      <c r="B421" s="431" t="s">
        <v>308</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 t="shared" ref="Y421:AF421" si="663">Y420</f>
        <v>0</v>
      </c>
      <c r="Z421" s="411">
        <f t="shared" si="663"/>
        <v>0</v>
      </c>
      <c r="AA421" s="411">
        <f t="shared" si="663"/>
        <v>0</v>
      </c>
      <c r="AB421" s="411">
        <f t="shared" si="663"/>
        <v>0</v>
      </c>
      <c r="AC421" s="411">
        <f t="shared" si="663"/>
        <v>0</v>
      </c>
      <c r="AD421" s="411">
        <f t="shared" si="663"/>
        <v>0</v>
      </c>
      <c r="AE421" s="411">
        <f t="shared" si="663"/>
        <v>0</v>
      </c>
      <c r="AF421" s="411">
        <f t="shared" si="663"/>
        <v>0</v>
      </c>
      <c r="AG421" s="411">
        <f t="shared" ref="AG421" si="664">AG420</f>
        <v>0</v>
      </c>
      <c r="AH421" s="411">
        <f t="shared" ref="AH421" si="665">AH420</f>
        <v>0</v>
      </c>
      <c r="AI421" s="411">
        <f t="shared" ref="AI421" si="666">AI420</f>
        <v>0</v>
      </c>
      <c r="AJ421" s="411">
        <f t="shared" ref="AJ421" si="667">AJ420</f>
        <v>0</v>
      </c>
      <c r="AK421" s="411">
        <f t="shared" ref="AK421" si="668">AK420</f>
        <v>0</v>
      </c>
      <c r="AL421" s="411">
        <f t="shared" ref="AL421" si="669">AL420</f>
        <v>0</v>
      </c>
      <c r="AM421" s="297"/>
    </row>
    <row r="422" spans="1:39" outlineLevel="1">
      <c r="A422" s="756"/>
      <c r="B422" s="431"/>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30" outlineLevel="1">
      <c r="A423" s="756">
        <v>5</v>
      </c>
      <c r="B423" s="428" t="s">
        <v>98</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outlineLevel="1">
      <c r="A424" s="756"/>
      <c r="B424" s="431" t="s">
        <v>308</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 t="shared" ref="Y424:AF424" si="670">Y423</f>
        <v>0</v>
      </c>
      <c r="Z424" s="411">
        <f t="shared" si="670"/>
        <v>0</v>
      </c>
      <c r="AA424" s="411">
        <f t="shared" si="670"/>
        <v>0</v>
      </c>
      <c r="AB424" s="411">
        <f t="shared" si="670"/>
        <v>0</v>
      </c>
      <c r="AC424" s="411">
        <f t="shared" si="670"/>
        <v>0</v>
      </c>
      <c r="AD424" s="411">
        <f t="shared" si="670"/>
        <v>0</v>
      </c>
      <c r="AE424" s="411">
        <f t="shared" si="670"/>
        <v>0</v>
      </c>
      <c r="AF424" s="411">
        <f t="shared" si="670"/>
        <v>0</v>
      </c>
      <c r="AG424" s="411">
        <f t="shared" ref="AG424" si="671">AG423</f>
        <v>0</v>
      </c>
      <c r="AH424" s="411">
        <f t="shared" ref="AH424" si="672">AH423</f>
        <v>0</v>
      </c>
      <c r="AI424" s="411">
        <f t="shared" ref="AI424" si="673">AI423</f>
        <v>0</v>
      </c>
      <c r="AJ424" s="411">
        <f t="shared" ref="AJ424" si="674">AJ423</f>
        <v>0</v>
      </c>
      <c r="AK424" s="411">
        <f t="shared" ref="AK424" si="675">AK423</f>
        <v>0</v>
      </c>
      <c r="AL424" s="411">
        <f t="shared" ref="AL424" si="676">AL423</f>
        <v>0</v>
      </c>
      <c r="AM424" s="297"/>
    </row>
    <row r="425" spans="1:39" outlineLevel="1">
      <c r="A425" s="756"/>
      <c r="B425" s="431"/>
      <c r="C425" s="291"/>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22"/>
      <c r="Z425" s="423"/>
      <c r="AA425" s="423"/>
      <c r="AB425" s="423"/>
      <c r="AC425" s="423"/>
      <c r="AD425" s="423"/>
      <c r="AE425" s="423"/>
      <c r="AF425" s="423"/>
      <c r="AG425" s="423"/>
      <c r="AH425" s="423"/>
      <c r="AI425" s="423"/>
      <c r="AJ425" s="423"/>
      <c r="AK425" s="423"/>
      <c r="AL425" s="423"/>
      <c r="AM425" s="297"/>
    </row>
    <row r="426" spans="1:39" ht="15.75" outlineLevel="1">
      <c r="A426" s="756"/>
      <c r="B426" s="513" t="s">
        <v>498</v>
      </c>
      <c r="C426" s="289"/>
      <c r="D426" s="289"/>
      <c r="E426" s="289"/>
      <c r="F426" s="289"/>
      <c r="G426" s="289"/>
      <c r="H426" s="289"/>
      <c r="I426" s="289"/>
      <c r="J426" s="289"/>
      <c r="K426" s="289"/>
      <c r="L426" s="289"/>
      <c r="M426" s="289"/>
      <c r="N426" s="290"/>
      <c r="O426" s="289"/>
      <c r="P426" s="289"/>
      <c r="Q426" s="289"/>
      <c r="R426" s="289"/>
      <c r="S426" s="289"/>
      <c r="T426" s="289"/>
      <c r="U426" s="289"/>
      <c r="V426" s="289"/>
      <c r="W426" s="289"/>
      <c r="X426" s="289"/>
      <c r="Y426" s="414"/>
      <c r="Z426" s="414"/>
      <c r="AA426" s="414"/>
      <c r="AB426" s="414"/>
      <c r="AC426" s="414"/>
      <c r="AD426" s="414"/>
      <c r="AE426" s="414"/>
      <c r="AF426" s="414"/>
      <c r="AG426" s="414"/>
      <c r="AH426" s="414"/>
      <c r="AI426" s="414"/>
      <c r="AJ426" s="414"/>
      <c r="AK426" s="414"/>
      <c r="AL426" s="414"/>
      <c r="AM426" s="292"/>
    </row>
    <row r="427" spans="1:39" outlineLevel="1">
      <c r="A427" s="756">
        <v>6</v>
      </c>
      <c r="B427" s="428" t="s">
        <v>99</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outlineLevel="1">
      <c r="A428" s="756"/>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 t="shared" ref="Y428:AF428" si="677">Y427</f>
        <v>0</v>
      </c>
      <c r="Z428" s="411">
        <f t="shared" si="677"/>
        <v>0</v>
      </c>
      <c r="AA428" s="411">
        <f t="shared" si="677"/>
        <v>0</v>
      </c>
      <c r="AB428" s="411">
        <f t="shared" si="677"/>
        <v>0</v>
      </c>
      <c r="AC428" s="411">
        <f t="shared" si="677"/>
        <v>0</v>
      </c>
      <c r="AD428" s="411">
        <f t="shared" si="677"/>
        <v>0</v>
      </c>
      <c r="AE428" s="411">
        <f t="shared" si="677"/>
        <v>0</v>
      </c>
      <c r="AF428" s="411">
        <f t="shared" si="677"/>
        <v>0</v>
      </c>
      <c r="AG428" s="411">
        <f t="shared" ref="AG428" si="678">AG427</f>
        <v>0</v>
      </c>
      <c r="AH428" s="411">
        <f t="shared" ref="AH428" si="679">AH427</f>
        <v>0</v>
      </c>
      <c r="AI428" s="411">
        <f t="shared" ref="AI428" si="680">AI427</f>
        <v>0</v>
      </c>
      <c r="AJ428" s="411">
        <f t="shared" ref="AJ428" si="681">AJ427</f>
        <v>0</v>
      </c>
      <c r="AK428" s="411">
        <f t="shared" ref="AK428" si="682">AK427</f>
        <v>0</v>
      </c>
      <c r="AL428" s="411">
        <f t="shared" ref="AL428" si="683">AL427</f>
        <v>0</v>
      </c>
      <c r="AM428" s="311"/>
    </row>
    <row r="429" spans="1:39" outlineLevel="1">
      <c r="A429" s="756"/>
      <c r="B429" s="524"/>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6"/>
      <c r="AA429" s="416"/>
      <c r="AB429" s="416"/>
      <c r="AC429" s="416"/>
      <c r="AD429" s="416"/>
      <c r="AE429" s="416"/>
      <c r="AF429" s="416"/>
      <c r="AG429" s="416"/>
      <c r="AH429" s="416"/>
      <c r="AI429" s="416"/>
      <c r="AJ429" s="416"/>
      <c r="AK429" s="416"/>
      <c r="AL429" s="416"/>
      <c r="AM429" s="313"/>
    </row>
    <row r="430" spans="1:39" ht="30" outlineLevel="1">
      <c r="A430" s="756">
        <v>7</v>
      </c>
      <c r="B430" s="428" t="s">
        <v>100</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outlineLevel="1">
      <c r="A431" s="756"/>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 t="shared" ref="Y431:AF431" si="684">Y430</f>
        <v>0</v>
      </c>
      <c r="Z431" s="411">
        <f t="shared" si="684"/>
        <v>0</v>
      </c>
      <c r="AA431" s="411">
        <f t="shared" si="684"/>
        <v>0</v>
      </c>
      <c r="AB431" s="411">
        <f t="shared" si="684"/>
        <v>0</v>
      </c>
      <c r="AC431" s="411">
        <f t="shared" si="684"/>
        <v>0</v>
      </c>
      <c r="AD431" s="411">
        <f t="shared" si="684"/>
        <v>0</v>
      </c>
      <c r="AE431" s="411">
        <f t="shared" si="684"/>
        <v>0</v>
      </c>
      <c r="AF431" s="411">
        <f t="shared" si="684"/>
        <v>0</v>
      </c>
      <c r="AG431" s="411">
        <f t="shared" ref="AG431" si="685">AG430</f>
        <v>0</v>
      </c>
      <c r="AH431" s="411">
        <f t="shared" ref="AH431" si="686">AH430</f>
        <v>0</v>
      </c>
      <c r="AI431" s="411">
        <f t="shared" ref="AI431" si="687">AI430</f>
        <v>0</v>
      </c>
      <c r="AJ431" s="411">
        <f t="shared" ref="AJ431" si="688">AJ430</f>
        <v>0</v>
      </c>
      <c r="AK431" s="411">
        <f t="shared" ref="AK431" si="689">AK430</f>
        <v>0</v>
      </c>
      <c r="AL431" s="411">
        <f t="shared" ref="AL431" si="690">AL430</f>
        <v>0</v>
      </c>
      <c r="AM431" s="311"/>
    </row>
    <row r="432" spans="1:39" outlineLevel="1">
      <c r="A432" s="756"/>
      <c r="B432" s="525"/>
      <c r="C432" s="312"/>
      <c r="D432" s="291"/>
      <c r="E432" s="291"/>
      <c r="F432" s="291"/>
      <c r="G432" s="291"/>
      <c r="H432" s="291"/>
      <c r="I432" s="291"/>
      <c r="J432" s="291"/>
      <c r="K432" s="291"/>
      <c r="L432" s="291"/>
      <c r="M432" s="291"/>
      <c r="N432" s="291"/>
      <c r="O432" s="291"/>
      <c r="P432" s="291"/>
      <c r="Q432" s="291"/>
      <c r="R432" s="291"/>
      <c r="S432" s="291"/>
      <c r="T432" s="291"/>
      <c r="U432" s="291"/>
      <c r="V432" s="291"/>
      <c r="W432" s="291"/>
      <c r="X432" s="291"/>
      <c r="Y432" s="416"/>
      <c r="Z432" s="417"/>
      <c r="AA432" s="416"/>
      <c r="AB432" s="416"/>
      <c r="AC432" s="416"/>
      <c r="AD432" s="416"/>
      <c r="AE432" s="416"/>
      <c r="AF432" s="416"/>
      <c r="AG432" s="416"/>
      <c r="AH432" s="416"/>
      <c r="AI432" s="416"/>
      <c r="AJ432" s="416"/>
      <c r="AK432" s="416"/>
      <c r="AL432" s="416"/>
      <c r="AM432" s="313"/>
    </row>
    <row r="433" spans="1:39" ht="30" outlineLevel="1">
      <c r="A433" s="756">
        <v>8</v>
      </c>
      <c r="B433" s="428" t="s">
        <v>101</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outlineLevel="1">
      <c r="A434" s="756"/>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 t="shared" ref="Y434:AF434" si="691">Y433</f>
        <v>0</v>
      </c>
      <c r="Z434" s="411">
        <f t="shared" si="691"/>
        <v>0</v>
      </c>
      <c r="AA434" s="411">
        <f t="shared" si="691"/>
        <v>0</v>
      </c>
      <c r="AB434" s="411">
        <f t="shared" si="691"/>
        <v>0</v>
      </c>
      <c r="AC434" s="411">
        <f t="shared" si="691"/>
        <v>0</v>
      </c>
      <c r="AD434" s="411">
        <f t="shared" si="691"/>
        <v>0</v>
      </c>
      <c r="AE434" s="411">
        <f t="shared" si="691"/>
        <v>0</v>
      </c>
      <c r="AF434" s="411">
        <f t="shared" si="691"/>
        <v>0</v>
      </c>
      <c r="AG434" s="411">
        <f t="shared" ref="AG434" si="692">AG433</f>
        <v>0</v>
      </c>
      <c r="AH434" s="411">
        <f t="shared" ref="AH434" si="693">AH433</f>
        <v>0</v>
      </c>
      <c r="AI434" s="411">
        <f t="shared" ref="AI434" si="694">AI433</f>
        <v>0</v>
      </c>
      <c r="AJ434" s="411">
        <f t="shared" ref="AJ434" si="695">AJ433</f>
        <v>0</v>
      </c>
      <c r="AK434" s="411">
        <f t="shared" ref="AK434" si="696">AK433</f>
        <v>0</v>
      </c>
      <c r="AL434" s="411">
        <f t="shared" ref="AL434" si="697">AL433</f>
        <v>0</v>
      </c>
      <c r="AM434" s="311"/>
    </row>
    <row r="435" spans="1:39" outlineLevel="1">
      <c r="A435" s="756"/>
      <c r="B435" s="525"/>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7"/>
      <c r="AA435" s="416"/>
      <c r="AB435" s="416"/>
      <c r="AC435" s="416"/>
      <c r="AD435" s="416"/>
      <c r="AE435" s="416"/>
      <c r="AF435" s="416"/>
      <c r="AG435" s="416"/>
      <c r="AH435" s="416"/>
      <c r="AI435" s="416"/>
      <c r="AJ435" s="416"/>
      <c r="AK435" s="416"/>
      <c r="AL435" s="416"/>
      <c r="AM435" s="313"/>
    </row>
    <row r="436" spans="1:39" ht="30" outlineLevel="1">
      <c r="A436" s="756">
        <v>9</v>
      </c>
      <c r="B436" s="428" t="s">
        <v>102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outlineLevel="1">
      <c r="A437" s="756"/>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 t="shared" ref="Y437:AF437" si="698">Y436</f>
        <v>0</v>
      </c>
      <c r="Z437" s="411">
        <f t="shared" si="698"/>
        <v>0</v>
      </c>
      <c r="AA437" s="411">
        <f t="shared" si="698"/>
        <v>0</v>
      </c>
      <c r="AB437" s="411">
        <f t="shared" si="698"/>
        <v>0</v>
      </c>
      <c r="AC437" s="411">
        <f t="shared" si="698"/>
        <v>0</v>
      </c>
      <c r="AD437" s="411">
        <f t="shared" si="698"/>
        <v>0</v>
      </c>
      <c r="AE437" s="411">
        <f t="shared" si="698"/>
        <v>0</v>
      </c>
      <c r="AF437" s="411">
        <f t="shared" si="698"/>
        <v>0</v>
      </c>
      <c r="AG437" s="411">
        <f t="shared" ref="AG437" si="699">AG436</f>
        <v>0</v>
      </c>
      <c r="AH437" s="411">
        <f t="shared" ref="AH437" si="700">AH436</f>
        <v>0</v>
      </c>
      <c r="AI437" s="411">
        <f t="shared" ref="AI437" si="701">AI436</f>
        <v>0</v>
      </c>
      <c r="AJ437" s="411">
        <f t="shared" ref="AJ437" si="702">AJ436</f>
        <v>0</v>
      </c>
      <c r="AK437" s="411">
        <f t="shared" ref="AK437" si="703">AK436</f>
        <v>0</v>
      </c>
      <c r="AL437" s="411">
        <f t="shared" ref="AL437" si="704">AL436</f>
        <v>0</v>
      </c>
      <c r="AM437" s="311"/>
    </row>
    <row r="438" spans="1:39" outlineLevel="1">
      <c r="A438" s="756"/>
      <c r="B438" s="525"/>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6"/>
      <c r="AA438" s="416"/>
      <c r="AB438" s="416"/>
      <c r="AC438" s="416"/>
      <c r="AD438" s="416"/>
      <c r="AE438" s="416"/>
      <c r="AF438" s="416"/>
      <c r="AG438" s="416"/>
      <c r="AH438" s="416"/>
      <c r="AI438" s="416"/>
      <c r="AJ438" s="416"/>
      <c r="AK438" s="416"/>
      <c r="AL438" s="416"/>
      <c r="AM438" s="313"/>
    </row>
    <row r="439" spans="1:39" ht="30" outlineLevel="1">
      <c r="A439" s="756">
        <v>10</v>
      </c>
      <c r="B439" s="428" t="s">
        <v>103</v>
      </c>
      <c r="C439" s="291" t="s">
        <v>25</v>
      </c>
      <c r="D439" s="295"/>
      <c r="E439" s="295"/>
      <c r="F439" s="295"/>
      <c r="G439" s="295"/>
      <c r="H439" s="295"/>
      <c r="I439" s="295"/>
      <c r="J439" s="295"/>
      <c r="K439" s="295"/>
      <c r="L439" s="295"/>
      <c r="M439" s="295"/>
      <c r="N439" s="295">
        <v>3</v>
      </c>
      <c r="O439" s="295"/>
      <c r="P439" s="295"/>
      <c r="Q439" s="295"/>
      <c r="R439" s="295"/>
      <c r="S439" s="295"/>
      <c r="T439" s="295"/>
      <c r="U439" s="295"/>
      <c r="V439" s="295"/>
      <c r="W439" s="295"/>
      <c r="X439" s="295"/>
      <c r="Y439" s="415"/>
      <c r="Z439" s="410"/>
      <c r="AA439" s="410"/>
      <c r="AB439" s="410"/>
      <c r="AC439" s="410"/>
      <c r="AD439" s="410"/>
      <c r="AE439" s="410"/>
      <c r="AF439" s="415"/>
      <c r="AG439" s="415"/>
      <c r="AH439" s="415"/>
      <c r="AI439" s="415"/>
      <c r="AJ439" s="415"/>
      <c r="AK439" s="415"/>
      <c r="AL439" s="415"/>
      <c r="AM439" s="296">
        <f>SUM(Y439:AL439)</f>
        <v>0</v>
      </c>
    </row>
    <row r="440" spans="1:39" outlineLevel="1">
      <c r="A440" s="756"/>
      <c r="B440" s="431" t="s">
        <v>308</v>
      </c>
      <c r="C440" s="291" t="s">
        <v>163</v>
      </c>
      <c r="D440" s="295"/>
      <c r="E440" s="295"/>
      <c r="F440" s="295"/>
      <c r="G440" s="295"/>
      <c r="H440" s="295"/>
      <c r="I440" s="295"/>
      <c r="J440" s="295"/>
      <c r="K440" s="295"/>
      <c r="L440" s="295"/>
      <c r="M440" s="295"/>
      <c r="N440" s="295">
        <f>N439</f>
        <v>3</v>
      </c>
      <c r="O440" s="295"/>
      <c r="P440" s="295"/>
      <c r="Q440" s="295"/>
      <c r="R440" s="295"/>
      <c r="S440" s="295"/>
      <c r="T440" s="295"/>
      <c r="U440" s="295"/>
      <c r="V440" s="295"/>
      <c r="W440" s="295"/>
      <c r="X440" s="295"/>
      <c r="Y440" s="411">
        <f t="shared" ref="Y440:AF440" si="705">Y439</f>
        <v>0</v>
      </c>
      <c r="Z440" s="411">
        <f t="shared" si="705"/>
        <v>0</v>
      </c>
      <c r="AA440" s="411">
        <f t="shared" si="705"/>
        <v>0</v>
      </c>
      <c r="AB440" s="411">
        <f t="shared" si="705"/>
        <v>0</v>
      </c>
      <c r="AC440" s="411">
        <f t="shared" si="705"/>
        <v>0</v>
      </c>
      <c r="AD440" s="411">
        <f t="shared" si="705"/>
        <v>0</v>
      </c>
      <c r="AE440" s="411">
        <f t="shared" si="705"/>
        <v>0</v>
      </c>
      <c r="AF440" s="411">
        <f t="shared" si="705"/>
        <v>0</v>
      </c>
      <c r="AG440" s="411">
        <f t="shared" ref="AG440" si="706">AG439</f>
        <v>0</v>
      </c>
      <c r="AH440" s="411">
        <f t="shared" ref="AH440" si="707">AH439</f>
        <v>0</v>
      </c>
      <c r="AI440" s="411">
        <f t="shared" ref="AI440" si="708">AI439</f>
        <v>0</v>
      </c>
      <c r="AJ440" s="411">
        <f t="shared" ref="AJ440" si="709">AJ439</f>
        <v>0</v>
      </c>
      <c r="AK440" s="411">
        <f t="shared" ref="AK440" si="710">AK439</f>
        <v>0</v>
      </c>
      <c r="AL440" s="411">
        <f t="shared" ref="AL440" si="711">AL439</f>
        <v>0</v>
      </c>
      <c r="AM440" s="311"/>
    </row>
    <row r="441" spans="1:39" outlineLevel="1">
      <c r="A441" s="756"/>
      <c r="B441" s="525"/>
      <c r="C441" s="312"/>
      <c r="D441" s="316"/>
      <c r="E441" s="316"/>
      <c r="F441" s="316"/>
      <c r="G441" s="316"/>
      <c r="H441" s="316"/>
      <c r="I441" s="316"/>
      <c r="J441" s="316"/>
      <c r="K441" s="316"/>
      <c r="L441" s="316"/>
      <c r="M441" s="316"/>
      <c r="N441" s="291"/>
      <c r="O441" s="316"/>
      <c r="P441" s="316"/>
      <c r="Q441" s="316"/>
      <c r="R441" s="316"/>
      <c r="S441" s="316"/>
      <c r="T441" s="316"/>
      <c r="U441" s="316"/>
      <c r="V441" s="316"/>
      <c r="W441" s="316"/>
      <c r="X441" s="316"/>
      <c r="Y441" s="416"/>
      <c r="Z441" s="417"/>
      <c r="AA441" s="416"/>
      <c r="AB441" s="416"/>
      <c r="AC441" s="416"/>
      <c r="AD441" s="416"/>
      <c r="AE441" s="416"/>
      <c r="AF441" s="416"/>
      <c r="AG441" s="416"/>
      <c r="AH441" s="416"/>
      <c r="AI441" s="416"/>
      <c r="AJ441" s="416"/>
      <c r="AK441" s="416"/>
      <c r="AL441" s="416"/>
      <c r="AM441" s="313"/>
    </row>
    <row r="442" spans="1:39" ht="15.75" outlineLevel="1">
      <c r="A442" s="756"/>
      <c r="B442" s="504" t="s">
        <v>10</v>
      </c>
      <c r="C442" s="289"/>
      <c r="D442" s="289"/>
      <c r="E442" s="289"/>
      <c r="F442" s="289"/>
      <c r="G442" s="289"/>
      <c r="H442" s="289"/>
      <c r="I442" s="289"/>
      <c r="J442" s="289"/>
      <c r="K442" s="289"/>
      <c r="L442" s="289"/>
      <c r="M442" s="289"/>
      <c r="N442" s="290"/>
      <c r="O442" s="289"/>
      <c r="P442" s="289"/>
      <c r="Q442" s="289"/>
      <c r="R442" s="289"/>
      <c r="S442" s="289"/>
      <c r="T442" s="289"/>
      <c r="U442" s="289"/>
      <c r="V442" s="289"/>
      <c r="W442" s="289"/>
      <c r="X442" s="289"/>
      <c r="Y442" s="414"/>
      <c r="Z442" s="414"/>
      <c r="AA442" s="414"/>
      <c r="AB442" s="414"/>
      <c r="AC442" s="414"/>
      <c r="AD442" s="414"/>
      <c r="AE442" s="414"/>
      <c r="AF442" s="414"/>
      <c r="AG442" s="414"/>
      <c r="AH442" s="414"/>
      <c r="AI442" s="414"/>
      <c r="AJ442" s="414"/>
      <c r="AK442" s="414"/>
      <c r="AL442" s="414"/>
      <c r="AM442" s="292"/>
    </row>
    <row r="443" spans="1:39" ht="30" outlineLevel="1">
      <c r="A443" s="756">
        <v>11</v>
      </c>
      <c r="B443" s="428" t="s">
        <v>104</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26"/>
      <c r="Z443" s="410"/>
      <c r="AA443" s="410"/>
      <c r="AB443" s="410"/>
      <c r="AC443" s="410"/>
      <c r="AD443" s="410"/>
      <c r="AE443" s="410"/>
      <c r="AF443" s="415"/>
      <c r="AG443" s="415"/>
      <c r="AH443" s="415"/>
      <c r="AI443" s="415"/>
      <c r="AJ443" s="415"/>
      <c r="AK443" s="415"/>
      <c r="AL443" s="415"/>
      <c r="AM443" s="296">
        <f>SUM(Y443:AL443)</f>
        <v>0</v>
      </c>
    </row>
    <row r="444" spans="1:39" outlineLevel="1">
      <c r="A444" s="756"/>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 t="shared" ref="Y444:AF444" si="712">Y443</f>
        <v>0</v>
      </c>
      <c r="Z444" s="411">
        <f t="shared" si="712"/>
        <v>0</v>
      </c>
      <c r="AA444" s="411">
        <f t="shared" si="712"/>
        <v>0</v>
      </c>
      <c r="AB444" s="411">
        <f t="shared" si="712"/>
        <v>0</v>
      </c>
      <c r="AC444" s="411">
        <f t="shared" si="712"/>
        <v>0</v>
      </c>
      <c r="AD444" s="411">
        <f t="shared" si="712"/>
        <v>0</v>
      </c>
      <c r="AE444" s="411">
        <f t="shared" si="712"/>
        <v>0</v>
      </c>
      <c r="AF444" s="411">
        <f t="shared" si="712"/>
        <v>0</v>
      </c>
      <c r="AG444" s="411">
        <f t="shared" ref="AG444" si="713">AG443</f>
        <v>0</v>
      </c>
      <c r="AH444" s="411">
        <f t="shared" ref="AH444" si="714">AH443</f>
        <v>0</v>
      </c>
      <c r="AI444" s="411">
        <f t="shared" ref="AI444" si="715">AI443</f>
        <v>0</v>
      </c>
      <c r="AJ444" s="411">
        <f t="shared" ref="AJ444" si="716">AJ443</f>
        <v>0</v>
      </c>
      <c r="AK444" s="411">
        <f t="shared" ref="AK444" si="717">AK443</f>
        <v>0</v>
      </c>
      <c r="AL444" s="411">
        <f t="shared" ref="AL444" si="718">AL443</f>
        <v>0</v>
      </c>
      <c r="AM444" s="297"/>
    </row>
    <row r="445" spans="1:39" outlineLevel="1">
      <c r="A445" s="756"/>
      <c r="B445" s="526"/>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12"/>
      <c r="Z445" s="421"/>
      <c r="AA445" s="421"/>
      <c r="AB445" s="421"/>
      <c r="AC445" s="421"/>
      <c r="AD445" s="421"/>
      <c r="AE445" s="421"/>
      <c r="AF445" s="421"/>
      <c r="AG445" s="421"/>
      <c r="AH445" s="421"/>
      <c r="AI445" s="421"/>
      <c r="AJ445" s="421"/>
      <c r="AK445" s="421"/>
      <c r="AL445" s="421"/>
      <c r="AM445" s="306"/>
    </row>
    <row r="446" spans="1:39" ht="45" outlineLevel="1">
      <c r="A446" s="756">
        <v>12</v>
      </c>
      <c r="B446" s="428" t="s">
        <v>105</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outlineLevel="1">
      <c r="A447" s="756"/>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 t="shared" ref="Y447:AF447" si="719">Y446</f>
        <v>0</v>
      </c>
      <c r="Z447" s="411">
        <f t="shared" si="719"/>
        <v>0</v>
      </c>
      <c r="AA447" s="411">
        <f t="shared" si="719"/>
        <v>0</v>
      </c>
      <c r="AB447" s="411">
        <f t="shared" si="719"/>
        <v>0</v>
      </c>
      <c r="AC447" s="411">
        <f t="shared" si="719"/>
        <v>0</v>
      </c>
      <c r="AD447" s="411">
        <f t="shared" si="719"/>
        <v>0</v>
      </c>
      <c r="AE447" s="411">
        <f t="shared" si="719"/>
        <v>0</v>
      </c>
      <c r="AF447" s="411">
        <f t="shared" si="719"/>
        <v>0</v>
      </c>
      <c r="AG447" s="411">
        <f t="shared" ref="AG447" si="720">AG446</f>
        <v>0</v>
      </c>
      <c r="AH447" s="411">
        <f t="shared" ref="AH447" si="721">AH446</f>
        <v>0</v>
      </c>
      <c r="AI447" s="411">
        <f t="shared" ref="AI447" si="722">AI446</f>
        <v>0</v>
      </c>
      <c r="AJ447" s="411">
        <f t="shared" ref="AJ447" si="723">AJ446</f>
        <v>0</v>
      </c>
      <c r="AK447" s="411">
        <f t="shared" ref="AK447" si="724">AK446</f>
        <v>0</v>
      </c>
      <c r="AL447" s="411">
        <f t="shared" ref="AL447" si="725">AL446</f>
        <v>0</v>
      </c>
      <c r="AM447" s="297"/>
    </row>
    <row r="448" spans="1:39" outlineLevel="1">
      <c r="A448" s="756"/>
      <c r="B448" s="526"/>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22"/>
      <c r="Z448" s="422"/>
      <c r="AA448" s="412"/>
      <c r="AB448" s="412"/>
      <c r="AC448" s="412"/>
      <c r="AD448" s="412"/>
      <c r="AE448" s="412"/>
      <c r="AF448" s="412"/>
      <c r="AG448" s="412"/>
      <c r="AH448" s="412"/>
      <c r="AI448" s="412"/>
      <c r="AJ448" s="412"/>
      <c r="AK448" s="412"/>
      <c r="AL448" s="412"/>
      <c r="AM448" s="306"/>
    </row>
    <row r="449" spans="1:40" ht="30" outlineLevel="1">
      <c r="A449" s="756">
        <v>13</v>
      </c>
      <c r="B449" s="428" t="s">
        <v>106</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5"/>
      <c r="AG449" s="415"/>
      <c r="AH449" s="415"/>
      <c r="AI449" s="415"/>
      <c r="AJ449" s="415"/>
      <c r="AK449" s="415"/>
      <c r="AL449" s="415"/>
      <c r="AM449" s="296">
        <f>SUM(Y449:AL449)</f>
        <v>0</v>
      </c>
    </row>
    <row r="450" spans="1:40" outlineLevel="1">
      <c r="A450" s="756"/>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 t="shared" ref="Y450:AF450" si="726">Y449</f>
        <v>0</v>
      </c>
      <c r="Z450" s="411">
        <f t="shared" si="726"/>
        <v>0</v>
      </c>
      <c r="AA450" s="411">
        <f t="shared" si="726"/>
        <v>0</v>
      </c>
      <c r="AB450" s="411">
        <f t="shared" si="726"/>
        <v>0</v>
      </c>
      <c r="AC450" s="411">
        <f t="shared" si="726"/>
        <v>0</v>
      </c>
      <c r="AD450" s="411">
        <f t="shared" si="726"/>
        <v>0</v>
      </c>
      <c r="AE450" s="411">
        <f t="shared" si="726"/>
        <v>0</v>
      </c>
      <c r="AF450" s="411">
        <f t="shared" si="726"/>
        <v>0</v>
      </c>
      <c r="AG450" s="411">
        <f t="shared" ref="AG450" si="727">AG449</f>
        <v>0</v>
      </c>
      <c r="AH450" s="411">
        <f t="shared" ref="AH450" si="728">AH449</f>
        <v>0</v>
      </c>
      <c r="AI450" s="411">
        <f t="shared" ref="AI450" si="729">AI449</f>
        <v>0</v>
      </c>
      <c r="AJ450" s="411">
        <f t="shared" ref="AJ450" si="730">AJ449</f>
        <v>0</v>
      </c>
      <c r="AK450" s="411">
        <f t="shared" ref="AK450" si="731">AK449</f>
        <v>0</v>
      </c>
      <c r="AL450" s="411">
        <f t="shared" ref="AL450" si="732">AL449</f>
        <v>0</v>
      </c>
      <c r="AM450" s="306"/>
    </row>
    <row r="451" spans="1:40" outlineLevel="1">
      <c r="A451" s="756"/>
      <c r="B451" s="526"/>
      <c r="C451" s="305"/>
      <c r="D451" s="291"/>
      <c r="E451" s="291"/>
      <c r="F451" s="291"/>
      <c r="G451" s="291"/>
      <c r="H451" s="291"/>
      <c r="I451" s="291"/>
      <c r="J451" s="291"/>
      <c r="K451" s="291"/>
      <c r="L451" s="291"/>
      <c r="M451" s="291"/>
      <c r="N451" s="291"/>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6"/>
    </row>
    <row r="452" spans="1:40" ht="15.75" outlineLevel="1">
      <c r="A452" s="756"/>
      <c r="B452" s="504" t="s">
        <v>107</v>
      </c>
      <c r="C452" s="289"/>
      <c r="D452" s="290"/>
      <c r="E452" s="290"/>
      <c r="F452" s="290"/>
      <c r="G452" s="290"/>
      <c r="H452" s="290"/>
      <c r="I452" s="290"/>
      <c r="J452" s="290"/>
      <c r="K452" s="290"/>
      <c r="L452" s="290"/>
      <c r="M452" s="290"/>
      <c r="N452" s="290"/>
      <c r="O452" s="290"/>
      <c r="P452" s="289"/>
      <c r="Q452" s="289"/>
      <c r="R452" s="289"/>
      <c r="S452" s="289"/>
      <c r="T452" s="289"/>
      <c r="U452" s="289"/>
      <c r="V452" s="289"/>
      <c r="W452" s="289"/>
      <c r="X452" s="289"/>
      <c r="Y452" s="414"/>
      <c r="Z452" s="414"/>
      <c r="AA452" s="414"/>
      <c r="AB452" s="414"/>
      <c r="AC452" s="414"/>
      <c r="AD452" s="414"/>
      <c r="AE452" s="414"/>
      <c r="AF452" s="414"/>
      <c r="AG452" s="414"/>
      <c r="AH452" s="414"/>
      <c r="AI452" s="414"/>
      <c r="AJ452" s="414"/>
      <c r="AK452" s="414"/>
      <c r="AL452" s="414"/>
      <c r="AM452" s="292"/>
    </row>
    <row r="453" spans="1:40" outlineLevel="1">
      <c r="A453" s="756">
        <v>14</v>
      </c>
      <c r="B453" s="526" t="s">
        <v>108</v>
      </c>
      <c r="C453" s="291" t="s">
        <v>25</v>
      </c>
      <c r="D453" s="295"/>
      <c r="E453" s="295"/>
      <c r="F453" s="295"/>
      <c r="G453" s="295"/>
      <c r="H453" s="295"/>
      <c r="I453" s="295"/>
      <c r="J453" s="295"/>
      <c r="K453" s="295"/>
      <c r="L453" s="295"/>
      <c r="M453" s="295"/>
      <c r="N453" s="295">
        <v>12</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outlineLevel="1">
      <c r="A454" s="756"/>
      <c r="B454" s="431" t="s">
        <v>308</v>
      </c>
      <c r="C454" s="291" t="s">
        <v>163</v>
      </c>
      <c r="D454" s="295"/>
      <c r="E454" s="295"/>
      <c r="F454" s="295"/>
      <c r="G454" s="295"/>
      <c r="H454" s="295"/>
      <c r="I454" s="295"/>
      <c r="J454" s="295"/>
      <c r="K454" s="295"/>
      <c r="L454" s="295"/>
      <c r="M454" s="295"/>
      <c r="N454" s="295">
        <f>N453</f>
        <v>12</v>
      </c>
      <c r="O454" s="295"/>
      <c r="P454" s="295"/>
      <c r="Q454" s="295"/>
      <c r="R454" s="295"/>
      <c r="S454" s="295"/>
      <c r="T454" s="295"/>
      <c r="U454" s="295"/>
      <c r="V454" s="295"/>
      <c r="W454" s="295"/>
      <c r="X454" s="295"/>
      <c r="Y454" s="411">
        <f t="shared" ref="Y454:AF454" si="733">Y453</f>
        <v>0</v>
      </c>
      <c r="Z454" s="411">
        <f t="shared" si="733"/>
        <v>0</v>
      </c>
      <c r="AA454" s="411">
        <f t="shared" si="733"/>
        <v>0</v>
      </c>
      <c r="AB454" s="411">
        <f t="shared" si="733"/>
        <v>0</v>
      </c>
      <c r="AC454" s="411">
        <f t="shared" si="733"/>
        <v>0</v>
      </c>
      <c r="AD454" s="411">
        <f t="shared" si="733"/>
        <v>0</v>
      </c>
      <c r="AE454" s="411">
        <f t="shared" si="733"/>
        <v>0</v>
      </c>
      <c r="AF454" s="411">
        <f t="shared" si="733"/>
        <v>0</v>
      </c>
      <c r="AG454" s="411">
        <f t="shared" ref="AG454" si="734">AG453</f>
        <v>0</v>
      </c>
      <c r="AH454" s="411">
        <f t="shared" ref="AH454" si="735">AH453</f>
        <v>0</v>
      </c>
      <c r="AI454" s="411">
        <f t="shared" ref="AI454" si="736">AI453</f>
        <v>0</v>
      </c>
      <c r="AJ454" s="411">
        <f t="shared" ref="AJ454" si="737">AJ453</f>
        <v>0</v>
      </c>
      <c r="AK454" s="411">
        <f t="shared" ref="AK454" si="738">AK453</f>
        <v>0</v>
      </c>
      <c r="AL454" s="411">
        <f t="shared" ref="AL454" si="739">AL453</f>
        <v>0</v>
      </c>
      <c r="AM454" s="297"/>
    </row>
    <row r="455" spans="1:40" outlineLevel="1">
      <c r="A455" s="756"/>
      <c r="B455" s="526"/>
      <c r="C455" s="305"/>
      <c r="D455" s="291"/>
      <c r="E455" s="291"/>
      <c r="F455" s="291"/>
      <c r="G455" s="291"/>
      <c r="H455" s="291"/>
      <c r="I455" s="291"/>
      <c r="J455" s="291"/>
      <c r="K455" s="291"/>
      <c r="L455" s="291"/>
      <c r="M455" s="291"/>
      <c r="N455" s="468"/>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1"/>
      <c r="AN455" s="628"/>
    </row>
    <row r="456" spans="1:40" s="309" customFormat="1" ht="15.75" outlineLevel="1">
      <c r="A456" s="756"/>
      <c r="B456" s="504" t="s">
        <v>490</v>
      </c>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6"/>
      <c r="AF456" s="416"/>
      <c r="AG456" s="416"/>
      <c r="AH456" s="416"/>
      <c r="AI456" s="416"/>
      <c r="AJ456" s="416"/>
      <c r="AK456" s="416"/>
      <c r="AL456" s="416"/>
      <c r="AM456" s="516"/>
      <c r="AN456" s="629"/>
    </row>
    <row r="457" spans="1:40" outlineLevel="1">
      <c r="A457" s="756">
        <v>15</v>
      </c>
      <c r="B457" s="431" t="s">
        <v>495</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outlineLevel="1">
      <c r="A458" s="756"/>
      <c r="B458" s="431"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F458" si="740">Z457</f>
        <v>0</v>
      </c>
      <c r="AA458" s="411">
        <f t="shared" si="740"/>
        <v>0</v>
      </c>
      <c r="AB458" s="411">
        <f t="shared" si="740"/>
        <v>0</v>
      </c>
      <c r="AC458" s="411">
        <f t="shared" si="740"/>
        <v>0</v>
      </c>
      <c r="AD458" s="411">
        <f t="shared" si="740"/>
        <v>0</v>
      </c>
      <c r="AE458" s="411">
        <f t="shared" si="740"/>
        <v>0</v>
      </c>
      <c r="AF458" s="411">
        <f t="shared" si="740"/>
        <v>0</v>
      </c>
      <c r="AG458" s="411">
        <f t="shared" ref="AG458:AL458" si="741">AG457</f>
        <v>0</v>
      </c>
      <c r="AH458" s="411">
        <f t="shared" si="741"/>
        <v>0</v>
      </c>
      <c r="AI458" s="411">
        <f t="shared" si="741"/>
        <v>0</v>
      </c>
      <c r="AJ458" s="411">
        <f t="shared" si="741"/>
        <v>0</v>
      </c>
      <c r="AK458" s="411">
        <f t="shared" si="741"/>
        <v>0</v>
      </c>
      <c r="AL458" s="411">
        <f t="shared" si="741"/>
        <v>0</v>
      </c>
      <c r="AM458" s="297"/>
    </row>
    <row r="459" spans="1:40" outlineLevel="1">
      <c r="A459" s="756"/>
      <c r="B459" s="526"/>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2"/>
      <c r="AF459" s="412"/>
      <c r="AG459" s="412"/>
      <c r="AH459" s="412"/>
      <c r="AI459" s="412"/>
      <c r="AJ459" s="412"/>
      <c r="AK459" s="412"/>
      <c r="AL459" s="412"/>
      <c r="AM459" s="306"/>
    </row>
    <row r="460" spans="1:40" s="283" customFormat="1" outlineLevel="1">
      <c r="A460" s="756">
        <v>16</v>
      </c>
      <c r="B460" s="527" t="s">
        <v>491</v>
      </c>
      <c r="C460" s="291" t="s">
        <v>25</v>
      </c>
      <c r="D460" s="295"/>
      <c r="E460" s="295"/>
      <c r="F460" s="295"/>
      <c r="G460" s="295"/>
      <c r="H460" s="295"/>
      <c r="I460" s="295"/>
      <c r="J460" s="295"/>
      <c r="K460" s="295"/>
      <c r="L460" s="295"/>
      <c r="M460" s="295"/>
      <c r="N460" s="295">
        <v>0</v>
      </c>
      <c r="O460" s="295"/>
      <c r="P460" s="295"/>
      <c r="Q460" s="295"/>
      <c r="R460" s="295"/>
      <c r="S460" s="295"/>
      <c r="T460" s="295"/>
      <c r="U460" s="295"/>
      <c r="V460" s="295"/>
      <c r="W460" s="295"/>
      <c r="X460" s="295"/>
      <c r="Y460" s="410"/>
      <c r="Z460" s="410"/>
      <c r="AA460" s="410"/>
      <c r="AB460" s="410"/>
      <c r="AC460" s="410"/>
      <c r="AD460" s="410"/>
      <c r="AE460" s="410"/>
      <c r="AF460" s="410"/>
      <c r="AG460" s="410"/>
      <c r="AH460" s="410"/>
      <c r="AI460" s="410"/>
      <c r="AJ460" s="410"/>
      <c r="AK460" s="410"/>
      <c r="AL460" s="410"/>
      <c r="AM460" s="296">
        <f>SUM(Y460:AL460)</f>
        <v>0</v>
      </c>
    </row>
    <row r="461" spans="1:40" s="283" customFormat="1" outlineLevel="1">
      <c r="A461" s="756"/>
      <c r="B461" s="527" t="s">
        <v>308</v>
      </c>
      <c r="C461" s="291" t="s">
        <v>163</v>
      </c>
      <c r="D461" s="295"/>
      <c r="E461" s="295"/>
      <c r="F461" s="295"/>
      <c r="G461" s="295"/>
      <c r="H461" s="295"/>
      <c r="I461" s="295"/>
      <c r="J461" s="295"/>
      <c r="K461" s="295"/>
      <c r="L461" s="295"/>
      <c r="M461" s="295"/>
      <c r="N461" s="295">
        <f>N460</f>
        <v>0</v>
      </c>
      <c r="O461" s="295"/>
      <c r="P461" s="295"/>
      <c r="Q461" s="295"/>
      <c r="R461" s="295"/>
      <c r="S461" s="295"/>
      <c r="T461" s="295"/>
      <c r="U461" s="295"/>
      <c r="V461" s="295"/>
      <c r="W461" s="295"/>
      <c r="X461" s="295"/>
      <c r="Y461" s="411">
        <f>Y460</f>
        <v>0</v>
      </c>
      <c r="Z461" s="411">
        <f t="shared" ref="Z461:AF461" si="742">Z460</f>
        <v>0</v>
      </c>
      <c r="AA461" s="411">
        <f t="shared" si="742"/>
        <v>0</v>
      </c>
      <c r="AB461" s="411">
        <f t="shared" si="742"/>
        <v>0</v>
      </c>
      <c r="AC461" s="411">
        <f t="shared" si="742"/>
        <v>0</v>
      </c>
      <c r="AD461" s="411">
        <f t="shared" si="742"/>
        <v>0</v>
      </c>
      <c r="AE461" s="411">
        <f t="shared" si="742"/>
        <v>0</v>
      </c>
      <c r="AF461" s="411">
        <f t="shared" si="742"/>
        <v>0</v>
      </c>
      <c r="AG461" s="411">
        <f t="shared" ref="AG461:AL461" si="743">AG460</f>
        <v>0</v>
      </c>
      <c r="AH461" s="411">
        <f t="shared" si="743"/>
        <v>0</v>
      </c>
      <c r="AI461" s="411">
        <f t="shared" si="743"/>
        <v>0</v>
      </c>
      <c r="AJ461" s="411">
        <f t="shared" si="743"/>
        <v>0</v>
      </c>
      <c r="AK461" s="411">
        <f t="shared" si="743"/>
        <v>0</v>
      </c>
      <c r="AL461" s="411">
        <f t="shared" si="743"/>
        <v>0</v>
      </c>
      <c r="AM461" s="297"/>
    </row>
    <row r="462" spans="1:40" s="283" customFormat="1" outlineLevel="1">
      <c r="A462" s="756"/>
      <c r="B462" s="527"/>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12"/>
      <c r="AA462" s="412"/>
      <c r="AB462" s="412"/>
      <c r="AC462" s="412"/>
      <c r="AD462" s="412"/>
      <c r="AE462" s="416"/>
      <c r="AF462" s="416"/>
      <c r="AG462" s="416"/>
      <c r="AH462" s="416"/>
      <c r="AI462" s="416"/>
      <c r="AJ462" s="416"/>
      <c r="AK462" s="416"/>
      <c r="AL462" s="416"/>
      <c r="AM462" s="313"/>
    </row>
    <row r="463" spans="1:40" ht="15.75" outlineLevel="1">
      <c r="A463" s="756"/>
      <c r="B463" s="528" t="s">
        <v>496</v>
      </c>
      <c r="C463" s="320"/>
      <c r="D463" s="290"/>
      <c r="E463" s="289"/>
      <c r="F463" s="289"/>
      <c r="G463" s="289"/>
      <c r="H463" s="289"/>
      <c r="I463" s="289"/>
      <c r="J463" s="289"/>
      <c r="K463" s="289"/>
      <c r="L463" s="289"/>
      <c r="M463" s="289"/>
      <c r="N463" s="290"/>
      <c r="O463" s="289"/>
      <c r="P463" s="289"/>
      <c r="Q463" s="289"/>
      <c r="R463" s="289"/>
      <c r="S463" s="289"/>
      <c r="T463" s="289"/>
      <c r="U463" s="289"/>
      <c r="V463" s="289"/>
      <c r="W463" s="289"/>
      <c r="X463" s="289"/>
      <c r="Y463" s="414"/>
      <c r="Z463" s="414"/>
      <c r="AA463" s="414"/>
      <c r="AB463" s="414"/>
      <c r="AC463" s="414"/>
      <c r="AD463" s="414"/>
      <c r="AE463" s="414"/>
      <c r="AF463" s="414"/>
      <c r="AG463" s="414"/>
      <c r="AH463" s="414"/>
      <c r="AI463" s="414"/>
      <c r="AJ463" s="414"/>
      <c r="AK463" s="414"/>
      <c r="AL463" s="414"/>
      <c r="AM463" s="292"/>
    </row>
    <row r="464" spans="1:40" outlineLevel="1">
      <c r="A464" s="756">
        <v>17</v>
      </c>
      <c r="B464" s="428" t="s">
        <v>112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outlineLevel="1">
      <c r="A465" s="756"/>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F465" si="744">Z464</f>
        <v>0</v>
      </c>
      <c r="AA465" s="411">
        <f t="shared" si="744"/>
        <v>0</v>
      </c>
      <c r="AB465" s="411">
        <f t="shared" si="744"/>
        <v>0</v>
      </c>
      <c r="AC465" s="411">
        <f t="shared" si="744"/>
        <v>0</v>
      </c>
      <c r="AD465" s="411">
        <f t="shared" si="744"/>
        <v>0</v>
      </c>
      <c r="AE465" s="411">
        <f t="shared" si="744"/>
        <v>0</v>
      </c>
      <c r="AF465" s="411">
        <f t="shared" si="744"/>
        <v>0</v>
      </c>
      <c r="AG465" s="411">
        <f t="shared" ref="AG465:AL465" si="745">AG464</f>
        <v>0</v>
      </c>
      <c r="AH465" s="411">
        <f t="shared" si="745"/>
        <v>0</v>
      </c>
      <c r="AI465" s="411">
        <f t="shared" si="745"/>
        <v>0</v>
      </c>
      <c r="AJ465" s="411">
        <f t="shared" si="745"/>
        <v>0</v>
      </c>
      <c r="AK465" s="411">
        <f t="shared" si="745"/>
        <v>0</v>
      </c>
      <c r="AL465" s="411">
        <f t="shared" si="745"/>
        <v>0</v>
      </c>
      <c r="AM465" s="306"/>
    </row>
    <row r="466" spans="1:39" outlineLevel="1">
      <c r="A466" s="756"/>
      <c r="B466" s="431"/>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5"/>
      <c r="AA466" s="425"/>
      <c r="AB466" s="425"/>
      <c r="AC466" s="425"/>
      <c r="AD466" s="425"/>
      <c r="AE466" s="425"/>
      <c r="AF466" s="425"/>
      <c r="AG466" s="425"/>
      <c r="AH466" s="425"/>
      <c r="AI466" s="425"/>
      <c r="AJ466" s="425"/>
      <c r="AK466" s="425"/>
      <c r="AL466" s="425"/>
      <c r="AM466" s="306"/>
    </row>
    <row r="467" spans="1:39" outlineLevel="1">
      <c r="A467" s="756">
        <v>18</v>
      </c>
      <c r="B467" s="428" t="s">
        <v>109</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outlineLevel="1">
      <c r="A468" s="756"/>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F468" si="746">Z467</f>
        <v>0</v>
      </c>
      <c r="AA468" s="411">
        <f t="shared" si="746"/>
        <v>0</v>
      </c>
      <c r="AB468" s="411">
        <f t="shared" si="746"/>
        <v>0</v>
      </c>
      <c r="AC468" s="411">
        <f t="shared" si="746"/>
        <v>0</v>
      </c>
      <c r="AD468" s="411">
        <f t="shared" si="746"/>
        <v>0</v>
      </c>
      <c r="AE468" s="411">
        <f t="shared" si="746"/>
        <v>0</v>
      </c>
      <c r="AF468" s="411">
        <f t="shared" si="746"/>
        <v>0</v>
      </c>
      <c r="AG468" s="411">
        <f t="shared" ref="AG468:AL468" si="747">AG467</f>
        <v>0</v>
      </c>
      <c r="AH468" s="411">
        <f t="shared" si="747"/>
        <v>0</v>
      </c>
      <c r="AI468" s="411">
        <f t="shared" si="747"/>
        <v>0</v>
      </c>
      <c r="AJ468" s="411">
        <f t="shared" si="747"/>
        <v>0</v>
      </c>
      <c r="AK468" s="411">
        <f t="shared" si="747"/>
        <v>0</v>
      </c>
      <c r="AL468" s="411">
        <f t="shared" si="747"/>
        <v>0</v>
      </c>
      <c r="AM468" s="306"/>
    </row>
    <row r="469" spans="1:39" outlineLevel="1">
      <c r="A469" s="756"/>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3"/>
      <c r="Z469" s="424"/>
      <c r="AA469" s="424"/>
      <c r="AB469" s="424"/>
      <c r="AC469" s="424"/>
      <c r="AD469" s="424"/>
      <c r="AE469" s="424"/>
      <c r="AF469" s="424"/>
      <c r="AG469" s="424"/>
      <c r="AH469" s="424"/>
      <c r="AI469" s="424"/>
      <c r="AJ469" s="424"/>
      <c r="AK469" s="424"/>
      <c r="AL469" s="424"/>
      <c r="AM469" s="297"/>
    </row>
    <row r="470" spans="1:39" outlineLevel="1">
      <c r="A470" s="756">
        <v>19</v>
      </c>
      <c r="B470" s="428" t="s">
        <v>111</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outlineLevel="1">
      <c r="A471" s="756"/>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 t="shared" ref="Z471:AF471" si="748">Z470</f>
        <v>0</v>
      </c>
      <c r="AA471" s="411">
        <f t="shared" si="748"/>
        <v>0</v>
      </c>
      <c r="AB471" s="411">
        <f t="shared" si="748"/>
        <v>0</v>
      </c>
      <c r="AC471" s="411">
        <f t="shared" si="748"/>
        <v>0</v>
      </c>
      <c r="AD471" s="411">
        <f t="shared" si="748"/>
        <v>0</v>
      </c>
      <c r="AE471" s="411">
        <f t="shared" si="748"/>
        <v>0</v>
      </c>
      <c r="AF471" s="411">
        <f t="shared" si="748"/>
        <v>0</v>
      </c>
      <c r="AG471" s="411">
        <f t="shared" ref="AG471:AL471" si="749">AG470</f>
        <v>0</v>
      </c>
      <c r="AH471" s="411">
        <f t="shared" si="749"/>
        <v>0</v>
      </c>
      <c r="AI471" s="411">
        <f t="shared" si="749"/>
        <v>0</v>
      </c>
      <c r="AJ471" s="411">
        <f t="shared" si="749"/>
        <v>0</v>
      </c>
      <c r="AK471" s="411">
        <f t="shared" si="749"/>
        <v>0</v>
      </c>
      <c r="AL471" s="411">
        <f t="shared" si="749"/>
        <v>0</v>
      </c>
      <c r="AM471" s="297"/>
    </row>
    <row r="472" spans="1:39" outlineLevel="1">
      <c r="A472" s="756"/>
      <c r="B472" s="430"/>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outlineLevel="1">
      <c r="A473" s="756">
        <v>20</v>
      </c>
      <c r="B473" s="428" t="s">
        <v>110</v>
      </c>
      <c r="C473" s="291" t="s">
        <v>25</v>
      </c>
      <c r="D473" s="295"/>
      <c r="E473" s="295"/>
      <c r="F473" s="295"/>
      <c r="G473" s="295"/>
      <c r="H473" s="295"/>
      <c r="I473" s="295"/>
      <c r="J473" s="295"/>
      <c r="K473" s="295"/>
      <c r="L473" s="295"/>
      <c r="M473" s="295"/>
      <c r="N473" s="295">
        <v>12</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outlineLevel="1">
      <c r="A474" s="756"/>
      <c r="B474" s="431" t="s">
        <v>308</v>
      </c>
      <c r="C474" s="291" t="s">
        <v>163</v>
      </c>
      <c r="D474" s="295"/>
      <c r="E474" s="295"/>
      <c r="F474" s="295"/>
      <c r="G474" s="295"/>
      <c r="H474" s="295"/>
      <c r="I474" s="295"/>
      <c r="J474" s="295"/>
      <c r="K474" s="295"/>
      <c r="L474" s="295"/>
      <c r="M474" s="295"/>
      <c r="N474" s="295">
        <f>N473</f>
        <v>12</v>
      </c>
      <c r="O474" s="295"/>
      <c r="P474" s="295"/>
      <c r="Q474" s="295"/>
      <c r="R474" s="295"/>
      <c r="S474" s="295"/>
      <c r="T474" s="295"/>
      <c r="U474" s="295"/>
      <c r="V474" s="295"/>
      <c r="W474" s="295"/>
      <c r="X474" s="295"/>
      <c r="Y474" s="411">
        <f t="shared" ref="Y474:AF474" si="750">Y473</f>
        <v>0</v>
      </c>
      <c r="Z474" s="411">
        <f t="shared" si="750"/>
        <v>0</v>
      </c>
      <c r="AA474" s="411">
        <f t="shared" si="750"/>
        <v>0</v>
      </c>
      <c r="AB474" s="411">
        <f t="shared" si="750"/>
        <v>0</v>
      </c>
      <c r="AC474" s="411">
        <f t="shared" si="750"/>
        <v>0</v>
      </c>
      <c r="AD474" s="411">
        <f t="shared" si="750"/>
        <v>0</v>
      </c>
      <c r="AE474" s="411">
        <f t="shared" si="750"/>
        <v>0</v>
      </c>
      <c r="AF474" s="411">
        <f t="shared" si="750"/>
        <v>0</v>
      </c>
      <c r="AG474" s="411">
        <f t="shared" ref="AG474:AL474" si="751">AG473</f>
        <v>0</v>
      </c>
      <c r="AH474" s="411">
        <f t="shared" si="751"/>
        <v>0</v>
      </c>
      <c r="AI474" s="411">
        <f t="shared" si="751"/>
        <v>0</v>
      </c>
      <c r="AJ474" s="411">
        <f t="shared" si="751"/>
        <v>0</v>
      </c>
      <c r="AK474" s="411">
        <f t="shared" si="751"/>
        <v>0</v>
      </c>
      <c r="AL474" s="411">
        <f t="shared" si="751"/>
        <v>0</v>
      </c>
      <c r="AM474" s="306"/>
    </row>
    <row r="475" spans="1:39" ht="15.75" outlineLevel="1">
      <c r="A475" s="756"/>
      <c r="B475" s="529"/>
      <c r="C475" s="300"/>
      <c r="D475" s="291"/>
      <c r="E475" s="291"/>
      <c r="F475" s="291"/>
      <c r="G475" s="291"/>
      <c r="H475" s="291"/>
      <c r="I475" s="291"/>
      <c r="J475" s="291"/>
      <c r="K475" s="291"/>
      <c r="L475" s="291"/>
      <c r="M475" s="291"/>
      <c r="N475" s="300"/>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756"/>
      <c r="B476" s="522" t="s">
        <v>503</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75" outlineLevel="1">
      <c r="A477" s="756"/>
      <c r="B477" s="504" t="s">
        <v>499</v>
      </c>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outlineLevel="1">
      <c r="A478" s="756" t="s">
        <v>1023</v>
      </c>
      <c r="B478" s="428" t="s">
        <v>113</v>
      </c>
      <c r="C478" s="291" t="s">
        <v>25</v>
      </c>
      <c r="D478" s="295"/>
      <c r="E478" s="295"/>
      <c r="F478" s="295">
        <v>5638884</v>
      </c>
      <c r="G478" s="295">
        <v>5638884</v>
      </c>
      <c r="H478" s="295">
        <v>5638884</v>
      </c>
      <c r="I478" s="295">
        <v>5638884</v>
      </c>
      <c r="J478" s="295">
        <v>5638884</v>
      </c>
      <c r="K478" s="295">
        <v>5638826</v>
      </c>
      <c r="L478" s="295">
        <v>5638826</v>
      </c>
      <c r="M478" s="295">
        <v>5624846</v>
      </c>
      <c r="N478" s="291"/>
      <c r="O478" s="295"/>
      <c r="P478" s="295"/>
      <c r="Q478" s="295">
        <v>394</v>
      </c>
      <c r="R478" s="295">
        <v>394</v>
      </c>
      <c r="S478" s="295">
        <v>394</v>
      </c>
      <c r="T478" s="295">
        <v>394</v>
      </c>
      <c r="U478" s="295">
        <v>394</v>
      </c>
      <c r="V478" s="295">
        <v>394</v>
      </c>
      <c r="W478" s="295">
        <v>394</v>
      </c>
      <c r="X478" s="295">
        <v>393</v>
      </c>
      <c r="Y478" s="410">
        <v>1</v>
      </c>
      <c r="Z478" s="410">
        <v>0</v>
      </c>
      <c r="AA478" s="410">
        <v>0</v>
      </c>
      <c r="AB478" s="410">
        <v>0</v>
      </c>
      <c r="AC478" s="410">
        <v>0</v>
      </c>
      <c r="AD478" s="410">
        <v>0</v>
      </c>
      <c r="AE478" s="410">
        <v>0</v>
      </c>
      <c r="AF478" s="410">
        <v>0</v>
      </c>
      <c r="AG478" s="410"/>
      <c r="AH478" s="410"/>
      <c r="AI478" s="410"/>
      <c r="AJ478" s="410"/>
      <c r="AK478" s="410"/>
      <c r="AL478" s="410"/>
      <c r="AM478" s="296">
        <f>SUM(Y478:AL478)</f>
        <v>1</v>
      </c>
    </row>
    <row r="479" spans="1:39" outlineLevel="1">
      <c r="A479" s="756" t="s">
        <v>1053</v>
      </c>
      <c r="B479" s="431" t="s">
        <v>308</v>
      </c>
      <c r="C479" s="759" t="s">
        <v>789</v>
      </c>
      <c r="D479" s="295"/>
      <c r="E479" s="295"/>
      <c r="F479" s="295">
        <v>9750.5696800747028</v>
      </c>
      <c r="G479" s="295">
        <v>9750.5696800747028</v>
      </c>
      <c r="H479" s="295">
        <v>0</v>
      </c>
      <c r="I479" s="295">
        <v>0</v>
      </c>
      <c r="J479" s="295">
        <v>0</v>
      </c>
      <c r="K479" s="295">
        <v>0</v>
      </c>
      <c r="L479" s="295">
        <v>0</v>
      </c>
      <c r="M479" s="295">
        <v>0</v>
      </c>
      <c r="N479" s="291"/>
      <c r="O479" s="295"/>
      <c r="P479" s="295"/>
      <c r="Q479" s="295">
        <v>0.61490320307162227</v>
      </c>
      <c r="R479" s="295">
        <v>0.61490320307162227</v>
      </c>
      <c r="S479" s="295">
        <v>0</v>
      </c>
      <c r="T479" s="295">
        <v>0</v>
      </c>
      <c r="U479" s="295">
        <v>0</v>
      </c>
      <c r="V479" s="295">
        <v>0</v>
      </c>
      <c r="W479" s="295">
        <v>0</v>
      </c>
      <c r="X479" s="295">
        <v>0</v>
      </c>
      <c r="Y479" s="411">
        <f t="shared" ref="Y479:AF479" si="752">Y478</f>
        <v>1</v>
      </c>
      <c r="Z479" s="411">
        <f t="shared" si="752"/>
        <v>0</v>
      </c>
      <c r="AA479" s="411">
        <f t="shared" si="752"/>
        <v>0</v>
      </c>
      <c r="AB479" s="411">
        <f t="shared" si="752"/>
        <v>0</v>
      </c>
      <c r="AC479" s="411">
        <f t="shared" si="752"/>
        <v>0</v>
      </c>
      <c r="AD479" s="411">
        <f t="shared" si="752"/>
        <v>0</v>
      </c>
      <c r="AE479" s="411">
        <f t="shared" si="752"/>
        <v>0</v>
      </c>
      <c r="AF479" s="411">
        <f t="shared" si="752"/>
        <v>0</v>
      </c>
      <c r="AG479" s="411">
        <f t="shared" ref="AG479" si="753">AG478</f>
        <v>0</v>
      </c>
      <c r="AH479" s="411">
        <f t="shared" ref="AH479" si="754">AH478</f>
        <v>0</v>
      </c>
      <c r="AI479" s="411">
        <f t="shared" ref="AI479" si="755">AI478</f>
        <v>0</v>
      </c>
      <c r="AJ479" s="411">
        <f t="shared" ref="AJ479" si="756">AJ478</f>
        <v>0</v>
      </c>
      <c r="AK479" s="411">
        <f t="shared" ref="AK479" si="757">AK478</f>
        <v>0</v>
      </c>
      <c r="AL479" s="411">
        <f t="shared" ref="AL479" si="758">AL478</f>
        <v>0</v>
      </c>
      <c r="AM479" s="306"/>
    </row>
    <row r="480" spans="1:39" outlineLevel="1">
      <c r="A480" s="756"/>
      <c r="B480" s="431"/>
      <c r="C480" s="291"/>
      <c r="D480" s="291"/>
      <c r="E480" s="291"/>
      <c r="F480" s="291"/>
      <c r="G480" s="291"/>
      <c r="H480" s="291"/>
      <c r="I480" s="291"/>
      <c r="J480" s="291"/>
      <c r="K480" s="291"/>
      <c r="L480" s="291"/>
      <c r="M480" s="291"/>
      <c r="N480" s="291"/>
      <c r="O480" s="291"/>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756" t="s">
        <v>1024</v>
      </c>
      <c r="B481" s="428" t="s">
        <v>114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outlineLevel="1">
      <c r="A482" s="756"/>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f t="shared" ref="Y482:AF482" si="759">Y481</f>
        <v>0</v>
      </c>
      <c r="Z482" s="411">
        <f t="shared" si="759"/>
        <v>0</v>
      </c>
      <c r="AA482" s="411">
        <f t="shared" si="759"/>
        <v>0</v>
      </c>
      <c r="AB482" s="411">
        <f t="shared" si="759"/>
        <v>0</v>
      </c>
      <c r="AC482" s="411">
        <f t="shared" si="759"/>
        <v>0</v>
      </c>
      <c r="AD482" s="411">
        <f t="shared" si="759"/>
        <v>0</v>
      </c>
      <c r="AE482" s="411">
        <f t="shared" si="759"/>
        <v>0</v>
      </c>
      <c r="AF482" s="411">
        <f t="shared" si="759"/>
        <v>0</v>
      </c>
      <c r="AG482" s="411">
        <f t="shared" ref="AG482" si="760">AG481</f>
        <v>0</v>
      </c>
      <c r="AH482" s="411">
        <f t="shared" ref="AH482" si="761">AH481</f>
        <v>0</v>
      </c>
      <c r="AI482" s="411">
        <f t="shared" ref="AI482" si="762">AI481</f>
        <v>0</v>
      </c>
      <c r="AJ482" s="411">
        <f t="shared" ref="AJ482" si="763">AJ481</f>
        <v>0</v>
      </c>
      <c r="AK482" s="411">
        <f t="shared" ref="AK482" si="764">AK481</f>
        <v>0</v>
      </c>
      <c r="AL482" s="411">
        <f t="shared" ref="AL482" si="765">AL481</f>
        <v>0</v>
      </c>
      <c r="AM482" s="306"/>
    </row>
    <row r="483" spans="1:39" outlineLevel="1">
      <c r="A483" s="756"/>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2"/>
      <c r="Z483" s="425"/>
      <c r="AA483" s="425"/>
      <c r="AB483" s="425"/>
      <c r="AC483" s="425"/>
      <c r="AD483" s="425"/>
      <c r="AE483" s="425"/>
      <c r="AF483" s="425"/>
      <c r="AG483" s="425"/>
      <c r="AH483" s="425"/>
      <c r="AI483" s="425"/>
      <c r="AJ483" s="425"/>
      <c r="AK483" s="425"/>
      <c r="AL483" s="425"/>
      <c r="AM483" s="306"/>
    </row>
    <row r="484" spans="1:39" outlineLevel="1">
      <c r="A484" s="756" t="s">
        <v>1025</v>
      </c>
      <c r="B484" s="781" t="s">
        <v>1020</v>
      </c>
      <c r="C484" s="291" t="s">
        <v>25</v>
      </c>
      <c r="D484" s="295"/>
      <c r="E484" s="295"/>
      <c r="F484" s="295">
        <v>4780890</v>
      </c>
      <c r="G484" s="295">
        <v>4780890</v>
      </c>
      <c r="H484" s="295">
        <v>4780890</v>
      </c>
      <c r="I484" s="295">
        <v>4780890</v>
      </c>
      <c r="J484" s="295">
        <v>4780890</v>
      </c>
      <c r="K484" s="295">
        <v>4780798</v>
      </c>
      <c r="L484" s="295">
        <v>4780798</v>
      </c>
      <c r="M484" s="295">
        <v>4780798</v>
      </c>
      <c r="N484" s="291"/>
      <c r="O484" s="295"/>
      <c r="P484" s="295"/>
      <c r="Q484" s="295">
        <v>331</v>
      </c>
      <c r="R484" s="295">
        <v>331</v>
      </c>
      <c r="S484" s="295">
        <v>331</v>
      </c>
      <c r="T484" s="295">
        <v>331</v>
      </c>
      <c r="U484" s="295">
        <v>331</v>
      </c>
      <c r="V484" s="295">
        <v>331</v>
      </c>
      <c r="W484" s="295">
        <v>331</v>
      </c>
      <c r="X484" s="295">
        <v>331</v>
      </c>
      <c r="Y484" s="410">
        <v>1</v>
      </c>
      <c r="Z484" s="410">
        <v>0</v>
      </c>
      <c r="AA484" s="410">
        <v>0</v>
      </c>
      <c r="AB484" s="410">
        <v>0</v>
      </c>
      <c r="AC484" s="410">
        <v>0</v>
      </c>
      <c r="AD484" s="410">
        <v>0</v>
      </c>
      <c r="AE484" s="410">
        <v>0</v>
      </c>
      <c r="AF484" s="410">
        <v>0</v>
      </c>
      <c r="AG484" s="410"/>
      <c r="AH484" s="410"/>
      <c r="AI484" s="410"/>
      <c r="AJ484" s="410"/>
      <c r="AK484" s="410"/>
      <c r="AL484" s="410"/>
      <c r="AM484" s="296">
        <f>SUM(Y484:AL484)</f>
        <v>1</v>
      </c>
    </row>
    <row r="485" spans="1:39" outlineLevel="1">
      <c r="A485" s="756"/>
      <c r="B485" s="431" t="s">
        <v>308</v>
      </c>
      <c r="C485" s="291" t="s">
        <v>163</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1">
        <f t="shared" ref="Y485:AF485" si="766">Y484</f>
        <v>1</v>
      </c>
      <c r="Z485" s="411">
        <f t="shared" si="766"/>
        <v>0</v>
      </c>
      <c r="AA485" s="411">
        <f t="shared" si="766"/>
        <v>0</v>
      </c>
      <c r="AB485" s="411">
        <f t="shared" si="766"/>
        <v>0</v>
      </c>
      <c r="AC485" s="411">
        <f t="shared" si="766"/>
        <v>0</v>
      </c>
      <c r="AD485" s="411">
        <f t="shared" si="766"/>
        <v>0</v>
      </c>
      <c r="AE485" s="411">
        <f t="shared" si="766"/>
        <v>0</v>
      </c>
      <c r="AF485" s="411">
        <f t="shared" si="766"/>
        <v>0</v>
      </c>
      <c r="AG485" s="411">
        <f t="shared" ref="AG485" si="767">AG484</f>
        <v>0</v>
      </c>
      <c r="AH485" s="411">
        <f t="shared" ref="AH485" si="768">AH484</f>
        <v>0</v>
      </c>
      <c r="AI485" s="411">
        <f t="shared" ref="AI485" si="769">AI484</f>
        <v>0</v>
      </c>
      <c r="AJ485" s="411">
        <f t="shared" ref="AJ485" si="770">AJ484</f>
        <v>0</v>
      </c>
      <c r="AK485" s="411">
        <f t="shared" ref="AK485" si="771">AK484</f>
        <v>0</v>
      </c>
      <c r="AL485" s="411">
        <f t="shared" ref="AL485" si="772">AL484</f>
        <v>0</v>
      </c>
      <c r="AM485" s="306"/>
    </row>
    <row r="486" spans="1:39" outlineLevel="1">
      <c r="A486" s="756"/>
      <c r="B486" s="430"/>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2"/>
      <c r="Z486" s="425"/>
      <c r="AA486" s="425"/>
      <c r="AB486" s="425"/>
      <c r="AC486" s="425"/>
      <c r="AD486" s="425"/>
      <c r="AE486" s="425"/>
      <c r="AF486" s="425"/>
      <c r="AG486" s="425"/>
      <c r="AH486" s="425"/>
      <c r="AI486" s="425"/>
      <c r="AJ486" s="425"/>
      <c r="AK486" s="425"/>
      <c r="AL486" s="425"/>
      <c r="AM486" s="306"/>
    </row>
    <row r="487" spans="1:39" ht="30" outlineLevel="1">
      <c r="A487" s="756" t="s">
        <v>1026</v>
      </c>
      <c r="B487" s="428" t="s">
        <v>116</v>
      </c>
      <c r="C487" s="291" t="s">
        <v>25</v>
      </c>
      <c r="D487" s="295"/>
      <c r="E487" s="295"/>
      <c r="F487" s="295">
        <v>47065</v>
      </c>
      <c r="G487" s="295">
        <v>47065</v>
      </c>
      <c r="H487" s="295">
        <v>47065</v>
      </c>
      <c r="I487" s="295">
        <v>47065</v>
      </c>
      <c r="J487" s="295">
        <v>47065</v>
      </c>
      <c r="K487" s="295">
        <v>47065</v>
      </c>
      <c r="L487" s="295">
        <v>47065</v>
      </c>
      <c r="M487" s="295">
        <v>47065</v>
      </c>
      <c r="N487" s="291"/>
      <c r="O487" s="295"/>
      <c r="P487" s="295"/>
      <c r="Q487" s="295">
        <v>10</v>
      </c>
      <c r="R487" s="295">
        <v>10</v>
      </c>
      <c r="S487" s="295">
        <v>10</v>
      </c>
      <c r="T487" s="295">
        <v>10</v>
      </c>
      <c r="U487" s="295">
        <v>10</v>
      </c>
      <c r="V487" s="295">
        <v>10</v>
      </c>
      <c r="W487" s="295">
        <v>10</v>
      </c>
      <c r="X487" s="295">
        <v>10</v>
      </c>
      <c r="Y487" s="410">
        <v>1</v>
      </c>
      <c r="Z487" s="410">
        <v>0</v>
      </c>
      <c r="AA487" s="410">
        <v>0</v>
      </c>
      <c r="AB487" s="410">
        <v>0</v>
      </c>
      <c r="AC487" s="410">
        <v>0</v>
      </c>
      <c r="AD487" s="410">
        <v>0</v>
      </c>
      <c r="AE487" s="410">
        <v>0</v>
      </c>
      <c r="AF487" s="410">
        <v>0</v>
      </c>
      <c r="AG487" s="410"/>
      <c r="AH487" s="410"/>
      <c r="AI487" s="410"/>
      <c r="AJ487" s="410"/>
      <c r="AK487" s="410"/>
      <c r="AL487" s="410"/>
      <c r="AM487" s="296">
        <f>SUM(Y487:AL487)</f>
        <v>1</v>
      </c>
    </row>
    <row r="488" spans="1:39" outlineLevel="1">
      <c r="A488" s="756"/>
      <c r="B488" s="431"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AF488" si="773">Y487</f>
        <v>1</v>
      </c>
      <c r="Z488" s="411">
        <f t="shared" si="773"/>
        <v>0</v>
      </c>
      <c r="AA488" s="411">
        <f t="shared" si="773"/>
        <v>0</v>
      </c>
      <c r="AB488" s="411">
        <f t="shared" si="773"/>
        <v>0</v>
      </c>
      <c r="AC488" s="411">
        <f t="shared" si="773"/>
        <v>0</v>
      </c>
      <c r="AD488" s="411">
        <f t="shared" si="773"/>
        <v>0</v>
      </c>
      <c r="AE488" s="411">
        <f t="shared" si="773"/>
        <v>0</v>
      </c>
      <c r="AF488" s="411">
        <f t="shared" si="773"/>
        <v>0</v>
      </c>
      <c r="AG488" s="411">
        <f t="shared" ref="AG488" si="774">AG487</f>
        <v>0</v>
      </c>
      <c r="AH488" s="411">
        <f t="shared" ref="AH488" si="775">AH487</f>
        <v>0</v>
      </c>
      <c r="AI488" s="411">
        <f t="shared" ref="AI488" si="776">AI487</f>
        <v>0</v>
      </c>
      <c r="AJ488" s="411">
        <f t="shared" ref="AJ488" si="777">AJ487</f>
        <v>0</v>
      </c>
      <c r="AK488" s="411">
        <f t="shared" ref="AK488" si="778">AK487</f>
        <v>0</v>
      </c>
      <c r="AL488" s="411">
        <f t="shared" ref="AL488" si="779">AL487</f>
        <v>0</v>
      </c>
      <c r="AM488" s="306"/>
    </row>
    <row r="489" spans="1:39" outlineLevel="1">
      <c r="A489" s="756"/>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75" outlineLevel="1">
      <c r="A490" s="756"/>
      <c r="B490" s="504" t="s">
        <v>500</v>
      </c>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outlineLevel="1">
      <c r="A491" s="756" t="s">
        <v>1027</v>
      </c>
      <c r="B491" s="428" t="s">
        <v>117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0"/>
      <c r="AA491" s="410"/>
      <c r="AB491" s="410"/>
      <c r="AC491" s="410"/>
      <c r="AD491" s="410"/>
      <c r="AE491" s="410"/>
      <c r="AF491" s="415"/>
      <c r="AG491" s="415"/>
      <c r="AH491" s="415"/>
      <c r="AI491" s="415"/>
      <c r="AJ491" s="415"/>
      <c r="AK491" s="415"/>
      <c r="AL491" s="415"/>
      <c r="AM491" s="296">
        <f>SUM(Y491:AL491)</f>
        <v>0</v>
      </c>
    </row>
    <row r="492" spans="1:39" outlineLevel="1">
      <c r="A492" s="756"/>
      <c r="B492" s="431" t="s">
        <v>308</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 t="shared" ref="Y492:AF492" si="780">Y491</f>
        <v>0</v>
      </c>
      <c r="Z492" s="411">
        <f t="shared" si="780"/>
        <v>0</v>
      </c>
      <c r="AA492" s="411">
        <f t="shared" si="780"/>
        <v>0</v>
      </c>
      <c r="AB492" s="411">
        <f t="shared" si="780"/>
        <v>0</v>
      </c>
      <c r="AC492" s="411">
        <f t="shared" si="780"/>
        <v>0</v>
      </c>
      <c r="AD492" s="411">
        <f t="shared" si="780"/>
        <v>0</v>
      </c>
      <c r="AE492" s="411">
        <f t="shared" si="780"/>
        <v>0</v>
      </c>
      <c r="AF492" s="411">
        <f t="shared" si="780"/>
        <v>0</v>
      </c>
      <c r="AG492" s="411">
        <f t="shared" ref="AG492" si="781">AG491</f>
        <v>0</v>
      </c>
      <c r="AH492" s="411">
        <f t="shared" ref="AH492" si="782">AH491</f>
        <v>0</v>
      </c>
      <c r="AI492" s="411">
        <f t="shared" ref="AI492" si="783">AI491</f>
        <v>0</v>
      </c>
      <c r="AJ492" s="411">
        <f t="shared" ref="AJ492" si="784">AJ491</f>
        <v>0</v>
      </c>
      <c r="AK492" s="411">
        <f t="shared" ref="AK492" si="785">AK491</f>
        <v>0</v>
      </c>
      <c r="AL492" s="411">
        <f t="shared" ref="AL492" si="786">AL491</f>
        <v>0</v>
      </c>
      <c r="AM492" s="306"/>
    </row>
    <row r="493" spans="1:39" outlineLevel="1">
      <c r="A493" s="756"/>
      <c r="B493" s="431"/>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outlineLevel="1">
      <c r="A494" s="756" t="s">
        <v>1028</v>
      </c>
      <c r="B494" s="428" t="s">
        <v>118</v>
      </c>
      <c r="C494" s="291" t="s">
        <v>25</v>
      </c>
      <c r="D494" s="295"/>
      <c r="E494" s="295"/>
      <c r="F494" s="295">
        <v>9760154</v>
      </c>
      <c r="G494" s="295">
        <v>9760154</v>
      </c>
      <c r="H494" s="295">
        <v>9760154</v>
      </c>
      <c r="I494" s="295">
        <v>9554672</v>
      </c>
      <c r="J494" s="295">
        <v>9554672</v>
      </c>
      <c r="K494" s="295">
        <v>9554672</v>
      </c>
      <c r="L494" s="295">
        <v>9388921</v>
      </c>
      <c r="M494" s="295">
        <v>9388921</v>
      </c>
      <c r="N494" s="295">
        <v>12</v>
      </c>
      <c r="O494" s="295"/>
      <c r="P494" s="295"/>
      <c r="Q494" s="295">
        <v>2531</v>
      </c>
      <c r="R494" s="295">
        <v>2531</v>
      </c>
      <c r="S494" s="295">
        <v>2531</v>
      </c>
      <c r="T494" s="295">
        <v>2489</v>
      </c>
      <c r="U494" s="295">
        <v>2489</v>
      </c>
      <c r="V494" s="295">
        <v>2489</v>
      </c>
      <c r="W494" s="295">
        <v>2464</v>
      </c>
      <c r="X494" s="295">
        <v>2464</v>
      </c>
      <c r="Y494" s="426">
        <v>0</v>
      </c>
      <c r="Z494" s="426">
        <v>9.5899999999999999E-2</v>
      </c>
      <c r="AA494" s="426">
        <v>0.84599999999999997</v>
      </c>
      <c r="AB494" s="426">
        <v>2.4299999999999999E-2</v>
      </c>
      <c r="AC494" s="426">
        <v>2.7199999999999998E-2</v>
      </c>
      <c r="AD494" s="426">
        <v>6.4999999999999997E-3</v>
      </c>
      <c r="AE494" s="426">
        <v>0</v>
      </c>
      <c r="AF494" s="426">
        <v>0</v>
      </c>
      <c r="AG494" s="415"/>
      <c r="AH494" s="415"/>
      <c r="AI494" s="415"/>
      <c r="AJ494" s="415"/>
      <c r="AK494" s="415"/>
      <c r="AL494" s="415"/>
      <c r="AM494" s="296">
        <f>SUM(Y494:AL494)</f>
        <v>0.9998999999999999</v>
      </c>
    </row>
    <row r="495" spans="1:39" outlineLevel="1">
      <c r="A495" s="756" t="s">
        <v>777</v>
      </c>
      <c r="B495" s="431" t="s">
        <v>308</v>
      </c>
      <c r="C495" s="759" t="s">
        <v>789</v>
      </c>
      <c r="D495" s="295"/>
      <c r="E495" s="295"/>
      <c r="F495" s="295">
        <v>3588636.1911658198</v>
      </c>
      <c r="G495" s="295">
        <v>3588636.1911658198</v>
      </c>
      <c r="H495" s="295">
        <v>0</v>
      </c>
      <c r="I495" s="295">
        <v>0</v>
      </c>
      <c r="J495" s="295">
        <v>0</v>
      </c>
      <c r="K495" s="295">
        <v>0</v>
      </c>
      <c r="L495" s="295">
        <v>0</v>
      </c>
      <c r="M495" s="295">
        <v>0</v>
      </c>
      <c r="N495" s="295">
        <f>N494</f>
        <v>12</v>
      </c>
      <c r="O495" s="295"/>
      <c r="P495" s="295"/>
      <c r="Q495" s="295">
        <v>331.62138104683015</v>
      </c>
      <c r="R495" s="295">
        <v>331.62138104683015</v>
      </c>
      <c r="S495" s="295">
        <v>0</v>
      </c>
      <c r="T495" s="295">
        <v>0</v>
      </c>
      <c r="U495" s="295">
        <v>0</v>
      </c>
      <c r="V495" s="295">
        <v>0</v>
      </c>
      <c r="W495" s="295">
        <v>0</v>
      </c>
      <c r="X495" s="295">
        <v>0</v>
      </c>
      <c r="Y495" s="411">
        <f t="shared" ref="Y495:AF495" si="787">Y494</f>
        <v>0</v>
      </c>
      <c r="Z495" s="766">
        <v>0.13888329999999999</v>
      </c>
      <c r="AA495" s="766">
        <v>0.56694160000000005</v>
      </c>
      <c r="AB495" s="766">
        <v>7.7381900000000003E-2</v>
      </c>
      <c r="AC495" s="766">
        <v>0.1333482</v>
      </c>
      <c r="AD495" s="766">
        <v>0.1065889</v>
      </c>
      <c r="AE495" s="411">
        <f t="shared" si="787"/>
        <v>0</v>
      </c>
      <c r="AF495" s="411">
        <f t="shared" si="787"/>
        <v>0</v>
      </c>
      <c r="AG495" s="411">
        <f t="shared" ref="AG495" si="788">AG494</f>
        <v>0</v>
      </c>
      <c r="AH495" s="411">
        <f t="shared" ref="AH495" si="789">AH494</f>
        <v>0</v>
      </c>
      <c r="AI495" s="411">
        <f t="shared" ref="AI495" si="790">AI494</f>
        <v>0</v>
      </c>
      <c r="AJ495" s="411">
        <f t="shared" ref="AJ495" si="791">AJ494</f>
        <v>0</v>
      </c>
      <c r="AK495" s="411">
        <f t="shared" ref="AK495" si="792">AK494</f>
        <v>0</v>
      </c>
      <c r="AL495" s="411">
        <f t="shared" ref="AL495" si="793">AL494</f>
        <v>0</v>
      </c>
      <c r="AM495" s="306"/>
    </row>
    <row r="496" spans="1:39" outlineLevel="1">
      <c r="A496" s="756"/>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ht="30" outlineLevel="1">
      <c r="A497" s="756" t="s">
        <v>1029</v>
      </c>
      <c r="B497" s="428" t="s">
        <v>119</v>
      </c>
      <c r="C497" s="291" t="s">
        <v>25</v>
      </c>
      <c r="D497" s="295"/>
      <c r="E497" s="295"/>
      <c r="F497" s="295">
        <v>309991</v>
      </c>
      <c r="G497" s="295">
        <v>306787</v>
      </c>
      <c r="H497" s="295">
        <v>291781</v>
      </c>
      <c r="I497" s="295">
        <v>224084</v>
      </c>
      <c r="J497" s="295">
        <v>151631</v>
      </c>
      <c r="K497" s="295">
        <v>115277</v>
      </c>
      <c r="L497" s="295">
        <v>92142</v>
      </c>
      <c r="M497" s="295">
        <v>49502</v>
      </c>
      <c r="N497" s="295">
        <v>12</v>
      </c>
      <c r="O497" s="295"/>
      <c r="P497" s="295"/>
      <c r="Q497" s="295">
        <v>60</v>
      </c>
      <c r="R497" s="295">
        <v>59</v>
      </c>
      <c r="S497" s="295">
        <v>57</v>
      </c>
      <c r="T497" s="295">
        <v>48</v>
      </c>
      <c r="U497" s="295">
        <v>38</v>
      </c>
      <c r="V497" s="295">
        <v>31</v>
      </c>
      <c r="W497" s="295">
        <v>26</v>
      </c>
      <c r="X497" s="295">
        <v>15</v>
      </c>
      <c r="Y497" s="426">
        <v>0</v>
      </c>
      <c r="Z497" s="426">
        <v>1</v>
      </c>
      <c r="AA497" s="426">
        <v>0</v>
      </c>
      <c r="AB497" s="426">
        <v>0</v>
      </c>
      <c r="AC497" s="426">
        <v>0</v>
      </c>
      <c r="AD497" s="426">
        <v>0</v>
      </c>
      <c r="AE497" s="426">
        <v>0</v>
      </c>
      <c r="AF497" s="426">
        <v>0</v>
      </c>
      <c r="AG497" s="415"/>
      <c r="AH497" s="415"/>
      <c r="AI497" s="415"/>
      <c r="AJ497" s="415"/>
      <c r="AK497" s="415"/>
      <c r="AL497" s="415"/>
      <c r="AM497" s="296">
        <f>SUM(Y497:AL497)</f>
        <v>1</v>
      </c>
    </row>
    <row r="498" spans="1:39" outlineLevel="1">
      <c r="A498" s="756" t="s">
        <v>1052</v>
      </c>
      <c r="B498" s="431" t="s">
        <v>308</v>
      </c>
      <c r="C498" s="759" t="s">
        <v>789</v>
      </c>
      <c r="D498" s="295"/>
      <c r="E498" s="295"/>
      <c r="F498" s="295">
        <v>14815.591489445356</v>
      </c>
      <c r="G498" s="295">
        <v>14770.64913401569</v>
      </c>
      <c r="H498" s="295">
        <v>0</v>
      </c>
      <c r="I498" s="295">
        <v>0</v>
      </c>
      <c r="J498" s="295">
        <v>0</v>
      </c>
      <c r="K498" s="295">
        <v>0</v>
      </c>
      <c r="L498" s="295">
        <v>0</v>
      </c>
      <c r="M498" s="295">
        <v>0</v>
      </c>
      <c r="N498" s="295">
        <f>N497</f>
        <v>12</v>
      </c>
      <c r="O498" s="295"/>
      <c r="P498" s="295"/>
      <c r="Q498" s="295">
        <v>3.5235765899130387</v>
      </c>
      <c r="R498" s="295">
        <v>3.512887996642879</v>
      </c>
      <c r="S498" s="295">
        <v>0</v>
      </c>
      <c r="T498" s="295">
        <v>0</v>
      </c>
      <c r="U498" s="295">
        <v>0</v>
      </c>
      <c r="V498" s="295">
        <v>0</v>
      </c>
      <c r="W498" s="295">
        <v>0</v>
      </c>
      <c r="X498" s="295">
        <v>0</v>
      </c>
      <c r="Y498" s="411">
        <f t="shared" ref="Y498:AF498" si="794">Y497</f>
        <v>0</v>
      </c>
      <c r="Z498" s="411">
        <f t="shared" si="794"/>
        <v>1</v>
      </c>
      <c r="AA498" s="411">
        <f t="shared" si="794"/>
        <v>0</v>
      </c>
      <c r="AB498" s="411">
        <f t="shared" si="794"/>
        <v>0</v>
      </c>
      <c r="AC498" s="411">
        <f t="shared" si="794"/>
        <v>0</v>
      </c>
      <c r="AD498" s="411">
        <f t="shared" si="794"/>
        <v>0</v>
      </c>
      <c r="AE498" s="411">
        <f t="shared" si="794"/>
        <v>0</v>
      </c>
      <c r="AF498" s="411">
        <f t="shared" si="794"/>
        <v>0</v>
      </c>
      <c r="AG498" s="411">
        <f t="shared" ref="AG498" si="795">AG497</f>
        <v>0</v>
      </c>
      <c r="AH498" s="411">
        <f t="shared" ref="AH498" si="796">AH497</f>
        <v>0</v>
      </c>
      <c r="AI498" s="411">
        <f t="shared" ref="AI498" si="797">AI497</f>
        <v>0</v>
      </c>
      <c r="AJ498" s="411">
        <f t="shared" ref="AJ498" si="798">AJ497</f>
        <v>0</v>
      </c>
      <c r="AK498" s="411">
        <f t="shared" ref="AK498" si="799">AK497</f>
        <v>0</v>
      </c>
      <c r="AL498" s="411">
        <f t="shared" ref="AL498" si="800">AL497</f>
        <v>0</v>
      </c>
      <c r="AM498" s="306"/>
    </row>
    <row r="499" spans="1:39" outlineLevel="1">
      <c r="A499" s="756"/>
      <c r="B499" s="431"/>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12"/>
      <c r="Z499" s="425"/>
      <c r="AA499" s="425"/>
      <c r="AB499" s="425"/>
      <c r="AC499" s="425"/>
      <c r="AD499" s="425"/>
      <c r="AE499" s="425"/>
      <c r="AF499" s="425"/>
      <c r="AG499" s="425"/>
      <c r="AH499" s="425"/>
      <c r="AI499" s="425"/>
      <c r="AJ499" s="425"/>
      <c r="AK499" s="425"/>
      <c r="AL499" s="425"/>
      <c r="AM499" s="306"/>
    </row>
    <row r="500" spans="1:39" ht="30" outlineLevel="1">
      <c r="A500" s="756" t="s">
        <v>1030</v>
      </c>
      <c r="B500" s="428" t="s">
        <v>120</v>
      </c>
      <c r="C500" s="291" t="s">
        <v>25</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26"/>
      <c r="Z500" s="410"/>
      <c r="AA500" s="410"/>
      <c r="AB500" s="410"/>
      <c r="AC500" s="410"/>
      <c r="AD500" s="410"/>
      <c r="AE500" s="410"/>
      <c r="AF500" s="415"/>
      <c r="AG500" s="415"/>
      <c r="AH500" s="415"/>
      <c r="AI500" s="415"/>
      <c r="AJ500" s="415"/>
      <c r="AK500" s="415"/>
      <c r="AL500" s="415"/>
      <c r="AM500" s="296">
        <f>SUM(Y500:AL500)</f>
        <v>0</v>
      </c>
    </row>
    <row r="501" spans="1:39" outlineLevel="1">
      <c r="A501" s="756"/>
      <c r="B501" s="431" t="s">
        <v>308</v>
      </c>
      <c r="C501" s="291" t="s">
        <v>163</v>
      </c>
      <c r="D501" s="295"/>
      <c r="E501" s="295"/>
      <c r="F501" s="295"/>
      <c r="G501" s="295"/>
      <c r="H501" s="295"/>
      <c r="I501" s="295"/>
      <c r="J501" s="295"/>
      <c r="K501" s="295"/>
      <c r="L501" s="295"/>
      <c r="M501" s="295"/>
      <c r="N501" s="295">
        <f>N500</f>
        <v>12</v>
      </c>
      <c r="O501" s="295"/>
      <c r="P501" s="295"/>
      <c r="Q501" s="295"/>
      <c r="R501" s="295"/>
      <c r="S501" s="295"/>
      <c r="T501" s="295"/>
      <c r="U501" s="295"/>
      <c r="V501" s="295"/>
      <c r="W501" s="295"/>
      <c r="X501" s="295"/>
      <c r="Y501" s="411">
        <f t="shared" ref="Y501:AF501" si="801">Y500</f>
        <v>0</v>
      </c>
      <c r="Z501" s="411">
        <f t="shared" si="801"/>
        <v>0</v>
      </c>
      <c r="AA501" s="411">
        <f t="shared" si="801"/>
        <v>0</v>
      </c>
      <c r="AB501" s="411">
        <f t="shared" si="801"/>
        <v>0</v>
      </c>
      <c r="AC501" s="411">
        <f t="shared" si="801"/>
        <v>0</v>
      </c>
      <c r="AD501" s="411">
        <f t="shared" si="801"/>
        <v>0</v>
      </c>
      <c r="AE501" s="411">
        <f t="shared" si="801"/>
        <v>0</v>
      </c>
      <c r="AF501" s="411">
        <f t="shared" si="801"/>
        <v>0</v>
      </c>
      <c r="AG501" s="411">
        <f t="shared" ref="AG501" si="802">AG500</f>
        <v>0</v>
      </c>
      <c r="AH501" s="411">
        <f t="shared" ref="AH501" si="803">AH500</f>
        <v>0</v>
      </c>
      <c r="AI501" s="411">
        <f t="shared" ref="AI501" si="804">AI500</f>
        <v>0</v>
      </c>
      <c r="AJ501" s="411">
        <f t="shared" ref="AJ501" si="805">AJ500</f>
        <v>0</v>
      </c>
      <c r="AK501" s="411">
        <f t="shared" ref="AK501" si="806">AK500</f>
        <v>0</v>
      </c>
      <c r="AL501" s="411">
        <f t="shared" ref="AL501" si="807">AL500</f>
        <v>0</v>
      </c>
      <c r="AM501" s="306"/>
    </row>
    <row r="502" spans="1:39" outlineLevel="1">
      <c r="A502" s="756"/>
      <c r="B502" s="431"/>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25"/>
      <c r="AA502" s="425"/>
      <c r="AB502" s="425"/>
      <c r="AC502" s="425"/>
      <c r="AD502" s="425"/>
      <c r="AE502" s="425"/>
      <c r="AF502" s="425"/>
      <c r="AG502" s="425"/>
      <c r="AH502" s="425"/>
      <c r="AI502" s="425"/>
      <c r="AJ502" s="425"/>
      <c r="AK502" s="425"/>
      <c r="AL502" s="425"/>
      <c r="AM502" s="306"/>
    </row>
    <row r="503" spans="1:39" ht="30" outlineLevel="1">
      <c r="A503" s="756" t="s">
        <v>1031</v>
      </c>
      <c r="B503" s="428" t="s">
        <v>121</v>
      </c>
      <c r="C503" s="291" t="s">
        <v>25</v>
      </c>
      <c r="D503" s="295"/>
      <c r="E503" s="295"/>
      <c r="F503" s="295"/>
      <c r="G503" s="295"/>
      <c r="H503" s="295"/>
      <c r="I503" s="295"/>
      <c r="J503" s="295"/>
      <c r="K503" s="295"/>
      <c r="L503" s="295"/>
      <c r="M503" s="295"/>
      <c r="N503" s="295">
        <v>3</v>
      </c>
      <c r="O503" s="295"/>
      <c r="P503" s="295"/>
      <c r="Q503" s="295"/>
      <c r="R503" s="295"/>
      <c r="S503" s="295"/>
      <c r="T503" s="295"/>
      <c r="U503" s="295"/>
      <c r="V503" s="295"/>
      <c r="W503" s="295"/>
      <c r="X503" s="295"/>
      <c r="Y503" s="426"/>
      <c r="Z503" s="410"/>
      <c r="AA503" s="410"/>
      <c r="AB503" s="410"/>
      <c r="AC503" s="410"/>
      <c r="AD503" s="410"/>
      <c r="AE503" s="410"/>
      <c r="AF503" s="415"/>
      <c r="AG503" s="415"/>
      <c r="AH503" s="415"/>
      <c r="AI503" s="415"/>
      <c r="AJ503" s="415"/>
      <c r="AK503" s="415"/>
      <c r="AL503" s="415"/>
      <c r="AM503" s="296">
        <f>SUM(Y503:AL503)</f>
        <v>0</v>
      </c>
    </row>
    <row r="504" spans="1:39" outlineLevel="1">
      <c r="A504" s="756"/>
      <c r="B504" s="431" t="s">
        <v>308</v>
      </c>
      <c r="C504" s="291" t="s">
        <v>163</v>
      </c>
      <c r="D504" s="295"/>
      <c r="E504" s="295"/>
      <c r="F504" s="295"/>
      <c r="G504" s="295"/>
      <c r="H504" s="295"/>
      <c r="I504" s="295"/>
      <c r="J504" s="295"/>
      <c r="K504" s="295"/>
      <c r="L504" s="295"/>
      <c r="M504" s="295"/>
      <c r="N504" s="295">
        <f>N503</f>
        <v>3</v>
      </c>
      <c r="O504" s="295"/>
      <c r="P504" s="295"/>
      <c r="Q504" s="295"/>
      <c r="R504" s="295"/>
      <c r="S504" s="295"/>
      <c r="T504" s="295"/>
      <c r="U504" s="295"/>
      <c r="V504" s="295"/>
      <c r="W504" s="295"/>
      <c r="X504" s="295"/>
      <c r="Y504" s="411">
        <f t="shared" ref="Y504:AF504" si="808">Y503</f>
        <v>0</v>
      </c>
      <c r="Z504" s="411">
        <f t="shared" si="808"/>
        <v>0</v>
      </c>
      <c r="AA504" s="411">
        <f t="shared" si="808"/>
        <v>0</v>
      </c>
      <c r="AB504" s="411">
        <f t="shared" si="808"/>
        <v>0</v>
      </c>
      <c r="AC504" s="411">
        <f t="shared" si="808"/>
        <v>0</v>
      </c>
      <c r="AD504" s="411">
        <f t="shared" si="808"/>
        <v>0</v>
      </c>
      <c r="AE504" s="411">
        <f t="shared" si="808"/>
        <v>0</v>
      </c>
      <c r="AF504" s="411">
        <f t="shared" si="808"/>
        <v>0</v>
      </c>
      <c r="AG504" s="411">
        <f t="shared" ref="AG504" si="809">AG503</f>
        <v>0</v>
      </c>
      <c r="AH504" s="411">
        <f t="shared" ref="AH504" si="810">AH503</f>
        <v>0</v>
      </c>
      <c r="AI504" s="411">
        <f t="shared" ref="AI504" si="811">AI503</f>
        <v>0</v>
      </c>
      <c r="AJ504" s="411">
        <f t="shared" ref="AJ504" si="812">AJ503</f>
        <v>0</v>
      </c>
      <c r="AK504" s="411">
        <f t="shared" ref="AK504" si="813">AK503</f>
        <v>0</v>
      </c>
      <c r="AL504" s="411">
        <f t="shared" ref="AL504" si="814">AL503</f>
        <v>0</v>
      </c>
      <c r="AM504" s="306"/>
    </row>
    <row r="505" spans="1:39" outlineLevel="1">
      <c r="A505" s="756"/>
      <c r="B505" s="431"/>
      <c r="C505" s="291"/>
      <c r="D505" s="291"/>
      <c r="E505" s="291"/>
      <c r="F505" s="291"/>
      <c r="G505" s="291"/>
      <c r="H505" s="291"/>
      <c r="I505" s="291"/>
      <c r="J505" s="291"/>
      <c r="K505" s="291"/>
      <c r="L505" s="291"/>
      <c r="M505" s="291"/>
      <c r="N505" s="291"/>
      <c r="O505" s="291"/>
      <c r="P505" s="291"/>
      <c r="Q505" s="291"/>
      <c r="R505" s="291"/>
      <c r="S505" s="291"/>
      <c r="T505" s="291"/>
      <c r="U505" s="291"/>
      <c r="V505" s="291"/>
      <c r="W505" s="291"/>
      <c r="X505" s="291"/>
      <c r="Y505" s="412"/>
      <c r="Z505" s="425"/>
      <c r="AA505" s="425"/>
      <c r="AB505" s="425"/>
      <c r="AC505" s="425"/>
      <c r="AD505" s="425"/>
      <c r="AE505" s="425"/>
      <c r="AF505" s="425"/>
      <c r="AG505" s="425"/>
      <c r="AH505" s="425"/>
      <c r="AI505" s="425"/>
      <c r="AJ505" s="425"/>
      <c r="AK505" s="425"/>
      <c r="AL505" s="425"/>
      <c r="AM505" s="306"/>
    </row>
    <row r="506" spans="1:39" ht="30" outlineLevel="1">
      <c r="A506" s="756" t="s">
        <v>1032</v>
      </c>
      <c r="B506" s="428" t="s">
        <v>122</v>
      </c>
      <c r="C506" s="291" t="s">
        <v>25</v>
      </c>
      <c r="D506" s="295"/>
      <c r="E506" s="295"/>
      <c r="F506" s="295">
        <v>5008156</v>
      </c>
      <c r="G506" s="295">
        <v>5008156</v>
      </c>
      <c r="H506" s="295">
        <v>5008156</v>
      </c>
      <c r="I506" s="295">
        <v>5008156</v>
      </c>
      <c r="J506" s="295">
        <v>5008156</v>
      </c>
      <c r="K506" s="295">
        <v>5008156</v>
      </c>
      <c r="L506" s="295">
        <v>5008156</v>
      </c>
      <c r="M506" s="295">
        <v>5008156</v>
      </c>
      <c r="N506" s="295">
        <v>12</v>
      </c>
      <c r="O506" s="295"/>
      <c r="P506" s="295"/>
      <c r="Q506" s="295">
        <v>1093</v>
      </c>
      <c r="R506" s="295">
        <v>1093</v>
      </c>
      <c r="S506" s="295">
        <v>1093</v>
      </c>
      <c r="T506" s="295">
        <v>1093</v>
      </c>
      <c r="U506" s="295">
        <v>1093</v>
      </c>
      <c r="V506" s="295">
        <v>1093</v>
      </c>
      <c r="W506" s="295">
        <v>1093</v>
      </c>
      <c r="X506" s="295">
        <v>1093</v>
      </c>
      <c r="Y506" s="426">
        <v>0</v>
      </c>
      <c r="Z506" s="426">
        <v>0</v>
      </c>
      <c r="AA506" s="426">
        <v>0</v>
      </c>
      <c r="AB506" s="426">
        <v>0</v>
      </c>
      <c r="AC506" s="426">
        <v>0</v>
      </c>
      <c r="AD506" s="426">
        <v>1</v>
      </c>
      <c r="AE506" s="426">
        <v>0</v>
      </c>
      <c r="AF506" s="426">
        <v>0</v>
      </c>
      <c r="AG506" s="415"/>
      <c r="AH506" s="415"/>
      <c r="AI506" s="415"/>
      <c r="AJ506" s="415"/>
      <c r="AK506" s="415"/>
      <c r="AL506" s="415"/>
      <c r="AM506" s="296">
        <f>SUM(Y506:AL506)</f>
        <v>1</v>
      </c>
    </row>
    <row r="507" spans="1:39" outlineLevel="1">
      <c r="A507" s="756" t="s">
        <v>779</v>
      </c>
      <c r="B507" s="431" t="s">
        <v>308</v>
      </c>
      <c r="C507" s="759" t="s">
        <v>789</v>
      </c>
      <c r="D507" s="295"/>
      <c r="E507" s="295"/>
      <c r="F507" s="295">
        <v>4192044.05</v>
      </c>
      <c r="G507" s="295">
        <v>4192044.05</v>
      </c>
      <c r="H507" s="295">
        <v>0</v>
      </c>
      <c r="I507" s="295">
        <v>0</v>
      </c>
      <c r="J507" s="295">
        <v>0</v>
      </c>
      <c r="K507" s="295">
        <v>0</v>
      </c>
      <c r="L507" s="295">
        <v>0</v>
      </c>
      <c r="M507" s="295">
        <v>0</v>
      </c>
      <c r="N507" s="295">
        <f>N506</f>
        <v>12</v>
      </c>
      <c r="O507" s="295"/>
      <c r="P507" s="295"/>
      <c r="Q507" s="295">
        <v>552.45000000000005</v>
      </c>
      <c r="R507" s="295">
        <v>552.45000000000005</v>
      </c>
      <c r="S507" s="295">
        <v>0</v>
      </c>
      <c r="T507" s="295">
        <v>0</v>
      </c>
      <c r="U507" s="295">
        <v>0</v>
      </c>
      <c r="V507" s="295">
        <v>0</v>
      </c>
      <c r="W507" s="295">
        <v>0</v>
      </c>
      <c r="X507" s="295">
        <v>0</v>
      </c>
      <c r="Y507" s="411">
        <f t="shared" ref="Y507:AF507" si="815">Y506</f>
        <v>0</v>
      </c>
      <c r="Z507" s="411">
        <f t="shared" si="815"/>
        <v>0</v>
      </c>
      <c r="AA507" s="766">
        <v>0.74976900000000002</v>
      </c>
      <c r="AB507" s="411">
        <f t="shared" si="815"/>
        <v>0</v>
      </c>
      <c r="AC507" s="411">
        <f t="shared" si="815"/>
        <v>0</v>
      </c>
      <c r="AD507" s="766">
        <v>0.2505</v>
      </c>
      <c r="AE507" s="411">
        <f t="shared" si="815"/>
        <v>0</v>
      </c>
      <c r="AF507" s="411">
        <f t="shared" si="815"/>
        <v>0</v>
      </c>
      <c r="AG507" s="411">
        <f t="shared" ref="AG507" si="816">AG506</f>
        <v>0</v>
      </c>
      <c r="AH507" s="411">
        <f t="shared" ref="AH507" si="817">AH506</f>
        <v>0</v>
      </c>
      <c r="AI507" s="411">
        <f t="shared" ref="AI507" si="818">AI506</f>
        <v>0</v>
      </c>
      <c r="AJ507" s="411">
        <f t="shared" ref="AJ507" si="819">AJ506</f>
        <v>0</v>
      </c>
      <c r="AK507" s="411">
        <f t="shared" ref="AK507" si="820">AK506</f>
        <v>0</v>
      </c>
      <c r="AL507" s="411">
        <f t="shared" ref="AL507" si="821">AL506</f>
        <v>0</v>
      </c>
      <c r="AM507" s="306"/>
    </row>
    <row r="508" spans="1:39" outlineLevel="1">
      <c r="A508" s="756"/>
      <c r="B508" s="431"/>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30" outlineLevel="1">
      <c r="A509" s="756" t="s">
        <v>1033</v>
      </c>
      <c r="B509" s="428" t="s">
        <v>123</v>
      </c>
      <c r="C509" s="291" t="s">
        <v>25</v>
      </c>
      <c r="D509" s="295"/>
      <c r="E509" s="295"/>
      <c r="F509" s="295"/>
      <c r="G509" s="295"/>
      <c r="H509" s="295"/>
      <c r="I509" s="295"/>
      <c r="J509" s="295"/>
      <c r="K509" s="295"/>
      <c r="L509" s="295"/>
      <c r="M509" s="295"/>
      <c r="N509" s="295">
        <v>12</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756"/>
      <c r="B510" s="431" t="s">
        <v>308</v>
      </c>
      <c r="C510" s="291" t="s">
        <v>163</v>
      </c>
      <c r="D510" s="295"/>
      <c r="E510" s="295"/>
      <c r="F510" s="295"/>
      <c r="G510" s="295"/>
      <c r="H510" s="295"/>
      <c r="I510" s="295"/>
      <c r="J510" s="295"/>
      <c r="K510" s="295"/>
      <c r="L510" s="295"/>
      <c r="M510" s="295"/>
      <c r="N510" s="295">
        <f>N509</f>
        <v>12</v>
      </c>
      <c r="O510" s="295"/>
      <c r="P510" s="295"/>
      <c r="Q510" s="295"/>
      <c r="R510" s="295"/>
      <c r="S510" s="295"/>
      <c r="T510" s="295"/>
      <c r="U510" s="295"/>
      <c r="V510" s="295"/>
      <c r="W510" s="295"/>
      <c r="X510" s="295"/>
      <c r="Y510" s="411">
        <f t="shared" ref="Y510:AF510" si="822">Y509</f>
        <v>0</v>
      </c>
      <c r="Z510" s="411">
        <f t="shared" si="822"/>
        <v>0</v>
      </c>
      <c r="AA510" s="411">
        <f t="shared" si="822"/>
        <v>0</v>
      </c>
      <c r="AB510" s="411">
        <f t="shared" si="822"/>
        <v>0</v>
      </c>
      <c r="AC510" s="411">
        <f t="shared" si="822"/>
        <v>0</v>
      </c>
      <c r="AD510" s="411">
        <f t="shared" si="822"/>
        <v>0</v>
      </c>
      <c r="AE510" s="411">
        <f t="shared" si="822"/>
        <v>0</v>
      </c>
      <c r="AF510" s="411">
        <f t="shared" si="822"/>
        <v>0</v>
      </c>
      <c r="AG510" s="411">
        <f t="shared" ref="AG510" si="823">AG509</f>
        <v>0</v>
      </c>
      <c r="AH510" s="411">
        <f t="shared" ref="AH510" si="824">AH509</f>
        <v>0</v>
      </c>
      <c r="AI510" s="411">
        <f t="shared" ref="AI510" si="825">AI509</f>
        <v>0</v>
      </c>
      <c r="AJ510" s="411">
        <f t="shared" ref="AJ510" si="826">AJ509</f>
        <v>0</v>
      </c>
      <c r="AK510" s="411">
        <f t="shared" ref="AK510" si="827">AK509</f>
        <v>0</v>
      </c>
      <c r="AL510" s="411">
        <f t="shared" ref="AL510" si="828">AL509</f>
        <v>0</v>
      </c>
      <c r="AM510" s="306"/>
    </row>
    <row r="511" spans="1:39" outlineLevel="1">
      <c r="A511" s="756"/>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30" outlineLevel="1">
      <c r="A512" s="756" t="s">
        <v>1034</v>
      </c>
      <c r="B512" s="428" t="s">
        <v>124</v>
      </c>
      <c r="C512" s="291" t="s">
        <v>25</v>
      </c>
      <c r="D512" s="295"/>
      <c r="E512" s="295"/>
      <c r="F512" s="295">
        <v>356751</v>
      </c>
      <c r="G512" s="295">
        <v>356099</v>
      </c>
      <c r="H512" s="295">
        <v>356099</v>
      </c>
      <c r="I512" s="295">
        <v>355446</v>
      </c>
      <c r="J512" s="295">
        <v>355446</v>
      </c>
      <c r="K512" s="295">
        <v>355446</v>
      </c>
      <c r="L512" s="295">
        <v>355446</v>
      </c>
      <c r="M512" s="295">
        <v>355446</v>
      </c>
      <c r="N512" s="295">
        <v>12</v>
      </c>
      <c r="O512" s="295"/>
      <c r="P512" s="295"/>
      <c r="Q512" s="295">
        <v>16</v>
      </c>
      <c r="R512" s="295">
        <v>16</v>
      </c>
      <c r="S512" s="295">
        <v>16</v>
      </c>
      <c r="T512" s="295">
        <v>16</v>
      </c>
      <c r="U512" s="295">
        <v>16</v>
      </c>
      <c r="V512" s="295">
        <v>16</v>
      </c>
      <c r="W512" s="295">
        <v>16</v>
      </c>
      <c r="X512" s="295">
        <v>16</v>
      </c>
      <c r="Y512" s="426">
        <v>0</v>
      </c>
      <c r="Z512" s="426">
        <v>0</v>
      </c>
      <c r="AA512" s="426">
        <v>1</v>
      </c>
      <c r="AB512" s="426">
        <v>0</v>
      </c>
      <c r="AC512" s="426">
        <v>0</v>
      </c>
      <c r="AD512" s="426">
        <v>0</v>
      </c>
      <c r="AE512" s="426">
        <v>0</v>
      </c>
      <c r="AF512" s="426">
        <v>0</v>
      </c>
      <c r="AG512" s="415"/>
      <c r="AH512" s="415"/>
      <c r="AI512" s="415"/>
      <c r="AJ512" s="415"/>
      <c r="AK512" s="415"/>
      <c r="AL512" s="415"/>
      <c r="AM512" s="296">
        <f>SUM(Y512:AL512)</f>
        <v>1</v>
      </c>
    </row>
    <row r="513" spans="1:39" outlineLevel="1">
      <c r="A513" s="756" t="s">
        <v>778</v>
      </c>
      <c r="B513" s="431" t="s">
        <v>308</v>
      </c>
      <c r="C513" s="759" t="s">
        <v>789</v>
      </c>
      <c r="D513" s="295"/>
      <c r="E513" s="295"/>
      <c r="F513" s="295">
        <v>358431</v>
      </c>
      <c r="G513" s="295">
        <v>358431</v>
      </c>
      <c r="H513" s="295">
        <v>0</v>
      </c>
      <c r="I513" s="295">
        <v>0</v>
      </c>
      <c r="J513" s="295">
        <v>0</v>
      </c>
      <c r="K513" s="295">
        <v>0</v>
      </c>
      <c r="L513" s="295">
        <v>0</v>
      </c>
      <c r="M513" s="295">
        <v>0</v>
      </c>
      <c r="N513" s="295">
        <f>N512</f>
        <v>12</v>
      </c>
      <c r="O513" s="295"/>
      <c r="P513" s="295"/>
      <c r="Q513" s="295">
        <v>0</v>
      </c>
      <c r="R513" s="295">
        <v>0</v>
      </c>
      <c r="S513" s="295">
        <v>0</v>
      </c>
      <c r="T513" s="295">
        <v>0</v>
      </c>
      <c r="U513" s="295">
        <v>0</v>
      </c>
      <c r="V513" s="295">
        <v>0</v>
      </c>
      <c r="W513" s="295">
        <v>0</v>
      </c>
      <c r="X513" s="295">
        <v>0</v>
      </c>
      <c r="Y513" s="411">
        <f t="shared" ref="Y513:AF513" si="829">Y512</f>
        <v>0</v>
      </c>
      <c r="Z513" s="411">
        <f t="shared" si="829"/>
        <v>0</v>
      </c>
      <c r="AA513" s="766">
        <v>0</v>
      </c>
      <c r="AB513" s="411">
        <f t="shared" si="829"/>
        <v>0</v>
      </c>
      <c r="AC513" s="411">
        <f t="shared" si="829"/>
        <v>0</v>
      </c>
      <c r="AD513" s="766">
        <v>1</v>
      </c>
      <c r="AE513" s="411">
        <f t="shared" si="829"/>
        <v>0</v>
      </c>
      <c r="AF513" s="411">
        <f t="shared" si="829"/>
        <v>0</v>
      </c>
      <c r="AG513" s="411">
        <f t="shared" ref="AG513" si="830">AG512</f>
        <v>0</v>
      </c>
      <c r="AH513" s="411">
        <f t="shared" ref="AH513" si="831">AH512</f>
        <v>0</v>
      </c>
      <c r="AI513" s="411">
        <f t="shared" ref="AI513" si="832">AI512</f>
        <v>0</v>
      </c>
      <c r="AJ513" s="411">
        <f t="shared" ref="AJ513" si="833">AJ512</f>
        <v>0</v>
      </c>
      <c r="AK513" s="411">
        <f t="shared" ref="AK513" si="834">AK512</f>
        <v>0</v>
      </c>
      <c r="AL513" s="411">
        <f t="shared" ref="AL513" si="835">AL512</f>
        <v>0</v>
      </c>
      <c r="AM513" s="306"/>
    </row>
    <row r="514" spans="1:39" outlineLevel="1">
      <c r="A514" s="756"/>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75" outlineLevel="1">
      <c r="A515" s="756"/>
      <c r="B515" s="504" t="s">
        <v>501</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outlineLevel="1">
      <c r="A516" s="756" t="s">
        <v>1035</v>
      </c>
      <c r="B516" s="428" t="s">
        <v>125</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outlineLevel="1">
      <c r="A517" s="756"/>
      <c r="B517" s="431" t="s">
        <v>308</v>
      </c>
      <c r="C517" s="291" t="s">
        <v>163</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 t="shared" ref="Y517:AF517" si="836">Y516</f>
        <v>0</v>
      </c>
      <c r="Z517" s="411">
        <f t="shared" si="836"/>
        <v>0</v>
      </c>
      <c r="AA517" s="411">
        <f t="shared" si="836"/>
        <v>0</v>
      </c>
      <c r="AB517" s="411">
        <f t="shared" si="836"/>
        <v>0</v>
      </c>
      <c r="AC517" s="411">
        <f t="shared" si="836"/>
        <v>0</v>
      </c>
      <c r="AD517" s="411">
        <f t="shared" si="836"/>
        <v>0</v>
      </c>
      <c r="AE517" s="411">
        <f t="shared" si="836"/>
        <v>0</v>
      </c>
      <c r="AF517" s="411">
        <f t="shared" si="836"/>
        <v>0</v>
      </c>
      <c r="AG517" s="411">
        <f t="shared" ref="AG517" si="837">AG516</f>
        <v>0</v>
      </c>
      <c r="AH517" s="411">
        <f t="shared" ref="AH517" si="838">AH516</f>
        <v>0</v>
      </c>
      <c r="AI517" s="411">
        <f t="shared" ref="AI517" si="839">AI516</f>
        <v>0</v>
      </c>
      <c r="AJ517" s="411">
        <f t="shared" ref="AJ517" si="840">AJ516</f>
        <v>0</v>
      </c>
      <c r="AK517" s="411">
        <f t="shared" ref="AK517" si="841">AK516</f>
        <v>0</v>
      </c>
      <c r="AL517" s="411">
        <f t="shared" ref="AL517" si="842">AL516</f>
        <v>0</v>
      </c>
      <c r="AM517" s="306"/>
    </row>
    <row r="518" spans="1:39" outlineLevel="1">
      <c r="A518" s="756"/>
      <c r="B518" s="428"/>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756" t="s">
        <v>1036</v>
      </c>
      <c r="B519" s="428" t="s">
        <v>126</v>
      </c>
      <c r="C519" s="291" t="s">
        <v>25</v>
      </c>
      <c r="D519" s="295"/>
      <c r="E519" s="295"/>
      <c r="F519" s="295"/>
      <c r="G519" s="295"/>
      <c r="H519" s="295"/>
      <c r="I519" s="295"/>
      <c r="J519" s="295"/>
      <c r="K519" s="295"/>
      <c r="L519" s="295"/>
      <c r="M519" s="295"/>
      <c r="N519" s="295">
        <v>0</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756"/>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 t="shared" ref="Y520:AF520" si="843">Y519</f>
        <v>0</v>
      </c>
      <c r="Z520" s="411">
        <f t="shared" si="843"/>
        <v>0</v>
      </c>
      <c r="AA520" s="411">
        <f t="shared" si="843"/>
        <v>0</v>
      </c>
      <c r="AB520" s="411">
        <f t="shared" si="843"/>
        <v>0</v>
      </c>
      <c r="AC520" s="411">
        <f t="shared" si="843"/>
        <v>0</v>
      </c>
      <c r="AD520" s="411">
        <f t="shared" si="843"/>
        <v>0</v>
      </c>
      <c r="AE520" s="411">
        <f t="shared" si="843"/>
        <v>0</v>
      </c>
      <c r="AF520" s="411">
        <f t="shared" si="843"/>
        <v>0</v>
      </c>
      <c r="AG520" s="411">
        <f t="shared" ref="AG520" si="844">AG519</f>
        <v>0</v>
      </c>
      <c r="AH520" s="411">
        <f t="shared" ref="AH520" si="845">AH519</f>
        <v>0</v>
      </c>
      <c r="AI520" s="411">
        <f t="shared" ref="AI520" si="846">AI519</f>
        <v>0</v>
      </c>
      <c r="AJ520" s="411">
        <f t="shared" ref="AJ520" si="847">AJ519</f>
        <v>0</v>
      </c>
      <c r="AK520" s="411">
        <f t="shared" ref="AK520" si="848">AK519</f>
        <v>0</v>
      </c>
      <c r="AL520" s="411">
        <f t="shared" ref="AL520" si="849">AL519</f>
        <v>0</v>
      </c>
      <c r="AM520" s="306"/>
    </row>
    <row r="521" spans="1:39" outlineLevel="1">
      <c r="A521" s="756"/>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outlineLevel="1">
      <c r="A522" s="756" t="s">
        <v>1037</v>
      </c>
      <c r="B522" s="428" t="s">
        <v>127</v>
      </c>
      <c r="C522" s="291" t="s">
        <v>25</v>
      </c>
      <c r="D522" s="295"/>
      <c r="E522" s="295"/>
      <c r="F522" s="295"/>
      <c r="G522" s="295"/>
      <c r="H522" s="295"/>
      <c r="I522" s="295"/>
      <c r="J522" s="295"/>
      <c r="K522" s="295"/>
      <c r="L522" s="295"/>
      <c r="M522" s="295"/>
      <c r="N522" s="295">
        <v>0</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756"/>
      <c r="B523" s="431" t="s">
        <v>308</v>
      </c>
      <c r="C523" s="291" t="s">
        <v>163</v>
      </c>
      <c r="D523" s="295"/>
      <c r="E523" s="295"/>
      <c r="F523" s="295"/>
      <c r="G523" s="295"/>
      <c r="H523" s="295"/>
      <c r="I523" s="295"/>
      <c r="J523" s="295"/>
      <c r="K523" s="295"/>
      <c r="L523" s="295"/>
      <c r="M523" s="295"/>
      <c r="N523" s="295">
        <f>N522</f>
        <v>0</v>
      </c>
      <c r="O523" s="295"/>
      <c r="P523" s="295"/>
      <c r="Q523" s="295"/>
      <c r="R523" s="295"/>
      <c r="S523" s="295"/>
      <c r="T523" s="295"/>
      <c r="U523" s="295"/>
      <c r="V523" s="295"/>
      <c r="W523" s="295"/>
      <c r="X523" s="295"/>
      <c r="Y523" s="411">
        <f t="shared" ref="Y523:AF523" si="850">Y522</f>
        <v>0</v>
      </c>
      <c r="Z523" s="411">
        <f t="shared" si="850"/>
        <v>0</v>
      </c>
      <c r="AA523" s="411">
        <f t="shared" si="850"/>
        <v>0</v>
      </c>
      <c r="AB523" s="411">
        <f t="shared" si="850"/>
        <v>0</v>
      </c>
      <c r="AC523" s="411">
        <f t="shared" si="850"/>
        <v>0</v>
      </c>
      <c r="AD523" s="411">
        <f t="shared" si="850"/>
        <v>0</v>
      </c>
      <c r="AE523" s="411">
        <f t="shared" si="850"/>
        <v>0</v>
      </c>
      <c r="AF523" s="411">
        <f t="shared" si="850"/>
        <v>0</v>
      </c>
      <c r="AG523" s="411">
        <f t="shared" ref="AG523" si="851">AG522</f>
        <v>0</v>
      </c>
      <c r="AH523" s="411">
        <f t="shared" ref="AH523" si="852">AH522</f>
        <v>0</v>
      </c>
      <c r="AI523" s="411">
        <f t="shared" ref="AI523" si="853">AI522</f>
        <v>0</v>
      </c>
      <c r="AJ523" s="411">
        <f t="shared" ref="AJ523" si="854">AJ522</f>
        <v>0</v>
      </c>
      <c r="AK523" s="411">
        <f t="shared" ref="AK523" si="855">AK522</f>
        <v>0</v>
      </c>
      <c r="AL523" s="411">
        <f t="shared" ref="AL523" si="856">AL522</f>
        <v>0</v>
      </c>
      <c r="AM523" s="306"/>
    </row>
    <row r="524" spans="1:39" outlineLevel="1">
      <c r="A524" s="756"/>
      <c r="B524" s="431"/>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75" outlineLevel="1">
      <c r="A525" s="756"/>
      <c r="B525" s="504" t="s">
        <v>502</v>
      </c>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outlineLevel="1">
      <c r="A526" s="756" t="s">
        <v>1038</v>
      </c>
      <c r="B526" s="781" t="s">
        <v>1021</v>
      </c>
      <c r="C526" s="291" t="s">
        <v>25</v>
      </c>
      <c r="D526" s="295"/>
      <c r="E526" s="295"/>
      <c r="F526" s="295">
        <v>259670</v>
      </c>
      <c r="G526" s="295">
        <v>259670</v>
      </c>
      <c r="H526" s="295">
        <v>254747</v>
      </c>
      <c r="I526" s="295">
        <v>251399</v>
      </c>
      <c r="J526" s="295">
        <v>251399</v>
      </c>
      <c r="K526" s="295">
        <v>251399</v>
      </c>
      <c r="L526" s="295">
        <v>251399</v>
      </c>
      <c r="M526" s="295">
        <v>251399</v>
      </c>
      <c r="N526" s="295">
        <v>12</v>
      </c>
      <c r="O526" s="295"/>
      <c r="P526" s="295"/>
      <c r="Q526" s="295">
        <v>47</v>
      </c>
      <c r="R526" s="295">
        <v>47</v>
      </c>
      <c r="S526" s="295">
        <v>47</v>
      </c>
      <c r="T526" s="295">
        <v>46</v>
      </c>
      <c r="U526" s="295">
        <v>46</v>
      </c>
      <c r="V526" s="295">
        <v>46</v>
      </c>
      <c r="W526" s="295">
        <v>46</v>
      </c>
      <c r="X526" s="295">
        <v>46</v>
      </c>
      <c r="Y526" s="426">
        <v>1</v>
      </c>
      <c r="Z526" s="426">
        <v>0</v>
      </c>
      <c r="AA526" s="426">
        <v>0</v>
      </c>
      <c r="AB526" s="426">
        <v>0</v>
      </c>
      <c r="AC526" s="426">
        <v>0</v>
      </c>
      <c r="AD526" s="426">
        <v>0</v>
      </c>
      <c r="AE526" s="426">
        <v>0</v>
      </c>
      <c r="AF526" s="426">
        <v>0</v>
      </c>
      <c r="AG526" s="415"/>
      <c r="AH526" s="415"/>
      <c r="AI526" s="415"/>
      <c r="AJ526" s="415"/>
      <c r="AK526" s="415"/>
      <c r="AL526" s="415"/>
      <c r="AM526" s="296">
        <f>SUM(Y526:AL526)</f>
        <v>1</v>
      </c>
    </row>
    <row r="527" spans="1:39" outlineLevel="1">
      <c r="A527" s="756"/>
      <c r="B527" s="782" t="s">
        <v>308</v>
      </c>
      <c r="C527" s="291" t="s">
        <v>163</v>
      </c>
      <c r="D527" s="295"/>
      <c r="E527" s="295"/>
      <c r="F527" s="295"/>
      <c r="G527" s="295"/>
      <c r="H527" s="295"/>
      <c r="I527" s="295"/>
      <c r="J527" s="295"/>
      <c r="K527" s="295"/>
      <c r="L527" s="295"/>
      <c r="M527" s="295"/>
      <c r="N527" s="295">
        <f>N526</f>
        <v>12</v>
      </c>
      <c r="O527" s="295"/>
      <c r="P527" s="295"/>
      <c r="Q527" s="295"/>
      <c r="R527" s="295"/>
      <c r="S527" s="295"/>
      <c r="T527" s="295"/>
      <c r="U527" s="295"/>
      <c r="V527" s="295"/>
      <c r="W527" s="295"/>
      <c r="X527" s="295"/>
      <c r="Y527" s="411">
        <f t="shared" ref="Y527:AF527" si="857">Y526</f>
        <v>1</v>
      </c>
      <c r="Z527" s="411">
        <f t="shared" si="857"/>
        <v>0</v>
      </c>
      <c r="AA527" s="411">
        <f t="shared" si="857"/>
        <v>0</v>
      </c>
      <c r="AB527" s="411">
        <f t="shared" si="857"/>
        <v>0</v>
      </c>
      <c r="AC527" s="411">
        <f t="shared" si="857"/>
        <v>0</v>
      </c>
      <c r="AD527" s="411">
        <f t="shared" si="857"/>
        <v>0</v>
      </c>
      <c r="AE527" s="411">
        <f t="shared" si="857"/>
        <v>0</v>
      </c>
      <c r="AF527" s="411">
        <f t="shared" si="857"/>
        <v>0</v>
      </c>
      <c r="AG527" s="411">
        <f t="shared" ref="AG527" si="858">AG526</f>
        <v>0</v>
      </c>
      <c r="AH527" s="411">
        <f t="shared" ref="AH527" si="859">AH526</f>
        <v>0</v>
      </c>
      <c r="AI527" s="411">
        <f t="shared" ref="AI527" si="860">AI526</f>
        <v>0</v>
      </c>
      <c r="AJ527" s="411">
        <f t="shared" ref="AJ527" si="861">AJ526</f>
        <v>0</v>
      </c>
      <c r="AK527" s="411">
        <f t="shared" ref="AK527" si="862">AK526</f>
        <v>0</v>
      </c>
      <c r="AL527" s="411">
        <f t="shared" ref="AL527" si="863">AL526</f>
        <v>0</v>
      </c>
      <c r="AM527" s="306"/>
    </row>
    <row r="528" spans="1:39" outlineLevel="1">
      <c r="A528" s="756"/>
      <c r="B528" s="781"/>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30" outlineLevel="1">
      <c r="A529" s="756" t="s">
        <v>1039</v>
      </c>
      <c r="B529" s="781" t="s">
        <v>129</v>
      </c>
      <c r="C529" s="291" t="s">
        <v>25</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26"/>
      <c r="Z529" s="410"/>
      <c r="AA529" s="410"/>
      <c r="AB529" s="410"/>
      <c r="AC529" s="410"/>
      <c r="AD529" s="410"/>
      <c r="AE529" s="410"/>
      <c r="AF529" s="415"/>
      <c r="AG529" s="415"/>
      <c r="AH529" s="415"/>
      <c r="AI529" s="415"/>
      <c r="AJ529" s="415"/>
      <c r="AK529" s="415"/>
      <c r="AL529" s="415"/>
      <c r="AM529" s="296">
        <f>SUM(Y529:AL529)</f>
        <v>0</v>
      </c>
    </row>
    <row r="530" spans="1:39" outlineLevel="1">
      <c r="A530" s="756"/>
      <c r="B530" s="782" t="s">
        <v>308</v>
      </c>
      <c r="C530" s="291" t="s">
        <v>163</v>
      </c>
      <c r="D530" s="295"/>
      <c r="E530" s="295"/>
      <c r="F530" s="295"/>
      <c r="G530" s="295"/>
      <c r="H530" s="295"/>
      <c r="I530" s="295"/>
      <c r="J530" s="295"/>
      <c r="K530" s="295"/>
      <c r="L530" s="295"/>
      <c r="M530" s="295"/>
      <c r="N530" s="295">
        <f>N529</f>
        <v>12</v>
      </c>
      <c r="O530" s="295"/>
      <c r="P530" s="295"/>
      <c r="Q530" s="295"/>
      <c r="R530" s="295"/>
      <c r="S530" s="295"/>
      <c r="T530" s="295"/>
      <c r="U530" s="295"/>
      <c r="V530" s="295"/>
      <c r="W530" s="295"/>
      <c r="X530" s="295"/>
      <c r="Y530" s="411">
        <f t="shared" ref="Y530:AF530" si="864">Y529</f>
        <v>0</v>
      </c>
      <c r="Z530" s="411">
        <f t="shared" si="864"/>
        <v>0</v>
      </c>
      <c r="AA530" s="411">
        <f t="shared" si="864"/>
        <v>0</v>
      </c>
      <c r="AB530" s="411">
        <f t="shared" si="864"/>
        <v>0</v>
      </c>
      <c r="AC530" s="411">
        <f t="shared" si="864"/>
        <v>0</v>
      </c>
      <c r="AD530" s="411">
        <f t="shared" si="864"/>
        <v>0</v>
      </c>
      <c r="AE530" s="411">
        <f t="shared" si="864"/>
        <v>0</v>
      </c>
      <c r="AF530" s="411">
        <f t="shared" si="864"/>
        <v>0</v>
      </c>
      <c r="AG530" s="411">
        <f t="shared" ref="AG530" si="865">AG529</f>
        <v>0</v>
      </c>
      <c r="AH530" s="411">
        <f t="shared" ref="AH530" si="866">AH529</f>
        <v>0</v>
      </c>
      <c r="AI530" s="411">
        <f t="shared" ref="AI530" si="867">AI529</f>
        <v>0</v>
      </c>
      <c r="AJ530" s="411">
        <f t="shared" ref="AJ530" si="868">AJ529</f>
        <v>0</v>
      </c>
      <c r="AK530" s="411">
        <f t="shared" ref="AK530" si="869">AK529</f>
        <v>0</v>
      </c>
      <c r="AL530" s="411">
        <f t="shared" ref="AL530" si="870">AL529</f>
        <v>0</v>
      </c>
      <c r="AM530" s="306"/>
    </row>
    <row r="531" spans="1:39" outlineLevel="1">
      <c r="A531" s="756"/>
      <c r="B531" s="781"/>
      <c r="C531" s="291"/>
      <c r="D531" s="291"/>
      <c r="E531" s="291"/>
      <c r="F531" s="291"/>
      <c r="G531" s="291"/>
      <c r="H531" s="291"/>
      <c r="I531" s="291"/>
      <c r="J531" s="291"/>
      <c r="K531" s="291"/>
      <c r="L531" s="291"/>
      <c r="M531" s="291"/>
      <c r="N531" s="291"/>
      <c r="O531" s="291"/>
      <c r="P531" s="291"/>
      <c r="Q531" s="291"/>
      <c r="R531" s="291"/>
      <c r="S531" s="291"/>
      <c r="T531" s="291"/>
      <c r="U531" s="291"/>
      <c r="V531" s="291"/>
      <c r="W531" s="291"/>
      <c r="X531" s="291"/>
      <c r="Y531" s="412"/>
      <c r="Z531" s="425"/>
      <c r="AA531" s="425"/>
      <c r="AB531" s="425"/>
      <c r="AC531" s="425"/>
      <c r="AD531" s="425"/>
      <c r="AE531" s="425"/>
      <c r="AF531" s="425"/>
      <c r="AG531" s="425"/>
      <c r="AH531" s="425"/>
      <c r="AI531" s="425"/>
      <c r="AJ531" s="425"/>
      <c r="AK531" s="425"/>
      <c r="AL531" s="425"/>
      <c r="AM531" s="306"/>
    </row>
    <row r="532" spans="1:39" outlineLevel="1">
      <c r="A532" s="756" t="s">
        <v>1040</v>
      </c>
      <c r="B532" s="781" t="s">
        <v>130</v>
      </c>
      <c r="C532" s="291" t="s">
        <v>25</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26"/>
      <c r="Z532" s="410"/>
      <c r="AA532" s="410"/>
      <c r="AB532" s="410"/>
      <c r="AC532" s="410"/>
      <c r="AD532" s="410"/>
      <c r="AE532" s="410"/>
      <c r="AF532" s="415"/>
      <c r="AG532" s="415"/>
      <c r="AH532" s="415"/>
      <c r="AI532" s="415"/>
      <c r="AJ532" s="415"/>
      <c r="AK532" s="415"/>
      <c r="AL532" s="415"/>
      <c r="AM532" s="296">
        <f>SUM(Y532:AL532)</f>
        <v>0</v>
      </c>
    </row>
    <row r="533" spans="1:39" outlineLevel="1">
      <c r="A533" s="756"/>
      <c r="B533" s="782" t="s">
        <v>308</v>
      </c>
      <c r="C533" s="291" t="s">
        <v>163</v>
      </c>
      <c r="D533" s="295"/>
      <c r="E533" s="295"/>
      <c r="F533" s="295"/>
      <c r="G533" s="295"/>
      <c r="H533" s="295"/>
      <c r="I533" s="295"/>
      <c r="J533" s="295"/>
      <c r="K533" s="295"/>
      <c r="L533" s="295"/>
      <c r="M533" s="295"/>
      <c r="N533" s="295">
        <f>N532</f>
        <v>12</v>
      </c>
      <c r="O533" s="295"/>
      <c r="P533" s="295"/>
      <c r="Q533" s="295"/>
      <c r="R533" s="295"/>
      <c r="S533" s="295"/>
      <c r="T533" s="295"/>
      <c r="U533" s="295"/>
      <c r="V533" s="295"/>
      <c r="W533" s="295"/>
      <c r="X533" s="295"/>
      <c r="Y533" s="411">
        <f t="shared" ref="Y533:AF533" si="871">Y532</f>
        <v>0</v>
      </c>
      <c r="Z533" s="411">
        <f t="shared" si="871"/>
        <v>0</v>
      </c>
      <c r="AA533" s="411">
        <f t="shared" si="871"/>
        <v>0</v>
      </c>
      <c r="AB533" s="411">
        <f t="shared" si="871"/>
        <v>0</v>
      </c>
      <c r="AC533" s="411">
        <f t="shared" si="871"/>
        <v>0</v>
      </c>
      <c r="AD533" s="411">
        <f t="shared" si="871"/>
        <v>0</v>
      </c>
      <c r="AE533" s="411">
        <f t="shared" si="871"/>
        <v>0</v>
      </c>
      <c r="AF533" s="411">
        <f t="shared" si="871"/>
        <v>0</v>
      </c>
      <c r="AG533" s="411">
        <f t="shared" ref="AG533" si="872">AG532</f>
        <v>0</v>
      </c>
      <c r="AH533" s="411">
        <f t="shared" ref="AH533" si="873">AH532</f>
        <v>0</v>
      </c>
      <c r="AI533" s="411">
        <f t="shared" ref="AI533" si="874">AI532</f>
        <v>0</v>
      </c>
      <c r="AJ533" s="411">
        <f t="shared" ref="AJ533" si="875">AJ532</f>
        <v>0</v>
      </c>
      <c r="AK533" s="411">
        <f t="shared" ref="AK533" si="876">AK532</f>
        <v>0</v>
      </c>
      <c r="AL533" s="411">
        <f t="shared" ref="AL533" si="877">AL532</f>
        <v>0</v>
      </c>
      <c r="AM533" s="306"/>
    </row>
    <row r="534" spans="1:39" outlineLevel="1">
      <c r="A534" s="756"/>
      <c r="B534" s="781"/>
      <c r="C534" s="291"/>
      <c r="D534" s="291"/>
      <c r="E534" s="291"/>
      <c r="F534" s="291"/>
      <c r="G534" s="291"/>
      <c r="H534" s="291"/>
      <c r="I534" s="291"/>
      <c r="J534" s="291"/>
      <c r="K534" s="291"/>
      <c r="L534" s="291"/>
      <c r="M534" s="291"/>
      <c r="N534" s="291"/>
      <c r="O534" s="291"/>
      <c r="P534" s="291"/>
      <c r="Q534" s="291"/>
      <c r="R534" s="291"/>
      <c r="S534" s="291"/>
      <c r="T534" s="291"/>
      <c r="U534" s="291"/>
      <c r="V534" s="291"/>
      <c r="W534" s="291"/>
      <c r="X534" s="291"/>
      <c r="Y534" s="412"/>
      <c r="Z534" s="425"/>
      <c r="AA534" s="425"/>
      <c r="AB534" s="425"/>
      <c r="AC534" s="425"/>
      <c r="AD534" s="425"/>
      <c r="AE534" s="425"/>
      <c r="AF534" s="425"/>
      <c r="AG534" s="425"/>
      <c r="AH534" s="425"/>
      <c r="AI534" s="425"/>
      <c r="AJ534" s="425"/>
      <c r="AK534" s="425"/>
      <c r="AL534" s="425"/>
      <c r="AM534" s="306"/>
    </row>
    <row r="535" spans="1:39" ht="30" outlineLevel="1">
      <c r="A535" s="756" t="s">
        <v>1041</v>
      </c>
      <c r="B535" s="781" t="s">
        <v>1022</v>
      </c>
      <c r="C535" s="291" t="s">
        <v>25</v>
      </c>
      <c r="D535" s="295"/>
      <c r="E535" s="295"/>
      <c r="F535" s="295">
        <v>0</v>
      </c>
      <c r="G535" s="295">
        <v>0</v>
      </c>
      <c r="H535" s="295">
        <v>0</v>
      </c>
      <c r="I535" s="295">
        <v>0</v>
      </c>
      <c r="J535" s="295">
        <v>0</v>
      </c>
      <c r="K535" s="295">
        <v>0</v>
      </c>
      <c r="L535" s="295">
        <v>0</v>
      </c>
      <c r="M535" s="295">
        <v>0</v>
      </c>
      <c r="N535" s="295">
        <v>12</v>
      </c>
      <c r="O535" s="295"/>
      <c r="P535" s="295"/>
      <c r="Q535" s="295">
        <v>0</v>
      </c>
      <c r="R535" s="295">
        <v>0</v>
      </c>
      <c r="S535" s="295">
        <v>0</v>
      </c>
      <c r="T535" s="295">
        <v>0</v>
      </c>
      <c r="U535" s="295">
        <v>0</v>
      </c>
      <c r="V535" s="295">
        <v>0</v>
      </c>
      <c r="W535" s="295">
        <v>0</v>
      </c>
      <c r="X535" s="295">
        <v>0</v>
      </c>
      <c r="Y535" s="426">
        <v>0</v>
      </c>
      <c r="Z535" s="426">
        <v>0</v>
      </c>
      <c r="AA535" s="426">
        <v>1</v>
      </c>
      <c r="AB535" s="426">
        <v>0</v>
      </c>
      <c r="AC535" s="426">
        <v>0</v>
      </c>
      <c r="AD535" s="426">
        <v>0</v>
      </c>
      <c r="AE535" s="426">
        <v>0</v>
      </c>
      <c r="AF535" s="426">
        <v>0</v>
      </c>
      <c r="AG535" s="415"/>
      <c r="AH535" s="415"/>
      <c r="AI535" s="415"/>
      <c r="AJ535" s="415"/>
      <c r="AK535" s="415"/>
      <c r="AL535" s="415"/>
      <c r="AM535" s="296">
        <f>SUM(Y535:AL535)</f>
        <v>1</v>
      </c>
    </row>
    <row r="536" spans="1:39" outlineLevel="1">
      <c r="A536" s="756"/>
      <c r="B536" s="431" t="s">
        <v>308</v>
      </c>
      <c r="C536" s="291" t="s">
        <v>163</v>
      </c>
      <c r="D536" s="295"/>
      <c r="E536" s="295"/>
      <c r="F536" s="295"/>
      <c r="G536" s="295"/>
      <c r="H536" s="295"/>
      <c r="I536" s="295"/>
      <c r="J536" s="295"/>
      <c r="K536" s="295"/>
      <c r="L536" s="295"/>
      <c r="M536" s="295"/>
      <c r="N536" s="295">
        <f>N535</f>
        <v>12</v>
      </c>
      <c r="O536" s="295"/>
      <c r="P536" s="295"/>
      <c r="Q536" s="295"/>
      <c r="R536" s="295"/>
      <c r="S536" s="295"/>
      <c r="T536" s="295"/>
      <c r="U536" s="295"/>
      <c r="V536" s="295"/>
      <c r="W536" s="295"/>
      <c r="X536" s="295"/>
      <c r="Y536" s="411">
        <f t="shared" ref="Y536:AF536" si="878">Y535</f>
        <v>0</v>
      </c>
      <c r="Z536" s="411">
        <f t="shared" si="878"/>
        <v>0</v>
      </c>
      <c r="AA536" s="411">
        <f t="shared" si="878"/>
        <v>1</v>
      </c>
      <c r="AB536" s="411">
        <f t="shared" si="878"/>
        <v>0</v>
      </c>
      <c r="AC536" s="411">
        <f t="shared" si="878"/>
        <v>0</v>
      </c>
      <c r="AD536" s="411">
        <f t="shared" si="878"/>
        <v>0</v>
      </c>
      <c r="AE536" s="411">
        <f t="shared" si="878"/>
        <v>0</v>
      </c>
      <c r="AF536" s="411">
        <f t="shared" si="878"/>
        <v>0</v>
      </c>
      <c r="AG536" s="411">
        <f t="shared" ref="AG536" si="879">AG535</f>
        <v>0</v>
      </c>
      <c r="AH536" s="411">
        <f t="shared" ref="AH536" si="880">AH535</f>
        <v>0</v>
      </c>
      <c r="AI536" s="411">
        <f t="shared" ref="AI536" si="881">AI535</f>
        <v>0</v>
      </c>
      <c r="AJ536" s="411">
        <f t="shared" ref="AJ536" si="882">AJ535</f>
        <v>0</v>
      </c>
      <c r="AK536" s="411">
        <f t="shared" ref="AK536" si="883">AK535</f>
        <v>0</v>
      </c>
      <c r="AL536" s="411">
        <f t="shared" ref="AL536" si="884">AL535</f>
        <v>0</v>
      </c>
      <c r="AM536" s="306"/>
    </row>
    <row r="537" spans="1:39" outlineLevel="1">
      <c r="A537" s="756"/>
      <c r="B537" s="428"/>
      <c r="C537" s="291"/>
      <c r="D537" s="291"/>
      <c r="E537" s="291"/>
      <c r="F537" s="291"/>
      <c r="G537" s="291"/>
      <c r="H537" s="291"/>
      <c r="I537" s="291"/>
      <c r="J537" s="291"/>
      <c r="K537" s="291"/>
      <c r="L537" s="291"/>
      <c r="M537" s="291"/>
      <c r="N537" s="291"/>
      <c r="O537" s="291"/>
      <c r="P537" s="291"/>
      <c r="Q537" s="291"/>
      <c r="R537" s="291"/>
      <c r="S537" s="291"/>
      <c r="T537" s="291"/>
      <c r="U537" s="291"/>
      <c r="V537" s="291"/>
      <c r="W537" s="291"/>
      <c r="X537" s="291"/>
      <c r="Y537" s="412"/>
      <c r="Z537" s="425"/>
      <c r="AA537" s="425"/>
      <c r="AB537" s="425"/>
      <c r="AC537" s="425"/>
      <c r="AD537" s="425"/>
      <c r="AE537" s="425"/>
      <c r="AF537" s="425"/>
      <c r="AG537" s="425"/>
      <c r="AH537" s="425"/>
      <c r="AI537" s="425"/>
      <c r="AJ537" s="425"/>
      <c r="AK537" s="425"/>
      <c r="AL537" s="425"/>
      <c r="AM537" s="306"/>
    </row>
    <row r="538" spans="1:39" ht="30" outlineLevel="1">
      <c r="A538" s="756" t="s">
        <v>1042</v>
      </c>
      <c r="B538" s="428" t="s">
        <v>132</v>
      </c>
      <c r="C538" s="291" t="s">
        <v>25</v>
      </c>
      <c r="D538" s="295"/>
      <c r="E538" s="295"/>
      <c r="F538" s="295"/>
      <c r="G538" s="295"/>
      <c r="H538" s="295"/>
      <c r="I538" s="295"/>
      <c r="J538" s="295"/>
      <c r="K538" s="295"/>
      <c r="L538" s="295"/>
      <c r="M538" s="295"/>
      <c r="N538" s="295">
        <v>12</v>
      </c>
      <c r="O538" s="295"/>
      <c r="P538" s="295"/>
      <c r="Q538" s="295"/>
      <c r="R538" s="295"/>
      <c r="S538" s="295"/>
      <c r="T538" s="295"/>
      <c r="U538" s="295"/>
      <c r="V538" s="295"/>
      <c r="W538" s="295"/>
      <c r="X538" s="295"/>
      <c r="Y538" s="426"/>
      <c r="Z538" s="410"/>
      <c r="AA538" s="410"/>
      <c r="AB538" s="410"/>
      <c r="AC538" s="410"/>
      <c r="AD538" s="410"/>
      <c r="AE538" s="410"/>
      <c r="AF538" s="415"/>
      <c r="AG538" s="415"/>
      <c r="AH538" s="415"/>
      <c r="AI538" s="415"/>
      <c r="AJ538" s="415"/>
      <c r="AK538" s="415"/>
      <c r="AL538" s="415"/>
      <c r="AM538" s="296">
        <f>SUM(Y538:AL538)</f>
        <v>0</v>
      </c>
    </row>
    <row r="539" spans="1:39" outlineLevel="1">
      <c r="A539" s="756"/>
      <c r="B539" s="431" t="s">
        <v>308</v>
      </c>
      <c r="C539" s="291" t="s">
        <v>163</v>
      </c>
      <c r="D539" s="295"/>
      <c r="E539" s="295"/>
      <c r="F539" s="295"/>
      <c r="G539" s="295"/>
      <c r="H539" s="295"/>
      <c r="I539" s="295"/>
      <c r="J539" s="295"/>
      <c r="K539" s="295"/>
      <c r="L539" s="295"/>
      <c r="M539" s="295"/>
      <c r="N539" s="295">
        <f>N538</f>
        <v>12</v>
      </c>
      <c r="O539" s="295"/>
      <c r="P539" s="295"/>
      <c r="Q539" s="295"/>
      <c r="R539" s="295"/>
      <c r="S539" s="295"/>
      <c r="T539" s="295"/>
      <c r="U539" s="295"/>
      <c r="V539" s="295"/>
      <c r="W539" s="295"/>
      <c r="X539" s="295"/>
      <c r="Y539" s="411">
        <f t="shared" ref="Y539:AF539" si="885">Y538</f>
        <v>0</v>
      </c>
      <c r="Z539" s="411">
        <f t="shared" si="885"/>
        <v>0</v>
      </c>
      <c r="AA539" s="411">
        <f t="shared" si="885"/>
        <v>0</v>
      </c>
      <c r="AB539" s="411">
        <f t="shared" si="885"/>
        <v>0</v>
      </c>
      <c r="AC539" s="411">
        <f t="shared" si="885"/>
        <v>0</v>
      </c>
      <c r="AD539" s="411">
        <f t="shared" si="885"/>
        <v>0</v>
      </c>
      <c r="AE539" s="411">
        <f t="shared" si="885"/>
        <v>0</v>
      </c>
      <c r="AF539" s="411">
        <f t="shared" si="885"/>
        <v>0</v>
      </c>
      <c r="AG539" s="411">
        <f t="shared" ref="AG539" si="886">AG538</f>
        <v>0</v>
      </c>
      <c r="AH539" s="411">
        <f t="shared" ref="AH539" si="887">AH538</f>
        <v>0</v>
      </c>
      <c r="AI539" s="411">
        <f t="shared" ref="AI539" si="888">AI538</f>
        <v>0</v>
      </c>
      <c r="AJ539" s="411">
        <f t="shared" ref="AJ539" si="889">AJ538</f>
        <v>0</v>
      </c>
      <c r="AK539" s="411">
        <f t="shared" ref="AK539" si="890">AK538</f>
        <v>0</v>
      </c>
      <c r="AL539" s="411">
        <f t="shared" ref="AL539" si="891">AL538</f>
        <v>0</v>
      </c>
      <c r="AM539" s="306"/>
    </row>
    <row r="540" spans="1:39" outlineLevel="1">
      <c r="A540" s="756"/>
      <c r="B540" s="428"/>
      <c r="C540" s="291"/>
      <c r="D540" s="291"/>
      <c r="E540" s="291"/>
      <c r="F540" s="291"/>
      <c r="G540" s="291"/>
      <c r="H540" s="291"/>
      <c r="I540" s="291"/>
      <c r="J540" s="291"/>
      <c r="K540" s="291"/>
      <c r="L540" s="291"/>
      <c r="M540" s="291"/>
      <c r="N540" s="291"/>
      <c r="O540" s="291"/>
      <c r="P540" s="291"/>
      <c r="Q540" s="291"/>
      <c r="R540" s="291"/>
      <c r="S540" s="291"/>
      <c r="T540" s="291"/>
      <c r="U540" s="291"/>
      <c r="V540" s="291"/>
      <c r="W540" s="291"/>
      <c r="X540" s="291"/>
      <c r="Y540" s="412"/>
      <c r="Z540" s="425"/>
      <c r="AA540" s="425"/>
      <c r="AB540" s="425"/>
      <c r="AC540" s="425"/>
      <c r="AD540" s="425"/>
      <c r="AE540" s="425"/>
      <c r="AF540" s="425"/>
      <c r="AG540" s="425"/>
      <c r="AH540" s="425"/>
      <c r="AI540" s="425"/>
      <c r="AJ540" s="425"/>
      <c r="AK540" s="425"/>
      <c r="AL540" s="425"/>
      <c r="AM540" s="306"/>
    </row>
    <row r="541" spans="1:39" ht="45" outlineLevel="1">
      <c r="A541" s="756" t="s">
        <v>1043</v>
      </c>
      <c r="B541" s="428" t="s">
        <v>133</v>
      </c>
      <c r="C541" s="291" t="s">
        <v>25</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26"/>
      <c r="Z541" s="410"/>
      <c r="AA541" s="410"/>
      <c r="AB541" s="410"/>
      <c r="AC541" s="410"/>
      <c r="AD541" s="410"/>
      <c r="AE541" s="410"/>
      <c r="AF541" s="415"/>
      <c r="AG541" s="415"/>
      <c r="AH541" s="415"/>
      <c r="AI541" s="415"/>
      <c r="AJ541" s="415"/>
      <c r="AK541" s="415"/>
      <c r="AL541" s="415"/>
      <c r="AM541" s="296">
        <f>SUM(Y541:AL541)</f>
        <v>0</v>
      </c>
    </row>
    <row r="542" spans="1:39" outlineLevel="1">
      <c r="A542" s="756"/>
      <c r="B542" s="431" t="s">
        <v>308</v>
      </c>
      <c r="C542" s="291" t="s">
        <v>163</v>
      </c>
      <c r="D542" s="295"/>
      <c r="E542" s="295"/>
      <c r="F542" s="295"/>
      <c r="G542" s="295"/>
      <c r="H542" s="295"/>
      <c r="I542" s="295"/>
      <c r="J542" s="295"/>
      <c r="K542" s="295"/>
      <c r="L542" s="295"/>
      <c r="M542" s="295"/>
      <c r="N542" s="295">
        <f>N541</f>
        <v>12</v>
      </c>
      <c r="O542" s="295"/>
      <c r="P542" s="295"/>
      <c r="Q542" s="295"/>
      <c r="R542" s="295"/>
      <c r="S542" s="295"/>
      <c r="T542" s="295"/>
      <c r="U542" s="295"/>
      <c r="V542" s="295"/>
      <c r="W542" s="295"/>
      <c r="X542" s="295"/>
      <c r="Y542" s="411">
        <f t="shared" ref="Y542:AF542" si="892">Y541</f>
        <v>0</v>
      </c>
      <c r="Z542" s="411">
        <f t="shared" si="892"/>
        <v>0</v>
      </c>
      <c r="AA542" s="411">
        <f t="shared" si="892"/>
        <v>0</v>
      </c>
      <c r="AB542" s="411">
        <f t="shared" si="892"/>
        <v>0</v>
      </c>
      <c r="AC542" s="411">
        <f t="shared" si="892"/>
        <v>0</v>
      </c>
      <c r="AD542" s="411">
        <f t="shared" si="892"/>
        <v>0</v>
      </c>
      <c r="AE542" s="411">
        <f t="shared" si="892"/>
        <v>0</v>
      </c>
      <c r="AF542" s="411">
        <f t="shared" si="892"/>
        <v>0</v>
      </c>
      <c r="AG542" s="411">
        <f t="shared" ref="AG542" si="893">AG541</f>
        <v>0</v>
      </c>
      <c r="AH542" s="411">
        <f t="shared" ref="AH542" si="894">AH541</f>
        <v>0</v>
      </c>
      <c r="AI542" s="411">
        <f t="shared" ref="AI542" si="895">AI541</f>
        <v>0</v>
      </c>
      <c r="AJ542" s="411">
        <f t="shared" ref="AJ542" si="896">AJ541</f>
        <v>0</v>
      </c>
      <c r="AK542" s="411">
        <f t="shared" ref="AK542" si="897">AK541</f>
        <v>0</v>
      </c>
      <c r="AL542" s="411">
        <f t="shared" ref="AL542" si="898">AL541</f>
        <v>0</v>
      </c>
      <c r="AM542" s="306"/>
    </row>
    <row r="543" spans="1:39" outlineLevel="1">
      <c r="A543" s="756"/>
      <c r="B543" s="428"/>
      <c r="C543" s="291"/>
      <c r="D543" s="291"/>
      <c r="E543" s="291"/>
      <c r="F543" s="291"/>
      <c r="G543" s="291"/>
      <c r="H543" s="291"/>
      <c r="I543" s="291"/>
      <c r="J543" s="291"/>
      <c r="K543" s="291"/>
      <c r="L543" s="291"/>
      <c r="M543" s="291"/>
      <c r="N543" s="291"/>
      <c r="O543" s="291"/>
      <c r="P543" s="291"/>
      <c r="Q543" s="291"/>
      <c r="R543" s="291"/>
      <c r="S543" s="291"/>
      <c r="T543" s="291"/>
      <c r="U543" s="291"/>
      <c r="V543" s="291"/>
      <c r="W543" s="291"/>
      <c r="X543" s="291"/>
      <c r="Y543" s="412"/>
      <c r="Z543" s="425"/>
      <c r="AA543" s="425"/>
      <c r="AB543" s="425"/>
      <c r="AC543" s="425"/>
      <c r="AD543" s="425"/>
      <c r="AE543" s="425"/>
      <c r="AF543" s="425"/>
      <c r="AG543" s="425"/>
      <c r="AH543" s="425"/>
      <c r="AI543" s="425"/>
      <c r="AJ543" s="425"/>
      <c r="AK543" s="425"/>
      <c r="AL543" s="425"/>
      <c r="AM543" s="306"/>
    </row>
    <row r="544" spans="1:39" ht="45" outlineLevel="1">
      <c r="A544" s="756" t="s">
        <v>1044</v>
      </c>
      <c r="B544" s="428" t="s">
        <v>134</v>
      </c>
      <c r="C544" s="291" t="s">
        <v>25</v>
      </c>
      <c r="D544" s="295"/>
      <c r="E544" s="295"/>
      <c r="F544" s="295"/>
      <c r="G544" s="295"/>
      <c r="H544" s="295"/>
      <c r="I544" s="295"/>
      <c r="J544" s="295"/>
      <c r="K544" s="295"/>
      <c r="L544" s="295"/>
      <c r="M544" s="295"/>
      <c r="N544" s="291"/>
      <c r="O544" s="295"/>
      <c r="P544" s="295"/>
      <c r="Q544" s="295"/>
      <c r="R544" s="295"/>
      <c r="S544" s="295"/>
      <c r="T544" s="295"/>
      <c r="U544" s="295"/>
      <c r="V544" s="295"/>
      <c r="W544" s="295"/>
      <c r="X544" s="295"/>
      <c r="Y544" s="426"/>
      <c r="Z544" s="410"/>
      <c r="AA544" s="410"/>
      <c r="AB544" s="410"/>
      <c r="AC544" s="410"/>
      <c r="AD544" s="410"/>
      <c r="AE544" s="410"/>
      <c r="AF544" s="415"/>
      <c r="AG544" s="415"/>
      <c r="AH544" s="415"/>
      <c r="AI544" s="415"/>
      <c r="AJ544" s="415"/>
      <c r="AK544" s="415"/>
      <c r="AL544" s="415"/>
      <c r="AM544" s="296">
        <f>SUM(Y544:AL544)</f>
        <v>0</v>
      </c>
    </row>
    <row r="545" spans="1:39" outlineLevel="1">
      <c r="A545" s="756"/>
      <c r="B545" s="431" t="s">
        <v>308</v>
      </c>
      <c r="C545" s="291" t="s">
        <v>163</v>
      </c>
      <c r="D545" s="295"/>
      <c r="E545" s="295"/>
      <c r="F545" s="295"/>
      <c r="G545" s="295"/>
      <c r="H545" s="295"/>
      <c r="I545" s="295"/>
      <c r="J545" s="295"/>
      <c r="K545" s="295"/>
      <c r="L545" s="295"/>
      <c r="M545" s="295"/>
      <c r="N545" s="468"/>
      <c r="O545" s="295"/>
      <c r="P545" s="295"/>
      <c r="Q545" s="295"/>
      <c r="R545" s="295"/>
      <c r="S545" s="295"/>
      <c r="T545" s="295"/>
      <c r="U545" s="295"/>
      <c r="V545" s="295"/>
      <c r="W545" s="295"/>
      <c r="X545" s="295"/>
      <c r="Y545" s="411">
        <f t="shared" ref="Y545:AF545" si="899">Y544</f>
        <v>0</v>
      </c>
      <c r="Z545" s="411">
        <f t="shared" si="899"/>
        <v>0</v>
      </c>
      <c r="AA545" s="411">
        <f t="shared" si="899"/>
        <v>0</v>
      </c>
      <c r="AB545" s="411">
        <f t="shared" si="899"/>
        <v>0</v>
      </c>
      <c r="AC545" s="411">
        <f t="shared" si="899"/>
        <v>0</v>
      </c>
      <c r="AD545" s="411">
        <f t="shared" si="899"/>
        <v>0</v>
      </c>
      <c r="AE545" s="411">
        <f t="shared" si="899"/>
        <v>0</v>
      </c>
      <c r="AF545" s="411">
        <f t="shared" si="899"/>
        <v>0</v>
      </c>
      <c r="AG545" s="411">
        <f t="shared" ref="AG545" si="900">AG544</f>
        <v>0</v>
      </c>
      <c r="AH545" s="411">
        <f t="shared" ref="AH545" si="901">AH544</f>
        <v>0</v>
      </c>
      <c r="AI545" s="411">
        <f t="shared" ref="AI545" si="902">AI544</f>
        <v>0</v>
      </c>
      <c r="AJ545" s="411">
        <f t="shared" ref="AJ545" si="903">AJ544</f>
        <v>0</v>
      </c>
      <c r="AK545" s="411">
        <f t="shared" ref="AK545" si="904">AK544</f>
        <v>0</v>
      </c>
      <c r="AL545" s="411">
        <f t="shared" ref="AL545" si="905">AL544</f>
        <v>0</v>
      </c>
      <c r="AM545" s="306"/>
    </row>
    <row r="546" spans="1:39" outlineLevel="1">
      <c r="A546" s="756"/>
      <c r="B546" s="428"/>
      <c r="C546" s="291"/>
      <c r="D546" s="291"/>
      <c r="E546" s="291"/>
      <c r="F546" s="291"/>
      <c r="G546" s="291"/>
      <c r="H546" s="291"/>
      <c r="I546" s="291"/>
      <c r="J546" s="291"/>
      <c r="K546" s="291"/>
      <c r="L546" s="291"/>
      <c r="M546" s="291"/>
      <c r="N546" s="291"/>
      <c r="O546" s="291"/>
      <c r="P546" s="291"/>
      <c r="Q546" s="291"/>
      <c r="R546" s="291"/>
      <c r="S546" s="291"/>
      <c r="T546" s="291"/>
      <c r="U546" s="291"/>
      <c r="V546" s="291"/>
      <c r="W546" s="291"/>
      <c r="X546" s="291"/>
      <c r="Y546" s="412"/>
      <c r="Z546" s="425"/>
      <c r="AA546" s="425"/>
      <c r="AB546" s="425"/>
      <c r="AC546" s="425"/>
      <c r="AD546" s="425"/>
      <c r="AE546" s="425"/>
      <c r="AF546" s="425"/>
      <c r="AG546" s="425"/>
      <c r="AH546" s="425"/>
      <c r="AI546" s="425"/>
      <c r="AJ546" s="425"/>
      <c r="AK546" s="425"/>
      <c r="AL546" s="425"/>
      <c r="AM546" s="306"/>
    </row>
    <row r="547" spans="1:39" ht="30" outlineLevel="1">
      <c r="A547" s="756" t="s">
        <v>1045</v>
      </c>
      <c r="B547" s="428" t="s">
        <v>135</v>
      </c>
      <c r="C547" s="291" t="s">
        <v>25</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26"/>
      <c r="Z547" s="410"/>
      <c r="AA547" s="410"/>
      <c r="AB547" s="410"/>
      <c r="AC547" s="410"/>
      <c r="AD547" s="410"/>
      <c r="AE547" s="410"/>
      <c r="AF547" s="415"/>
      <c r="AG547" s="415"/>
      <c r="AH547" s="415"/>
      <c r="AI547" s="415"/>
      <c r="AJ547" s="415"/>
      <c r="AK547" s="415"/>
      <c r="AL547" s="415"/>
      <c r="AM547" s="296">
        <f>SUM(Y547:AL547)</f>
        <v>0</v>
      </c>
    </row>
    <row r="548" spans="1:39" outlineLevel="1">
      <c r="A548" s="756"/>
      <c r="B548" s="431" t="s">
        <v>308</v>
      </c>
      <c r="C548" s="291" t="s">
        <v>163</v>
      </c>
      <c r="D548" s="295"/>
      <c r="E548" s="295"/>
      <c r="F548" s="295"/>
      <c r="G548" s="295"/>
      <c r="H548" s="295"/>
      <c r="I548" s="295"/>
      <c r="J548" s="295"/>
      <c r="K548" s="295"/>
      <c r="L548" s="295"/>
      <c r="M548" s="295"/>
      <c r="N548" s="295">
        <f>N547</f>
        <v>12</v>
      </c>
      <c r="O548" s="295"/>
      <c r="P548" s="295"/>
      <c r="Q548" s="295"/>
      <c r="R548" s="295"/>
      <c r="S548" s="295"/>
      <c r="T548" s="295"/>
      <c r="U548" s="295"/>
      <c r="V548" s="295"/>
      <c r="W548" s="295"/>
      <c r="X548" s="295"/>
      <c r="Y548" s="411">
        <f t="shared" ref="Y548:AF548" si="906">Y547</f>
        <v>0</v>
      </c>
      <c r="Z548" s="411">
        <f t="shared" si="906"/>
        <v>0</v>
      </c>
      <c r="AA548" s="411">
        <f t="shared" si="906"/>
        <v>0</v>
      </c>
      <c r="AB548" s="411">
        <f t="shared" si="906"/>
        <v>0</v>
      </c>
      <c r="AC548" s="411">
        <f t="shared" si="906"/>
        <v>0</v>
      </c>
      <c r="AD548" s="411">
        <f t="shared" si="906"/>
        <v>0</v>
      </c>
      <c r="AE548" s="411">
        <f t="shared" si="906"/>
        <v>0</v>
      </c>
      <c r="AF548" s="411">
        <f t="shared" si="906"/>
        <v>0</v>
      </c>
      <c r="AG548" s="411">
        <f t="shared" ref="AG548" si="907">AG547</f>
        <v>0</v>
      </c>
      <c r="AH548" s="411">
        <f t="shared" ref="AH548" si="908">AH547</f>
        <v>0</v>
      </c>
      <c r="AI548" s="411">
        <f t="shared" ref="AI548" si="909">AI547</f>
        <v>0</v>
      </c>
      <c r="AJ548" s="411">
        <f t="shared" ref="AJ548" si="910">AJ547</f>
        <v>0</v>
      </c>
      <c r="AK548" s="411">
        <f t="shared" ref="AK548" si="911">AK547</f>
        <v>0</v>
      </c>
      <c r="AL548" s="411">
        <f t="shared" ref="AL548" si="912">AL547</f>
        <v>0</v>
      </c>
      <c r="AM548" s="306"/>
    </row>
    <row r="549" spans="1:39" outlineLevel="1">
      <c r="A549" s="756"/>
      <c r="B549" s="428"/>
      <c r="C549" s="291"/>
      <c r="D549" s="291"/>
      <c r="E549" s="291"/>
      <c r="F549" s="291"/>
      <c r="G549" s="291"/>
      <c r="H549" s="291"/>
      <c r="I549" s="291"/>
      <c r="J549" s="291"/>
      <c r="K549" s="291"/>
      <c r="L549" s="291"/>
      <c r="M549" s="291"/>
      <c r="N549" s="291"/>
      <c r="O549" s="291"/>
      <c r="P549" s="291"/>
      <c r="Q549" s="291"/>
      <c r="R549" s="291"/>
      <c r="S549" s="291"/>
      <c r="T549" s="291"/>
      <c r="U549" s="291"/>
      <c r="V549" s="291"/>
      <c r="W549" s="291"/>
      <c r="X549" s="291"/>
      <c r="Y549" s="412"/>
      <c r="Z549" s="425"/>
      <c r="AA549" s="425"/>
      <c r="AB549" s="425"/>
      <c r="AC549" s="425"/>
      <c r="AD549" s="425"/>
      <c r="AE549" s="425"/>
      <c r="AF549" s="425"/>
      <c r="AG549" s="425"/>
      <c r="AH549" s="425"/>
      <c r="AI549" s="425"/>
      <c r="AJ549" s="425"/>
      <c r="AK549" s="425"/>
      <c r="AL549" s="425"/>
      <c r="AM549" s="306"/>
    </row>
    <row r="550" spans="1:39" ht="45" outlineLevel="1">
      <c r="A550" s="756" t="s">
        <v>1046</v>
      </c>
      <c r="B550" s="428" t="s">
        <v>136</v>
      </c>
      <c r="C550" s="291" t="s">
        <v>25</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26"/>
      <c r="Z550" s="410"/>
      <c r="AA550" s="410"/>
      <c r="AB550" s="410"/>
      <c r="AC550" s="410"/>
      <c r="AD550" s="410"/>
      <c r="AE550" s="410"/>
      <c r="AF550" s="415"/>
      <c r="AG550" s="415"/>
      <c r="AH550" s="415"/>
      <c r="AI550" s="415"/>
      <c r="AJ550" s="415"/>
      <c r="AK550" s="415"/>
      <c r="AL550" s="415"/>
      <c r="AM550" s="296">
        <f>SUM(Y550:AL550)</f>
        <v>0</v>
      </c>
    </row>
    <row r="551" spans="1:39" outlineLevel="1">
      <c r="A551" s="756"/>
      <c r="B551" s="431" t="s">
        <v>308</v>
      </c>
      <c r="C551" s="291" t="s">
        <v>163</v>
      </c>
      <c r="D551" s="295"/>
      <c r="E551" s="295"/>
      <c r="F551" s="295"/>
      <c r="G551" s="295"/>
      <c r="H551" s="295"/>
      <c r="I551" s="295"/>
      <c r="J551" s="295"/>
      <c r="K551" s="295"/>
      <c r="L551" s="295"/>
      <c r="M551" s="295"/>
      <c r="N551" s="295">
        <f>N550</f>
        <v>12</v>
      </c>
      <c r="O551" s="295"/>
      <c r="P551" s="295"/>
      <c r="Q551" s="295"/>
      <c r="R551" s="295"/>
      <c r="S551" s="295"/>
      <c r="T551" s="295"/>
      <c r="U551" s="295"/>
      <c r="V551" s="295"/>
      <c r="W551" s="295"/>
      <c r="X551" s="295"/>
      <c r="Y551" s="411">
        <f t="shared" ref="Y551:AF551" si="913">Y550</f>
        <v>0</v>
      </c>
      <c r="Z551" s="411">
        <f t="shared" si="913"/>
        <v>0</v>
      </c>
      <c r="AA551" s="411">
        <f t="shared" si="913"/>
        <v>0</v>
      </c>
      <c r="AB551" s="411">
        <f t="shared" si="913"/>
        <v>0</v>
      </c>
      <c r="AC551" s="411">
        <f t="shared" si="913"/>
        <v>0</v>
      </c>
      <c r="AD551" s="411">
        <f t="shared" si="913"/>
        <v>0</v>
      </c>
      <c r="AE551" s="411">
        <f t="shared" si="913"/>
        <v>0</v>
      </c>
      <c r="AF551" s="411">
        <f t="shared" si="913"/>
        <v>0</v>
      </c>
      <c r="AG551" s="411">
        <f t="shared" ref="AG551" si="914">AG550</f>
        <v>0</v>
      </c>
      <c r="AH551" s="411">
        <f t="shared" ref="AH551" si="915">AH550</f>
        <v>0</v>
      </c>
      <c r="AI551" s="411">
        <f t="shared" ref="AI551" si="916">AI550</f>
        <v>0</v>
      </c>
      <c r="AJ551" s="411">
        <f t="shared" ref="AJ551" si="917">AJ550</f>
        <v>0</v>
      </c>
      <c r="AK551" s="411">
        <f t="shared" ref="AK551" si="918">AK550</f>
        <v>0</v>
      </c>
      <c r="AL551" s="411">
        <f t="shared" ref="AL551" si="919">AL550</f>
        <v>0</v>
      </c>
      <c r="AM551" s="306"/>
    </row>
    <row r="552" spans="1:39" outlineLevel="1">
      <c r="A552" s="756"/>
      <c r="B552" s="428"/>
      <c r="C552" s="291"/>
      <c r="D552" s="291"/>
      <c r="E552" s="291"/>
      <c r="F552" s="291"/>
      <c r="G552" s="291"/>
      <c r="H552" s="291"/>
      <c r="I552" s="291"/>
      <c r="J552" s="291"/>
      <c r="K552" s="291"/>
      <c r="L552" s="291"/>
      <c r="M552" s="291"/>
      <c r="N552" s="291"/>
      <c r="O552" s="291"/>
      <c r="P552" s="291"/>
      <c r="Q552" s="291"/>
      <c r="R552" s="291"/>
      <c r="S552" s="291"/>
      <c r="T552" s="291"/>
      <c r="U552" s="291"/>
      <c r="V552" s="291"/>
      <c r="W552" s="291"/>
      <c r="X552" s="291"/>
      <c r="Y552" s="412"/>
      <c r="Z552" s="425"/>
      <c r="AA552" s="425"/>
      <c r="AB552" s="425"/>
      <c r="AC552" s="425"/>
      <c r="AD552" s="425"/>
      <c r="AE552" s="425"/>
      <c r="AF552" s="425"/>
      <c r="AG552" s="425"/>
      <c r="AH552" s="425"/>
      <c r="AI552" s="425"/>
      <c r="AJ552" s="425"/>
      <c r="AK552" s="425"/>
      <c r="AL552" s="425"/>
      <c r="AM552" s="306"/>
    </row>
    <row r="553" spans="1:39" ht="30" outlineLevel="1">
      <c r="A553" s="756" t="s">
        <v>1047</v>
      </c>
      <c r="B553" s="428" t="s">
        <v>137</v>
      </c>
      <c r="C553" s="291" t="s">
        <v>25</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26"/>
      <c r="Z553" s="410"/>
      <c r="AA553" s="410"/>
      <c r="AB553" s="410"/>
      <c r="AC553" s="410"/>
      <c r="AD553" s="410"/>
      <c r="AE553" s="410"/>
      <c r="AF553" s="415"/>
      <c r="AG553" s="415"/>
      <c r="AH553" s="415"/>
      <c r="AI553" s="415"/>
      <c r="AJ553" s="415"/>
      <c r="AK553" s="415"/>
      <c r="AL553" s="415"/>
      <c r="AM553" s="296">
        <f>SUM(Y553:AL553)</f>
        <v>0</v>
      </c>
    </row>
    <row r="554" spans="1:39" outlineLevel="1">
      <c r="A554" s="756"/>
      <c r="B554" s="431" t="s">
        <v>308</v>
      </c>
      <c r="C554" s="291" t="s">
        <v>163</v>
      </c>
      <c r="D554" s="295"/>
      <c r="E554" s="295"/>
      <c r="F554" s="295"/>
      <c r="G554" s="295"/>
      <c r="H554" s="295"/>
      <c r="I554" s="295"/>
      <c r="J554" s="295"/>
      <c r="K554" s="295"/>
      <c r="L554" s="295"/>
      <c r="M554" s="295"/>
      <c r="N554" s="295">
        <f>N553</f>
        <v>12</v>
      </c>
      <c r="O554" s="295"/>
      <c r="P554" s="295"/>
      <c r="Q554" s="295"/>
      <c r="R554" s="295"/>
      <c r="S554" s="295"/>
      <c r="T554" s="295"/>
      <c r="U554" s="295"/>
      <c r="V554" s="295"/>
      <c r="W554" s="295"/>
      <c r="X554" s="295"/>
      <c r="Y554" s="411">
        <f t="shared" ref="Y554:AF554" si="920">Y553</f>
        <v>0</v>
      </c>
      <c r="Z554" s="411">
        <f t="shared" si="920"/>
        <v>0</v>
      </c>
      <c r="AA554" s="411">
        <f t="shared" si="920"/>
        <v>0</v>
      </c>
      <c r="AB554" s="411">
        <f t="shared" si="920"/>
        <v>0</v>
      </c>
      <c r="AC554" s="411">
        <f t="shared" si="920"/>
        <v>0</v>
      </c>
      <c r="AD554" s="411">
        <f t="shared" si="920"/>
        <v>0</v>
      </c>
      <c r="AE554" s="411">
        <f t="shared" si="920"/>
        <v>0</v>
      </c>
      <c r="AF554" s="411">
        <f t="shared" si="920"/>
        <v>0</v>
      </c>
      <c r="AG554" s="411">
        <f t="shared" ref="AG554" si="921">AG553</f>
        <v>0</v>
      </c>
      <c r="AH554" s="411">
        <f t="shared" ref="AH554" si="922">AH553</f>
        <v>0</v>
      </c>
      <c r="AI554" s="411">
        <f t="shared" ref="AI554" si="923">AI553</f>
        <v>0</v>
      </c>
      <c r="AJ554" s="411">
        <f t="shared" ref="AJ554" si="924">AJ553</f>
        <v>0</v>
      </c>
      <c r="AK554" s="411">
        <f t="shared" ref="AK554" si="925">AK553</f>
        <v>0</v>
      </c>
      <c r="AL554" s="411">
        <f t="shared" ref="AL554" si="926">AL553</f>
        <v>0</v>
      </c>
      <c r="AM554" s="306"/>
    </row>
    <row r="555" spans="1:39" outlineLevel="1">
      <c r="A555" s="756"/>
      <c r="B555" s="428"/>
      <c r="C555" s="291"/>
      <c r="D555" s="291"/>
      <c r="E555" s="291"/>
      <c r="F555" s="291"/>
      <c r="G555" s="291"/>
      <c r="H555" s="291"/>
      <c r="I555" s="291"/>
      <c r="J555" s="291"/>
      <c r="K555" s="291"/>
      <c r="L555" s="291"/>
      <c r="M555" s="291"/>
      <c r="N555" s="291"/>
      <c r="O555" s="291"/>
      <c r="P555" s="291"/>
      <c r="Q555" s="291"/>
      <c r="R555" s="291"/>
      <c r="S555" s="291"/>
      <c r="T555" s="291"/>
      <c r="U555" s="291"/>
      <c r="V555" s="291"/>
      <c r="W555" s="291"/>
      <c r="X555" s="291"/>
      <c r="Y555" s="412"/>
      <c r="Z555" s="425"/>
      <c r="AA555" s="425"/>
      <c r="AB555" s="425"/>
      <c r="AC555" s="425"/>
      <c r="AD555" s="425"/>
      <c r="AE555" s="425"/>
      <c r="AF555" s="425"/>
      <c r="AG555" s="425"/>
      <c r="AH555" s="425"/>
      <c r="AI555" s="425"/>
      <c r="AJ555" s="425"/>
      <c r="AK555" s="425"/>
      <c r="AL555" s="425"/>
      <c r="AM555" s="306"/>
    </row>
    <row r="556" spans="1:39" ht="30" outlineLevel="1">
      <c r="A556" s="756" t="s">
        <v>1048</v>
      </c>
      <c r="B556" s="428" t="s">
        <v>138</v>
      </c>
      <c r="C556" s="291" t="s">
        <v>25</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26"/>
      <c r="Z556" s="410"/>
      <c r="AA556" s="410"/>
      <c r="AB556" s="410"/>
      <c r="AC556" s="410"/>
      <c r="AD556" s="410"/>
      <c r="AE556" s="410"/>
      <c r="AF556" s="415"/>
      <c r="AG556" s="415"/>
      <c r="AH556" s="415"/>
      <c r="AI556" s="415"/>
      <c r="AJ556" s="415"/>
      <c r="AK556" s="415"/>
      <c r="AL556" s="415"/>
      <c r="AM556" s="296">
        <f>SUM(Y556:AL556)</f>
        <v>0</v>
      </c>
    </row>
    <row r="557" spans="1:39" outlineLevel="1">
      <c r="A557" s="756"/>
      <c r="B557" s="431" t="s">
        <v>308</v>
      </c>
      <c r="C557" s="291" t="s">
        <v>163</v>
      </c>
      <c r="D557" s="295"/>
      <c r="E557" s="295"/>
      <c r="F557" s="295"/>
      <c r="G557" s="295"/>
      <c r="H557" s="295"/>
      <c r="I557" s="295"/>
      <c r="J557" s="295"/>
      <c r="K557" s="295"/>
      <c r="L557" s="295"/>
      <c r="M557" s="295"/>
      <c r="N557" s="295">
        <f>N556</f>
        <v>12</v>
      </c>
      <c r="O557" s="295"/>
      <c r="P557" s="295"/>
      <c r="Q557" s="295"/>
      <c r="R557" s="295"/>
      <c r="S557" s="295"/>
      <c r="T557" s="295"/>
      <c r="U557" s="295"/>
      <c r="V557" s="295"/>
      <c r="W557" s="295"/>
      <c r="X557" s="295"/>
      <c r="Y557" s="411">
        <f t="shared" ref="Y557:AF557" si="927">Y556</f>
        <v>0</v>
      </c>
      <c r="Z557" s="411">
        <f t="shared" si="927"/>
        <v>0</v>
      </c>
      <c r="AA557" s="411">
        <f t="shared" si="927"/>
        <v>0</v>
      </c>
      <c r="AB557" s="411">
        <f t="shared" si="927"/>
        <v>0</v>
      </c>
      <c r="AC557" s="411">
        <f t="shared" si="927"/>
        <v>0</v>
      </c>
      <c r="AD557" s="411">
        <f t="shared" si="927"/>
        <v>0</v>
      </c>
      <c r="AE557" s="411">
        <f t="shared" si="927"/>
        <v>0</v>
      </c>
      <c r="AF557" s="411">
        <f t="shared" si="927"/>
        <v>0</v>
      </c>
      <c r="AG557" s="411">
        <f t="shared" ref="AG557" si="928">AG556</f>
        <v>0</v>
      </c>
      <c r="AH557" s="411">
        <f t="shared" ref="AH557" si="929">AH556</f>
        <v>0</v>
      </c>
      <c r="AI557" s="411">
        <f t="shared" ref="AI557" si="930">AI556</f>
        <v>0</v>
      </c>
      <c r="AJ557" s="411">
        <f t="shared" ref="AJ557" si="931">AJ556</f>
        <v>0</v>
      </c>
      <c r="AK557" s="411">
        <f t="shared" ref="AK557" si="932">AK556</f>
        <v>0</v>
      </c>
      <c r="AL557" s="411">
        <f t="shared" ref="AL557" si="933">AL556</f>
        <v>0</v>
      </c>
      <c r="AM557" s="306"/>
    </row>
    <row r="558" spans="1:39" outlineLevel="1">
      <c r="A558" s="756"/>
      <c r="B558" s="428"/>
      <c r="C558" s="291"/>
      <c r="D558" s="291"/>
      <c r="E558" s="291"/>
      <c r="F558" s="291"/>
      <c r="G558" s="291"/>
      <c r="H558" s="291"/>
      <c r="I558" s="291"/>
      <c r="J558" s="291"/>
      <c r="K558" s="291"/>
      <c r="L558" s="291"/>
      <c r="M558" s="291"/>
      <c r="N558" s="291"/>
      <c r="O558" s="291"/>
      <c r="P558" s="291"/>
      <c r="Q558" s="291"/>
      <c r="R558" s="291"/>
      <c r="S558" s="291"/>
      <c r="T558" s="291"/>
      <c r="U558" s="291"/>
      <c r="V558" s="291"/>
      <c r="W558" s="291"/>
      <c r="X558" s="291"/>
      <c r="Y558" s="412"/>
      <c r="Z558" s="425"/>
      <c r="AA558" s="425"/>
      <c r="AB558" s="425"/>
      <c r="AC558" s="425"/>
      <c r="AD558" s="425"/>
      <c r="AE558" s="425"/>
      <c r="AF558" s="425"/>
      <c r="AG558" s="425"/>
      <c r="AH558" s="425"/>
      <c r="AI558" s="425"/>
      <c r="AJ558" s="425"/>
      <c r="AK558" s="425"/>
      <c r="AL558" s="425"/>
      <c r="AM558" s="306"/>
    </row>
    <row r="559" spans="1:39" ht="30" outlineLevel="1">
      <c r="A559" s="756" t="s">
        <v>1049</v>
      </c>
      <c r="B559" s="428" t="s">
        <v>139</v>
      </c>
      <c r="C559" s="291" t="s">
        <v>25</v>
      </c>
      <c r="D559" s="295"/>
      <c r="E559" s="295"/>
      <c r="F559" s="295"/>
      <c r="G559" s="295"/>
      <c r="H559" s="295"/>
      <c r="I559" s="295"/>
      <c r="J559" s="295"/>
      <c r="K559" s="295"/>
      <c r="L559" s="295"/>
      <c r="M559" s="295"/>
      <c r="N559" s="295">
        <v>12</v>
      </c>
      <c r="O559" s="295"/>
      <c r="P559" s="295"/>
      <c r="Q559" s="295"/>
      <c r="R559" s="295"/>
      <c r="S559" s="295"/>
      <c r="T559" s="295"/>
      <c r="U559" s="295"/>
      <c r="V559" s="295"/>
      <c r="W559" s="295"/>
      <c r="X559" s="295"/>
      <c r="Y559" s="426"/>
      <c r="Z559" s="410"/>
      <c r="AA559" s="410"/>
      <c r="AB559" s="410"/>
      <c r="AC559" s="410"/>
      <c r="AD559" s="410"/>
      <c r="AE559" s="410"/>
      <c r="AF559" s="415"/>
      <c r="AG559" s="415"/>
      <c r="AH559" s="415"/>
      <c r="AI559" s="415"/>
      <c r="AJ559" s="415"/>
      <c r="AK559" s="415"/>
      <c r="AL559" s="415"/>
      <c r="AM559" s="296">
        <f>SUM(Y559:AL559)</f>
        <v>0</v>
      </c>
    </row>
    <row r="560" spans="1:39" outlineLevel="1">
      <c r="A560" s="756"/>
      <c r="B560" s="431" t="s">
        <v>308</v>
      </c>
      <c r="C560" s="291" t="s">
        <v>163</v>
      </c>
      <c r="D560" s="295"/>
      <c r="E560" s="295"/>
      <c r="F560" s="295"/>
      <c r="G560" s="295"/>
      <c r="H560" s="295"/>
      <c r="I560" s="295"/>
      <c r="J560" s="295"/>
      <c r="K560" s="295"/>
      <c r="L560" s="295"/>
      <c r="M560" s="295"/>
      <c r="N560" s="295">
        <f>N559</f>
        <v>12</v>
      </c>
      <c r="O560" s="295"/>
      <c r="P560" s="295"/>
      <c r="Q560" s="295"/>
      <c r="R560" s="295"/>
      <c r="S560" s="295"/>
      <c r="T560" s="295"/>
      <c r="U560" s="295"/>
      <c r="V560" s="295"/>
      <c r="W560" s="295"/>
      <c r="X560" s="295"/>
      <c r="Y560" s="411">
        <f t="shared" ref="Y560:AF560" si="934">Y559</f>
        <v>0</v>
      </c>
      <c r="Z560" s="411">
        <f t="shared" si="934"/>
        <v>0</v>
      </c>
      <c r="AA560" s="411">
        <f t="shared" si="934"/>
        <v>0</v>
      </c>
      <c r="AB560" s="411">
        <f t="shared" si="934"/>
        <v>0</v>
      </c>
      <c r="AC560" s="411">
        <f t="shared" si="934"/>
        <v>0</v>
      </c>
      <c r="AD560" s="411">
        <f t="shared" si="934"/>
        <v>0</v>
      </c>
      <c r="AE560" s="411">
        <f t="shared" si="934"/>
        <v>0</v>
      </c>
      <c r="AF560" s="411">
        <f t="shared" si="934"/>
        <v>0</v>
      </c>
      <c r="AG560" s="411">
        <f t="shared" ref="AG560" si="935">AG559</f>
        <v>0</v>
      </c>
      <c r="AH560" s="411">
        <f t="shared" ref="AH560" si="936">AH559</f>
        <v>0</v>
      </c>
      <c r="AI560" s="411">
        <f t="shared" ref="AI560" si="937">AI559</f>
        <v>0</v>
      </c>
      <c r="AJ560" s="411">
        <f t="shared" ref="AJ560" si="938">AJ559</f>
        <v>0</v>
      </c>
      <c r="AK560" s="411">
        <f t="shared" ref="AK560" si="939">AK559</f>
        <v>0</v>
      </c>
      <c r="AL560" s="411">
        <f t="shared" ref="AL560" si="940">AL559</f>
        <v>0</v>
      </c>
      <c r="AM560" s="306"/>
    </row>
    <row r="561" spans="1:39" outlineLevel="1">
      <c r="A561" s="756"/>
      <c r="B561" s="428"/>
      <c r="C561" s="291"/>
      <c r="D561" s="291"/>
      <c r="E561" s="291"/>
      <c r="F561" s="291"/>
      <c r="G561" s="291"/>
      <c r="H561" s="291"/>
      <c r="I561" s="291"/>
      <c r="J561" s="291"/>
      <c r="K561" s="291"/>
      <c r="L561" s="291"/>
      <c r="M561" s="291"/>
      <c r="N561" s="291"/>
      <c r="O561" s="291"/>
      <c r="P561" s="291"/>
      <c r="Q561" s="291"/>
      <c r="R561" s="291"/>
      <c r="S561" s="291"/>
      <c r="T561" s="291"/>
      <c r="U561" s="291"/>
      <c r="V561" s="291"/>
      <c r="W561" s="291"/>
      <c r="X561" s="291"/>
      <c r="Y561" s="412"/>
      <c r="Z561" s="425"/>
      <c r="AA561" s="425"/>
      <c r="AB561" s="425"/>
      <c r="AC561" s="425"/>
      <c r="AD561" s="425"/>
      <c r="AE561" s="425"/>
      <c r="AF561" s="425"/>
      <c r="AG561" s="425"/>
      <c r="AH561" s="425"/>
      <c r="AI561" s="425"/>
      <c r="AJ561" s="425"/>
      <c r="AK561" s="425"/>
      <c r="AL561" s="425"/>
      <c r="AM561" s="306"/>
    </row>
    <row r="562" spans="1:39" ht="45" outlineLevel="1">
      <c r="A562" s="756" t="s">
        <v>1050</v>
      </c>
      <c r="B562" s="428" t="s">
        <v>140</v>
      </c>
      <c r="C562" s="291" t="s">
        <v>25</v>
      </c>
      <c r="D562" s="295"/>
      <c r="E562" s="295"/>
      <c r="F562" s="295"/>
      <c r="G562" s="295"/>
      <c r="H562" s="295"/>
      <c r="I562" s="295"/>
      <c r="J562" s="295"/>
      <c r="K562" s="295"/>
      <c r="L562" s="295"/>
      <c r="M562" s="295"/>
      <c r="N562" s="295">
        <v>12</v>
      </c>
      <c r="O562" s="295"/>
      <c r="P562" s="295"/>
      <c r="Q562" s="295"/>
      <c r="R562" s="295"/>
      <c r="S562" s="295"/>
      <c r="T562" s="295"/>
      <c r="U562" s="295"/>
      <c r="V562" s="295"/>
      <c r="W562" s="295"/>
      <c r="X562" s="295"/>
      <c r="Y562" s="426"/>
      <c r="Z562" s="410"/>
      <c r="AA562" s="410"/>
      <c r="AB562" s="410"/>
      <c r="AC562" s="410"/>
      <c r="AD562" s="410"/>
      <c r="AE562" s="410"/>
      <c r="AF562" s="415"/>
      <c r="AG562" s="415"/>
      <c r="AH562" s="415"/>
      <c r="AI562" s="415"/>
      <c r="AJ562" s="415"/>
      <c r="AK562" s="415"/>
      <c r="AL562" s="415"/>
      <c r="AM562" s="296">
        <f>SUM(Y562:AL562)</f>
        <v>0</v>
      </c>
    </row>
    <row r="563" spans="1:39" outlineLevel="1">
      <c r="A563" s="756"/>
      <c r="B563" s="431" t="s">
        <v>308</v>
      </c>
      <c r="C563" s="291" t="s">
        <v>163</v>
      </c>
      <c r="D563" s="295"/>
      <c r="E563" s="295"/>
      <c r="F563" s="295"/>
      <c r="G563" s="295"/>
      <c r="H563" s="295"/>
      <c r="I563" s="295"/>
      <c r="J563" s="295"/>
      <c r="K563" s="295"/>
      <c r="L563" s="295"/>
      <c r="M563" s="295"/>
      <c r="N563" s="295">
        <f>N562</f>
        <v>12</v>
      </c>
      <c r="O563" s="295"/>
      <c r="P563" s="295"/>
      <c r="Q563" s="295"/>
      <c r="R563" s="295"/>
      <c r="S563" s="295"/>
      <c r="T563" s="295"/>
      <c r="U563" s="295"/>
      <c r="V563" s="295"/>
      <c r="W563" s="295"/>
      <c r="X563" s="295"/>
      <c r="Y563" s="411">
        <f t="shared" ref="Y563:AF563" si="941">Y562</f>
        <v>0</v>
      </c>
      <c r="Z563" s="411">
        <f t="shared" si="941"/>
        <v>0</v>
      </c>
      <c r="AA563" s="411">
        <f t="shared" si="941"/>
        <v>0</v>
      </c>
      <c r="AB563" s="411">
        <f t="shared" si="941"/>
        <v>0</v>
      </c>
      <c r="AC563" s="411">
        <f t="shared" si="941"/>
        <v>0</v>
      </c>
      <c r="AD563" s="411">
        <f t="shared" si="941"/>
        <v>0</v>
      </c>
      <c r="AE563" s="411">
        <f t="shared" si="941"/>
        <v>0</v>
      </c>
      <c r="AF563" s="411">
        <f t="shared" si="941"/>
        <v>0</v>
      </c>
      <c r="AG563" s="411">
        <f t="shared" ref="AG563" si="942">AG562</f>
        <v>0</v>
      </c>
      <c r="AH563" s="411">
        <f t="shared" ref="AH563" si="943">AH562</f>
        <v>0</v>
      </c>
      <c r="AI563" s="411">
        <f t="shared" ref="AI563" si="944">AI562</f>
        <v>0</v>
      </c>
      <c r="AJ563" s="411">
        <f t="shared" ref="AJ563" si="945">AJ562</f>
        <v>0</v>
      </c>
      <c r="AK563" s="411">
        <f t="shared" ref="AK563" si="946">AK562</f>
        <v>0</v>
      </c>
      <c r="AL563" s="411">
        <f t="shared" ref="AL563" si="947">AL562</f>
        <v>0</v>
      </c>
      <c r="AM563" s="306"/>
    </row>
    <row r="564" spans="1:39" outlineLevel="1">
      <c r="A564" s="756"/>
      <c r="B564" s="428"/>
      <c r="C564" s="291"/>
      <c r="D564" s="291"/>
      <c r="E564" s="291"/>
      <c r="F564" s="291"/>
      <c r="G564" s="291"/>
      <c r="H564" s="291"/>
      <c r="I564" s="291"/>
      <c r="J564" s="291"/>
      <c r="K564" s="291"/>
      <c r="L564" s="291"/>
      <c r="M564" s="291"/>
      <c r="N564" s="291"/>
      <c r="O564" s="291"/>
      <c r="P564" s="291"/>
      <c r="Q564" s="291"/>
      <c r="R564" s="291"/>
      <c r="S564" s="291"/>
      <c r="T564" s="291"/>
      <c r="U564" s="291"/>
      <c r="V564" s="291"/>
      <c r="W564" s="291"/>
      <c r="X564" s="291"/>
      <c r="Y564" s="412"/>
      <c r="Z564" s="425"/>
      <c r="AA564" s="425"/>
      <c r="AB564" s="425"/>
      <c r="AC564" s="425"/>
      <c r="AD564" s="425"/>
      <c r="AE564" s="425"/>
      <c r="AF564" s="425"/>
      <c r="AG564" s="425"/>
      <c r="AH564" s="425"/>
      <c r="AI564" s="425"/>
      <c r="AJ564" s="425"/>
      <c r="AK564" s="425"/>
      <c r="AL564" s="425"/>
      <c r="AM564" s="306"/>
    </row>
    <row r="565" spans="1:39" ht="30" outlineLevel="1">
      <c r="A565" s="756" t="s">
        <v>1051</v>
      </c>
      <c r="B565" s="428" t="s">
        <v>141</v>
      </c>
      <c r="C565" s="291" t="s">
        <v>25</v>
      </c>
      <c r="D565" s="295"/>
      <c r="E565" s="295"/>
      <c r="F565" s="295"/>
      <c r="G565" s="295"/>
      <c r="H565" s="295"/>
      <c r="I565" s="295"/>
      <c r="J565" s="295"/>
      <c r="K565" s="295"/>
      <c r="L565" s="295"/>
      <c r="M565" s="295"/>
      <c r="N565" s="295">
        <v>12</v>
      </c>
      <c r="O565" s="295"/>
      <c r="P565" s="295"/>
      <c r="Q565" s="295"/>
      <c r="R565" s="295"/>
      <c r="S565" s="295"/>
      <c r="T565" s="295"/>
      <c r="U565" s="295"/>
      <c r="V565" s="295"/>
      <c r="W565" s="295"/>
      <c r="X565" s="295"/>
      <c r="Y565" s="426"/>
      <c r="Z565" s="410"/>
      <c r="AA565" s="410"/>
      <c r="AB565" s="410"/>
      <c r="AC565" s="410"/>
      <c r="AD565" s="410"/>
      <c r="AE565" s="410"/>
      <c r="AF565" s="415"/>
      <c r="AG565" s="415"/>
      <c r="AH565" s="415"/>
      <c r="AI565" s="415"/>
      <c r="AJ565" s="415"/>
      <c r="AK565" s="415"/>
      <c r="AL565" s="415"/>
      <c r="AM565" s="296">
        <f>SUM(Y565:AL565)</f>
        <v>0</v>
      </c>
    </row>
    <row r="566" spans="1:39" outlineLevel="1">
      <c r="A566" s="756"/>
      <c r="B566" s="431" t="s">
        <v>308</v>
      </c>
      <c r="C566" s="291" t="s">
        <v>163</v>
      </c>
      <c r="D566" s="295"/>
      <c r="E566" s="295"/>
      <c r="F566" s="295"/>
      <c r="G566" s="295"/>
      <c r="H566" s="295"/>
      <c r="I566" s="295"/>
      <c r="J566" s="295"/>
      <c r="K566" s="295"/>
      <c r="L566" s="295"/>
      <c r="M566" s="295"/>
      <c r="N566" s="295">
        <f>N565</f>
        <v>12</v>
      </c>
      <c r="O566" s="295"/>
      <c r="P566" s="295"/>
      <c r="Q566" s="295"/>
      <c r="R566" s="295"/>
      <c r="S566" s="295"/>
      <c r="T566" s="295"/>
      <c r="U566" s="295"/>
      <c r="V566" s="295"/>
      <c r="W566" s="295"/>
      <c r="X566" s="295"/>
      <c r="Y566" s="411">
        <f t="shared" ref="Y566:AF566" si="948">Y565</f>
        <v>0</v>
      </c>
      <c r="Z566" s="411">
        <f t="shared" si="948"/>
        <v>0</v>
      </c>
      <c r="AA566" s="411">
        <f t="shared" si="948"/>
        <v>0</v>
      </c>
      <c r="AB566" s="411">
        <f t="shared" si="948"/>
        <v>0</v>
      </c>
      <c r="AC566" s="411">
        <f t="shared" si="948"/>
        <v>0</v>
      </c>
      <c r="AD566" s="411">
        <f t="shared" si="948"/>
        <v>0</v>
      </c>
      <c r="AE566" s="411">
        <f t="shared" si="948"/>
        <v>0</v>
      </c>
      <c r="AF566" s="411">
        <f t="shared" si="948"/>
        <v>0</v>
      </c>
      <c r="AG566" s="411">
        <f t="shared" ref="AG566" si="949">AG565</f>
        <v>0</v>
      </c>
      <c r="AH566" s="411">
        <f t="shared" ref="AH566" si="950">AH565</f>
        <v>0</v>
      </c>
      <c r="AI566" s="411">
        <f t="shared" ref="AI566" si="951">AI565</f>
        <v>0</v>
      </c>
      <c r="AJ566" s="411">
        <f t="shared" ref="AJ566" si="952">AJ565</f>
        <v>0</v>
      </c>
      <c r="AK566" s="411">
        <f t="shared" ref="AK566" si="953">AK565</f>
        <v>0</v>
      </c>
      <c r="AL566" s="411">
        <f t="shared" ref="AL566" si="954">AL565</f>
        <v>0</v>
      </c>
      <c r="AM566" s="306"/>
    </row>
    <row r="567" spans="1:39" outlineLevel="1">
      <c r="A567" s="530"/>
      <c r="B567" s="431"/>
      <c r="C567" s="305"/>
      <c r="D567" s="291"/>
      <c r="E567" s="291"/>
      <c r="F567" s="291"/>
      <c r="G567" s="291"/>
      <c r="H567" s="291"/>
      <c r="I567" s="291"/>
      <c r="J567" s="291"/>
      <c r="K567" s="291"/>
      <c r="L567" s="291"/>
      <c r="M567" s="291"/>
      <c r="N567" s="291"/>
      <c r="O567" s="291"/>
      <c r="P567" s="291"/>
      <c r="Q567" s="291"/>
      <c r="R567" s="291"/>
      <c r="S567" s="291"/>
      <c r="T567" s="291"/>
      <c r="U567" s="291"/>
      <c r="V567" s="291"/>
      <c r="W567" s="291"/>
      <c r="X567" s="291"/>
      <c r="Y567" s="301"/>
      <c r="Z567" s="301"/>
      <c r="AA567" s="301"/>
      <c r="AB567" s="301"/>
      <c r="AC567" s="301"/>
      <c r="AD567" s="301"/>
      <c r="AE567" s="301"/>
      <c r="AF567" s="301"/>
      <c r="AG567" s="301"/>
      <c r="AH567" s="301"/>
      <c r="AI567" s="301"/>
      <c r="AJ567" s="301"/>
      <c r="AK567" s="301"/>
      <c r="AL567" s="301"/>
      <c r="AM567" s="306"/>
    </row>
    <row r="568" spans="1:39" ht="15.75">
      <c r="B568" s="327" t="s">
        <v>292</v>
      </c>
      <c r="C568" s="329"/>
      <c r="D568" s="329">
        <f>SUM(D411:D566)</f>
        <v>0</v>
      </c>
      <c r="E568" s="329"/>
      <c r="F568" s="329"/>
      <c r="G568" s="329"/>
      <c r="H568" s="329"/>
      <c r="I568" s="329"/>
      <c r="J568" s="329"/>
      <c r="K568" s="329"/>
      <c r="L568" s="329"/>
      <c r="M568" s="329"/>
      <c r="N568" s="329"/>
      <c r="O568" s="329">
        <f>SUM(O411:O566)</f>
        <v>0</v>
      </c>
      <c r="P568" s="329"/>
      <c r="Q568" s="329"/>
      <c r="R568" s="329"/>
      <c r="S568" s="329"/>
      <c r="T568" s="329"/>
      <c r="U568" s="329"/>
      <c r="V568" s="329"/>
      <c r="W568" s="329"/>
      <c r="X568" s="329"/>
      <c r="Y568" s="329">
        <f>IF(Y409="kWh",SUMPRODUCT(D411:D566,Y411:Y566))</f>
        <v>0</v>
      </c>
      <c r="Z568" s="329">
        <f>IF(Z409="kWh",SUMPRODUCT(D411:D566,Z411:Z566))</f>
        <v>0</v>
      </c>
      <c r="AA568" s="329">
        <f>IF(AA409="kw",SUMPRODUCT(N411:N566,O411:O566,AA411:AA566),SUMPRODUCT(D411:D566,AA411:AA566))</f>
        <v>0</v>
      </c>
      <c r="AB568" s="329">
        <f>IF(AB409="kw",SUMPRODUCT(N411:N566,O411:O566,AB411:AB566),SUMPRODUCT(D411:D566,AB411:AB566))</f>
        <v>0</v>
      </c>
      <c r="AC568" s="329">
        <f>IF(AC409="kw",SUMPRODUCT(N411:N566,O411:O566,AC411:AC566),SUMPRODUCT(D411:D566,AC411:AC566))</f>
        <v>0</v>
      </c>
      <c r="AD568" s="329">
        <f>IF(AD409="kw",SUMPRODUCT(N411:N566,O411:O566,AD411:AD566),SUMPRODUCT(D411:D566,AD411:AD566))</f>
        <v>0</v>
      </c>
      <c r="AE568" s="329">
        <f>IF(AE409="kw",SUMPRODUCT(N411:N566,O411:O566,AE411:AE566),SUMPRODUCT(D411:D566,AE411:AE566))</f>
        <v>0</v>
      </c>
      <c r="AF568" s="329">
        <f>IF(AF409="kw",SUMPRODUCT(N411:N566,O411:O566,AF411:AF566),SUMPRODUCT(D411:D566,AF411:AF566))</f>
        <v>0</v>
      </c>
      <c r="AG568" s="329">
        <f>IF(AG409="kw",SUMPRODUCT(N411:N566,O411:O566,AG411:AG566),SUMPRODUCT(D411:D566,AG411:AG566))</f>
        <v>0</v>
      </c>
      <c r="AH568" s="329">
        <f>IF(AH409="kw",SUMPRODUCT(N411:N566,O411:O566,AH411:AH566),SUMPRODUCT(D411:D566,AH411:AH566))</f>
        <v>0</v>
      </c>
      <c r="AI568" s="329">
        <f>IF(AI409="kw",SUMPRODUCT(N411:N566,O411:O566,AI411:AI566),SUMPRODUCT(D411:D566,AI411:AI566))</f>
        <v>0</v>
      </c>
      <c r="AJ568" s="329">
        <f>IF(AJ409="kw",SUMPRODUCT(N411:N566,O411:O566,AJ411:AJ566),SUMPRODUCT(D411:D566,AJ411:AJ566))</f>
        <v>0</v>
      </c>
      <c r="AK568" s="329">
        <f>IF(AK409="kw",SUMPRODUCT(N411:N566,O411:O566,AK411:AK566),SUMPRODUCT(D411:D566,AK411:AK566))</f>
        <v>0</v>
      </c>
      <c r="AL568" s="329">
        <f>IF(AL409="kw",SUMPRODUCT(N411:N566,O411:O566,AL411:AL566),SUMPRODUCT(D411:D566,AL411:AL566))</f>
        <v>0</v>
      </c>
      <c r="AM568" s="330"/>
    </row>
    <row r="569" spans="1:39" ht="15.75">
      <c r="B569" s="391" t="s">
        <v>293</v>
      </c>
      <c r="C569" s="392"/>
      <c r="D569" s="392"/>
      <c r="E569" s="392"/>
      <c r="F569" s="392"/>
      <c r="G569" s="392"/>
      <c r="H569" s="392"/>
      <c r="I569" s="392"/>
      <c r="J569" s="392"/>
      <c r="K569" s="392"/>
      <c r="L569" s="392"/>
      <c r="M569" s="392"/>
      <c r="N569" s="392"/>
      <c r="O569" s="392"/>
      <c r="P569" s="392"/>
      <c r="Q569" s="392"/>
      <c r="R569" s="392"/>
      <c r="S569" s="392"/>
      <c r="T569" s="392"/>
      <c r="U569" s="392"/>
      <c r="V569" s="392"/>
      <c r="W569" s="392"/>
      <c r="X569" s="392"/>
      <c r="Y569" s="392">
        <f>HLOOKUP(Y218,'2. LRAMVA Threshold'!$B$42:$Q$53,9,FALSE)</f>
        <v>0</v>
      </c>
      <c r="Z569" s="392">
        <f>HLOOKUP(Z218,'2. LRAMVA Threshold'!$B$42:$Q$53,9,FALSE)</f>
        <v>0</v>
      </c>
      <c r="AA569" s="392">
        <f>HLOOKUP(AA218,'2. LRAMVA Threshold'!$B$42:$Q$53,9,FALSE)</f>
        <v>0</v>
      </c>
      <c r="AB569" s="392">
        <f>HLOOKUP(AB218,'2. LRAMVA Threshold'!$B$42:$Q$53,9,FALSE)</f>
        <v>0</v>
      </c>
      <c r="AC569" s="392">
        <f>HLOOKUP(AC218,'2. LRAMVA Threshold'!$B$42:$Q$53,9,FALSE)</f>
        <v>0</v>
      </c>
      <c r="AD569" s="392">
        <f>HLOOKUP(AD218,'2. LRAMVA Threshold'!$B$42:$Q$53,9,FALSE)</f>
        <v>0</v>
      </c>
      <c r="AE569" s="392">
        <f>HLOOKUP(AE218,'2. LRAMVA Threshold'!$B$42:$Q$53,9,FALSE)</f>
        <v>0</v>
      </c>
      <c r="AF569" s="392">
        <f>HLOOKUP(AF218,'2. LRAMVA Threshold'!$B$42:$Q$53,9,FALSE)</f>
        <v>0</v>
      </c>
      <c r="AG569" s="392">
        <f>HLOOKUP(AG218,'2. LRAMVA Threshold'!$B$42:$Q$53,9,FALSE)</f>
        <v>0</v>
      </c>
      <c r="AH569" s="392">
        <f>HLOOKUP(AH218,'2. LRAMVA Threshold'!$B$42:$Q$53,9,FALSE)</f>
        <v>0</v>
      </c>
      <c r="AI569" s="392">
        <f>HLOOKUP(AI218,'2. LRAMVA Threshold'!$B$42:$Q$53,9,FALSE)</f>
        <v>0</v>
      </c>
      <c r="AJ569" s="392">
        <f>HLOOKUP(AJ218,'2. LRAMVA Threshold'!$B$42:$Q$53,9,FALSE)</f>
        <v>0</v>
      </c>
      <c r="AK569" s="392">
        <f>HLOOKUP(AK218,'2. LRAMVA Threshold'!$B$42:$Q$53,9,FALSE)</f>
        <v>0</v>
      </c>
      <c r="AL569" s="392">
        <f>HLOOKUP(AL218,'2. LRAMVA Threshold'!$B$42:$Q$53,9,FALSE)</f>
        <v>0</v>
      </c>
      <c r="AM569" s="393"/>
    </row>
    <row r="570" spans="1:39">
      <c r="B570" s="394"/>
      <c r="C570" s="432"/>
      <c r="D570" s="433"/>
      <c r="E570" s="433"/>
      <c r="F570" s="433"/>
      <c r="G570" s="433"/>
      <c r="H570" s="433"/>
      <c r="I570" s="433"/>
      <c r="J570" s="433"/>
      <c r="K570" s="433"/>
      <c r="L570" s="433"/>
      <c r="M570" s="433"/>
      <c r="N570" s="433"/>
      <c r="O570" s="434"/>
      <c r="P570" s="433"/>
      <c r="Q570" s="433"/>
      <c r="R570" s="433"/>
      <c r="S570" s="435"/>
      <c r="T570" s="435"/>
      <c r="U570" s="435"/>
      <c r="V570" s="435"/>
      <c r="W570" s="433"/>
      <c r="X570" s="433"/>
      <c r="Y570" s="436"/>
      <c r="Z570" s="436"/>
      <c r="AA570" s="436"/>
      <c r="AB570" s="436"/>
      <c r="AC570" s="436"/>
      <c r="AD570" s="436"/>
      <c r="AE570" s="436"/>
      <c r="AF570" s="399"/>
      <c r="AG570" s="399"/>
      <c r="AH570" s="399"/>
      <c r="AI570" s="399"/>
      <c r="AJ570" s="399"/>
      <c r="AK570" s="399"/>
      <c r="AL570" s="399"/>
      <c r="AM570" s="400"/>
    </row>
    <row r="571" spans="1:39">
      <c r="B571" s="324" t="s">
        <v>294</v>
      </c>
      <c r="C571" s="338"/>
      <c r="D571" s="338"/>
      <c r="E571" s="376"/>
      <c r="F571" s="376"/>
      <c r="G571" s="376"/>
      <c r="H571" s="376"/>
      <c r="I571" s="376"/>
      <c r="J571" s="376"/>
      <c r="K571" s="376"/>
      <c r="L571" s="376"/>
      <c r="M571" s="376"/>
      <c r="N571" s="376"/>
      <c r="O571" s="291"/>
      <c r="P571" s="340"/>
      <c r="Q571" s="340"/>
      <c r="R571" s="340"/>
      <c r="S571" s="339"/>
      <c r="T571" s="339"/>
      <c r="U571" s="339"/>
      <c r="V571" s="339"/>
      <c r="W571" s="340"/>
      <c r="X571" s="340"/>
      <c r="Y571" s="341">
        <f>HLOOKUP(Y$35,'3.  Distribution Rates'!$C$122:$P$133,9,FALSE)</f>
        <v>1.23E-2</v>
      </c>
      <c r="Z571" s="341">
        <f>HLOOKUP(Z$35,'3.  Distribution Rates'!$C$122:$P$133,9,FALSE)</f>
        <v>1.7033333333333334E-2</v>
      </c>
      <c r="AA571" s="341">
        <f>HLOOKUP(AA$35,'3.  Distribution Rates'!$C$122:$P$133,9,FALSE)</f>
        <v>4.8536000000000001</v>
      </c>
      <c r="AB571" s="341">
        <f>HLOOKUP(AB$35,'3.  Distribution Rates'!$C$122:$P$133,9,FALSE)</f>
        <v>2.0279333333333334</v>
      </c>
      <c r="AC571" s="341">
        <f>HLOOKUP(AC$35,'3.  Distribution Rates'!$C$122:$P$133,9,FALSE)</f>
        <v>2.2922333333333333</v>
      </c>
      <c r="AD571" s="341">
        <f>HLOOKUP(AD$35,'3.  Distribution Rates'!$C$122:$P$133,9,FALSE)</f>
        <v>2.8503666666666665</v>
      </c>
      <c r="AE571" s="341">
        <f>HLOOKUP(AE$35,'3.  Distribution Rates'!$C$122:$P$133,9,FALSE)</f>
        <v>-9.4266666666666665E-2</v>
      </c>
      <c r="AF571" s="341">
        <f>HLOOKUP(AF$35,'3.  Distribution Rates'!$C$122:$P$133,9,FALSE)</f>
        <v>0</v>
      </c>
      <c r="AG571" s="341">
        <f>HLOOKUP(AG$35,'3.  Distribution Rates'!$C$122:$P$133,9,FALSE)</f>
        <v>0</v>
      </c>
      <c r="AH571" s="341">
        <f>HLOOKUP(AH$35,'3.  Distribution Rates'!$C$122:$P$133,9,FALSE)</f>
        <v>0</v>
      </c>
      <c r="AI571" s="341">
        <f>HLOOKUP(AI$35,'3.  Distribution Rates'!$C$122:$P$133,9,FALSE)</f>
        <v>0</v>
      </c>
      <c r="AJ571" s="341">
        <f>HLOOKUP(AJ$35,'3.  Distribution Rates'!$C$122:$P$133,9,FALSE)</f>
        <v>0</v>
      </c>
      <c r="AK571" s="341">
        <f>HLOOKUP(AK$35,'3.  Distribution Rates'!$C$122:$P$133,9,FALSE)</f>
        <v>0</v>
      </c>
      <c r="AL571" s="341">
        <f>HLOOKUP(AL$35,'3.  Distribution Rates'!$C$122:$P$133,9,FALSE)</f>
        <v>0</v>
      </c>
      <c r="AM571" s="441"/>
    </row>
    <row r="572" spans="1:39">
      <c r="B572" s="324" t="s">
        <v>295</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'4.  2011-2014 LRAM'!Y140*Y571</f>
        <v>0</v>
      </c>
      <c r="Z572" s="378">
        <f>'4.  2011-2014 LRAM'!Z140*Z571</f>
        <v>0</v>
      </c>
      <c r="AA572" s="378">
        <f>'4.  2011-2014 LRAM'!AA140*AA571</f>
        <v>0</v>
      </c>
      <c r="AB572" s="378">
        <f>'4.  2011-2014 LRAM'!AB140*AB571</f>
        <v>0</v>
      </c>
      <c r="AC572" s="378">
        <f>'4.  2011-2014 LRAM'!AC140*AC571</f>
        <v>0</v>
      </c>
      <c r="AD572" s="378">
        <f>'4.  2011-2014 LRAM'!AD140*AD571</f>
        <v>0</v>
      </c>
      <c r="AE572" s="378">
        <f>'4.  2011-2014 LRAM'!AE140*AE571</f>
        <v>0</v>
      </c>
      <c r="AF572" s="378">
        <f>'4.  2011-2014 LRAM'!AF140*AF571</f>
        <v>0</v>
      </c>
      <c r="AG572" s="378">
        <f>'4.  2011-2014 LRAM'!AG140*AG571</f>
        <v>0</v>
      </c>
      <c r="AH572" s="378">
        <f>'4.  2011-2014 LRAM'!AH140*AH571</f>
        <v>0</v>
      </c>
      <c r="AI572" s="378">
        <f>'4.  2011-2014 LRAM'!AI140*AI571</f>
        <v>0</v>
      </c>
      <c r="AJ572" s="378">
        <f>'4.  2011-2014 LRAM'!AJ140*AJ571</f>
        <v>0</v>
      </c>
      <c r="AK572" s="378">
        <f>'4.  2011-2014 LRAM'!AK140*AK571</f>
        <v>0</v>
      </c>
      <c r="AL572" s="378">
        <f>'4.  2011-2014 LRAM'!AL140*AL571</f>
        <v>0</v>
      </c>
      <c r="AM572" s="627">
        <f t="shared" ref="AM572:AM578" si="955">SUM(Y572:AL572)</f>
        <v>0</v>
      </c>
    </row>
    <row r="573" spans="1:39">
      <c r="B573" s="324" t="s">
        <v>296</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'4.  2011-2014 LRAM'!Y269*Y571</f>
        <v>0</v>
      </c>
      <c r="Z573" s="378">
        <f>'4.  2011-2014 LRAM'!Z269*Z571</f>
        <v>0</v>
      </c>
      <c r="AA573" s="378">
        <f>'4.  2011-2014 LRAM'!AA269*AA571</f>
        <v>0</v>
      </c>
      <c r="AB573" s="378">
        <f>'4.  2011-2014 LRAM'!AB269*AB571</f>
        <v>0</v>
      </c>
      <c r="AC573" s="378">
        <f>'4.  2011-2014 LRAM'!AC269*AC571</f>
        <v>0</v>
      </c>
      <c r="AD573" s="378">
        <f>'4.  2011-2014 LRAM'!AD269*AD571</f>
        <v>0</v>
      </c>
      <c r="AE573" s="378">
        <f>'4.  2011-2014 LRAM'!AE269*AE571</f>
        <v>0</v>
      </c>
      <c r="AF573" s="378">
        <f>'4.  2011-2014 LRAM'!AF269*AF571</f>
        <v>0</v>
      </c>
      <c r="AG573" s="378">
        <f>'4.  2011-2014 LRAM'!AG269*AG571</f>
        <v>0</v>
      </c>
      <c r="AH573" s="378">
        <f>'4.  2011-2014 LRAM'!AH269*AH571</f>
        <v>0</v>
      </c>
      <c r="AI573" s="378">
        <f>'4.  2011-2014 LRAM'!AI269*AI571</f>
        <v>0</v>
      </c>
      <c r="AJ573" s="378">
        <f>'4.  2011-2014 LRAM'!AJ269*AJ571</f>
        <v>0</v>
      </c>
      <c r="AK573" s="378">
        <f>'4.  2011-2014 LRAM'!AK269*AK571</f>
        <v>0</v>
      </c>
      <c r="AL573" s="378">
        <f>'4.  2011-2014 LRAM'!AL269*AL571</f>
        <v>0</v>
      </c>
      <c r="AM573" s="627">
        <f t="shared" si="955"/>
        <v>0</v>
      </c>
    </row>
    <row r="574" spans="1:39">
      <c r="B574" s="324" t="s">
        <v>297</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'4.  2011-2014 LRAM'!Y398*Y571</f>
        <v>0</v>
      </c>
      <c r="Z574" s="378">
        <f>'4.  2011-2014 LRAM'!Z398*Z571</f>
        <v>0</v>
      </c>
      <c r="AA574" s="378">
        <f>'4.  2011-2014 LRAM'!AA398*AA571</f>
        <v>0</v>
      </c>
      <c r="AB574" s="378">
        <f>'4.  2011-2014 LRAM'!AB398*AB571</f>
        <v>0</v>
      </c>
      <c r="AC574" s="378">
        <f>'4.  2011-2014 LRAM'!AC398*AC571</f>
        <v>0</v>
      </c>
      <c r="AD574" s="378">
        <f>'4.  2011-2014 LRAM'!AD398*AD571</f>
        <v>0</v>
      </c>
      <c r="AE574" s="378">
        <f>'4.  2011-2014 LRAM'!AE398*AE571</f>
        <v>0</v>
      </c>
      <c r="AF574" s="378">
        <f>'4.  2011-2014 LRAM'!AF398*AF571</f>
        <v>0</v>
      </c>
      <c r="AG574" s="378">
        <f>'4.  2011-2014 LRAM'!AG398*AG571</f>
        <v>0</v>
      </c>
      <c r="AH574" s="378">
        <f>'4.  2011-2014 LRAM'!AH398*AH571</f>
        <v>0</v>
      </c>
      <c r="AI574" s="378">
        <f>'4.  2011-2014 LRAM'!AI398*AI571</f>
        <v>0</v>
      </c>
      <c r="AJ574" s="378">
        <f>'4.  2011-2014 LRAM'!AJ398*AJ571</f>
        <v>0</v>
      </c>
      <c r="AK574" s="378">
        <f>'4.  2011-2014 LRAM'!AK398*AK571</f>
        <v>0</v>
      </c>
      <c r="AL574" s="378">
        <f>'4.  2011-2014 LRAM'!AL398*AL571</f>
        <v>0</v>
      </c>
      <c r="AM574" s="627">
        <f t="shared" si="955"/>
        <v>0</v>
      </c>
    </row>
    <row r="575" spans="1:39">
      <c r="B575" s="324" t="s">
        <v>298</v>
      </c>
      <c r="C575" s="345"/>
      <c r="D575" s="309"/>
      <c r="E575" s="279"/>
      <c r="F575" s="279"/>
      <c r="G575" s="279"/>
      <c r="H575" s="279"/>
      <c r="I575" s="279"/>
      <c r="J575" s="279"/>
      <c r="K575" s="279"/>
      <c r="L575" s="279"/>
      <c r="M575" s="279"/>
      <c r="N575" s="279"/>
      <c r="O575" s="291"/>
      <c r="P575" s="279"/>
      <c r="Q575" s="279"/>
      <c r="R575" s="279"/>
      <c r="S575" s="309"/>
      <c r="T575" s="309"/>
      <c r="U575" s="309"/>
      <c r="V575" s="309"/>
      <c r="W575" s="279"/>
      <c r="X575" s="279"/>
      <c r="Y575" s="378">
        <f>'4.  2011-2014 LRAM'!Y528*Y571</f>
        <v>0</v>
      </c>
      <c r="Z575" s="378">
        <f>'4.  2011-2014 LRAM'!Z528*Z571</f>
        <v>0</v>
      </c>
      <c r="AA575" s="378">
        <f>'4.  2011-2014 LRAM'!AA528*AA571</f>
        <v>0</v>
      </c>
      <c r="AB575" s="378">
        <f>'4.  2011-2014 LRAM'!AB528*AB571</f>
        <v>0</v>
      </c>
      <c r="AC575" s="378">
        <f>'4.  2011-2014 LRAM'!AC528*AC571</f>
        <v>0</v>
      </c>
      <c r="AD575" s="378">
        <f>'4.  2011-2014 LRAM'!AD528*AD571</f>
        <v>0</v>
      </c>
      <c r="AE575" s="378">
        <f>'4.  2011-2014 LRAM'!AE528*AE571</f>
        <v>0</v>
      </c>
      <c r="AF575" s="378">
        <f>'4.  2011-2014 LRAM'!AF528*AF571</f>
        <v>0</v>
      </c>
      <c r="AG575" s="378">
        <f>'4.  2011-2014 LRAM'!AG528*AG571</f>
        <v>0</v>
      </c>
      <c r="AH575" s="378">
        <f>'4.  2011-2014 LRAM'!AH528*AH571</f>
        <v>0</v>
      </c>
      <c r="AI575" s="378">
        <f>'4.  2011-2014 LRAM'!AI528*AI571</f>
        <v>0</v>
      </c>
      <c r="AJ575" s="378">
        <f>'4.  2011-2014 LRAM'!AJ528*AJ571</f>
        <v>0</v>
      </c>
      <c r="AK575" s="378">
        <f>'4.  2011-2014 LRAM'!AK528*AK571</f>
        <v>0</v>
      </c>
      <c r="AL575" s="378">
        <f>'4.  2011-2014 LRAM'!AL528*AL571</f>
        <v>0</v>
      </c>
      <c r="AM575" s="627">
        <f t="shared" si="955"/>
        <v>0</v>
      </c>
    </row>
    <row r="576" spans="1:39">
      <c r="B576" s="324" t="s">
        <v>299</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 t="shared" ref="Y576:AL576" si="956">Y209*Y571</f>
        <v>0</v>
      </c>
      <c r="Z576" s="378">
        <f t="shared" si="956"/>
        <v>0</v>
      </c>
      <c r="AA576" s="378">
        <f t="shared" si="956"/>
        <v>0</v>
      </c>
      <c r="AB576" s="378">
        <f t="shared" si="956"/>
        <v>0</v>
      </c>
      <c r="AC576" s="378">
        <f t="shared" si="956"/>
        <v>0</v>
      </c>
      <c r="AD576" s="378">
        <f t="shared" si="956"/>
        <v>0</v>
      </c>
      <c r="AE576" s="378">
        <f t="shared" si="956"/>
        <v>0</v>
      </c>
      <c r="AF576" s="378">
        <f t="shared" si="956"/>
        <v>0</v>
      </c>
      <c r="AG576" s="378">
        <f t="shared" si="956"/>
        <v>0</v>
      </c>
      <c r="AH576" s="378">
        <f t="shared" si="956"/>
        <v>0</v>
      </c>
      <c r="AI576" s="378">
        <f t="shared" si="956"/>
        <v>0</v>
      </c>
      <c r="AJ576" s="378">
        <f t="shared" si="956"/>
        <v>0</v>
      </c>
      <c r="AK576" s="378">
        <f t="shared" si="956"/>
        <v>0</v>
      </c>
      <c r="AL576" s="378">
        <f t="shared" si="956"/>
        <v>0</v>
      </c>
      <c r="AM576" s="627">
        <f t="shared" si="955"/>
        <v>0</v>
      </c>
    </row>
    <row r="577" spans="1:39">
      <c r="B577" s="324" t="s">
        <v>300</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Y399*Y571</f>
        <v>0</v>
      </c>
      <c r="Z577" s="378">
        <f>Z399*Z571</f>
        <v>0</v>
      </c>
      <c r="AA577" s="378">
        <f t="shared" ref="AA577:AL577" si="957">AA399*AA571</f>
        <v>0</v>
      </c>
      <c r="AB577" s="378">
        <f>AB399*AB571</f>
        <v>0</v>
      </c>
      <c r="AC577" s="378">
        <f t="shared" si="957"/>
        <v>0</v>
      </c>
      <c r="AD577" s="378">
        <f t="shared" si="957"/>
        <v>0</v>
      </c>
      <c r="AE577" s="378">
        <f t="shared" si="957"/>
        <v>0</v>
      </c>
      <c r="AF577" s="378">
        <f t="shared" si="957"/>
        <v>0</v>
      </c>
      <c r="AG577" s="378">
        <f t="shared" si="957"/>
        <v>0</v>
      </c>
      <c r="AH577" s="378">
        <f t="shared" si="957"/>
        <v>0</v>
      </c>
      <c r="AI577" s="378">
        <f t="shared" si="957"/>
        <v>0</v>
      </c>
      <c r="AJ577" s="378">
        <f t="shared" si="957"/>
        <v>0</v>
      </c>
      <c r="AK577" s="378">
        <f t="shared" si="957"/>
        <v>0</v>
      </c>
      <c r="AL577" s="378">
        <f t="shared" si="957"/>
        <v>0</v>
      </c>
      <c r="AM577" s="627">
        <f t="shared" si="955"/>
        <v>0</v>
      </c>
    </row>
    <row r="578" spans="1:39">
      <c r="B578" s="324" t="s">
        <v>301</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776">
        <v>0</v>
      </c>
      <c r="Z578" s="776">
        <v>0</v>
      </c>
      <c r="AA578" s="776">
        <v>0</v>
      </c>
      <c r="AB578" s="776">
        <v>0</v>
      </c>
      <c r="AC578" s="776">
        <v>0</v>
      </c>
      <c r="AD578" s="776">
        <v>0</v>
      </c>
      <c r="AE578" s="776">
        <v>0</v>
      </c>
      <c r="AF578" s="776">
        <v>0</v>
      </c>
      <c r="AG578" s="776">
        <v>0</v>
      </c>
      <c r="AH578" s="776">
        <v>0</v>
      </c>
      <c r="AI578" s="776">
        <v>0</v>
      </c>
      <c r="AJ578" s="776">
        <v>0</v>
      </c>
      <c r="AK578" s="776">
        <v>0</v>
      </c>
      <c r="AL578" s="776">
        <v>0</v>
      </c>
      <c r="AM578" s="777">
        <f t="shared" si="955"/>
        <v>0</v>
      </c>
    </row>
    <row r="579" spans="1:39" ht="15.75">
      <c r="B579" s="349" t="s">
        <v>302</v>
      </c>
      <c r="C579" s="345"/>
      <c r="D579" s="336"/>
      <c r="E579" s="334"/>
      <c r="F579" s="334"/>
      <c r="G579" s="334"/>
      <c r="H579" s="334"/>
      <c r="I579" s="334"/>
      <c r="J579" s="334"/>
      <c r="K579" s="334"/>
      <c r="L579" s="334"/>
      <c r="M579" s="334"/>
      <c r="N579" s="334"/>
      <c r="O579" s="300"/>
      <c r="P579" s="334"/>
      <c r="Q579" s="334"/>
      <c r="R579" s="334"/>
      <c r="S579" s="336"/>
      <c r="T579" s="336"/>
      <c r="U579" s="336"/>
      <c r="V579" s="336"/>
      <c r="W579" s="334"/>
      <c r="X579" s="334"/>
      <c r="Y579" s="346">
        <f>SUM(Y572:Y578)</f>
        <v>0</v>
      </c>
      <c r="Z579" s="346">
        <f>SUM(Z572:Z578)</f>
        <v>0</v>
      </c>
      <c r="AA579" s="346">
        <f t="shared" ref="AA579:AE579" si="958">SUM(AA572:AA578)</f>
        <v>0</v>
      </c>
      <c r="AB579" s="346">
        <f t="shared" si="958"/>
        <v>0</v>
      </c>
      <c r="AC579" s="346">
        <f t="shared" si="958"/>
        <v>0</v>
      </c>
      <c r="AD579" s="346">
        <f>SUM(AD572:AD578)</f>
        <v>0</v>
      </c>
      <c r="AE579" s="346">
        <f t="shared" si="958"/>
        <v>0</v>
      </c>
      <c r="AF579" s="346">
        <f>SUM(AF572:AF578)</f>
        <v>0</v>
      </c>
      <c r="AG579" s="346">
        <f>SUM(AG572:AG578)</f>
        <v>0</v>
      </c>
      <c r="AH579" s="346">
        <f t="shared" ref="AH579:AL579" si="959">SUM(AH572:AH578)</f>
        <v>0</v>
      </c>
      <c r="AI579" s="346">
        <f t="shared" si="959"/>
        <v>0</v>
      </c>
      <c r="AJ579" s="346">
        <f>SUM(AJ572:AJ578)</f>
        <v>0</v>
      </c>
      <c r="AK579" s="346">
        <f t="shared" si="959"/>
        <v>0</v>
      </c>
      <c r="AL579" s="346">
        <f t="shared" si="959"/>
        <v>0</v>
      </c>
      <c r="AM579" s="407">
        <f>SUM(AM572:AM578)</f>
        <v>0</v>
      </c>
    </row>
    <row r="580" spans="1:39" ht="15.75">
      <c r="B580" s="349" t="s">
        <v>303</v>
      </c>
      <c r="C580" s="345"/>
      <c r="D580" s="350"/>
      <c r="E580" s="334"/>
      <c r="F580" s="334"/>
      <c r="G580" s="334"/>
      <c r="H580" s="334"/>
      <c r="I580" s="334"/>
      <c r="J580" s="334"/>
      <c r="K580" s="334"/>
      <c r="L580" s="334"/>
      <c r="M580" s="334"/>
      <c r="N580" s="334"/>
      <c r="O580" s="300"/>
      <c r="P580" s="334"/>
      <c r="Q580" s="334"/>
      <c r="R580" s="334"/>
      <c r="S580" s="336"/>
      <c r="T580" s="336"/>
      <c r="U580" s="336"/>
      <c r="V580" s="336"/>
      <c r="W580" s="334"/>
      <c r="X580" s="334"/>
      <c r="Y580" s="347">
        <f>Y569*Y571</f>
        <v>0</v>
      </c>
      <c r="Z580" s="347">
        <f t="shared" ref="Z580:AE580" si="960">Z569*Z571</f>
        <v>0</v>
      </c>
      <c r="AA580" s="347">
        <f t="shared" si="960"/>
        <v>0</v>
      </c>
      <c r="AB580" s="347">
        <f t="shared" si="960"/>
        <v>0</v>
      </c>
      <c r="AC580" s="347">
        <f t="shared" si="960"/>
        <v>0</v>
      </c>
      <c r="AD580" s="347">
        <f>AD569*AD571</f>
        <v>0</v>
      </c>
      <c r="AE580" s="347">
        <f t="shared" si="960"/>
        <v>0</v>
      </c>
      <c r="AF580" s="347">
        <f>AF569*AF571</f>
        <v>0</v>
      </c>
      <c r="AG580" s="347">
        <f t="shared" ref="AG580:AL580" si="961">AG569*AG571</f>
        <v>0</v>
      </c>
      <c r="AH580" s="347">
        <f t="shared" si="961"/>
        <v>0</v>
      </c>
      <c r="AI580" s="347">
        <f t="shared" si="961"/>
        <v>0</v>
      </c>
      <c r="AJ580" s="347">
        <f>AJ569*AJ571</f>
        <v>0</v>
      </c>
      <c r="AK580" s="347">
        <f>AK569*AK571</f>
        <v>0</v>
      </c>
      <c r="AL580" s="347">
        <f t="shared" si="961"/>
        <v>0</v>
      </c>
      <c r="AM580" s="407">
        <f>SUM(Y580:AL580)</f>
        <v>0</v>
      </c>
    </row>
    <row r="581" spans="1:39" ht="15.75">
      <c r="B581" s="349" t="s">
        <v>304</v>
      </c>
      <c r="C581" s="345"/>
      <c r="D581" s="350"/>
      <c r="E581" s="334"/>
      <c r="F581" s="334"/>
      <c r="G581" s="334"/>
      <c r="H581" s="334"/>
      <c r="I581" s="334"/>
      <c r="J581" s="334"/>
      <c r="K581" s="334"/>
      <c r="L581" s="334"/>
      <c r="M581" s="334"/>
      <c r="N581" s="334"/>
      <c r="O581" s="300"/>
      <c r="P581" s="334"/>
      <c r="Q581" s="334"/>
      <c r="R581" s="334"/>
      <c r="S581" s="350"/>
      <c r="T581" s="350"/>
      <c r="U581" s="350"/>
      <c r="V581" s="350"/>
      <c r="W581" s="334"/>
      <c r="X581" s="334"/>
      <c r="Y581" s="351"/>
      <c r="Z581" s="351"/>
      <c r="AA581" s="351"/>
      <c r="AB581" s="351"/>
      <c r="AC581" s="351"/>
      <c r="AD581" s="351"/>
      <c r="AE581" s="351"/>
      <c r="AF581" s="351"/>
      <c r="AG581" s="351"/>
      <c r="AH581" s="351"/>
      <c r="AI581" s="351"/>
      <c r="AJ581" s="351"/>
      <c r="AK581" s="351"/>
      <c r="AL581" s="351"/>
      <c r="AM581" s="407">
        <f>AM579-AM580</f>
        <v>0</v>
      </c>
    </row>
    <row r="582" spans="1:39">
      <c r="B582" s="324"/>
      <c r="C582" s="350"/>
      <c r="D582" s="350"/>
      <c r="E582" s="334"/>
      <c r="F582" s="334"/>
      <c r="G582" s="334"/>
      <c r="H582" s="334"/>
      <c r="I582" s="334"/>
      <c r="J582" s="334"/>
      <c r="K582" s="334"/>
      <c r="L582" s="334"/>
      <c r="M582" s="334"/>
      <c r="N582" s="334"/>
      <c r="O582" s="300"/>
      <c r="P582" s="334"/>
      <c r="Q582" s="334"/>
      <c r="R582" s="334"/>
      <c r="S582" s="350"/>
      <c r="T582" s="345"/>
      <c r="U582" s="350"/>
      <c r="V582" s="350"/>
      <c r="W582" s="334"/>
      <c r="X582" s="334"/>
      <c r="Y582" s="352"/>
      <c r="Z582" s="352"/>
      <c r="AA582" s="352"/>
      <c r="AB582" s="352"/>
      <c r="AC582" s="352"/>
      <c r="AD582" s="352"/>
      <c r="AE582" s="352"/>
      <c r="AF582" s="352"/>
      <c r="AG582" s="352"/>
      <c r="AH582" s="352"/>
      <c r="AI582" s="352"/>
      <c r="AJ582" s="352"/>
      <c r="AK582" s="352"/>
      <c r="AL582" s="352"/>
      <c r="AM582" s="348"/>
    </row>
    <row r="583" spans="1:39">
      <c r="B583" s="439" t="s">
        <v>305</v>
      </c>
      <c r="C583" s="304"/>
      <c r="D583" s="279"/>
      <c r="E583" s="279"/>
      <c r="F583" s="279"/>
      <c r="G583" s="279"/>
      <c r="H583" s="279"/>
      <c r="I583" s="279"/>
      <c r="J583" s="279"/>
      <c r="K583" s="279"/>
      <c r="L583" s="279"/>
      <c r="M583" s="279"/>
      <c r="N583" s="279"/>
      <c r="O583" s="357"/>
      <c r="P583" s="279"/>
      <c r="Q583" s="279"/>
      <c r="R583" s="279"/>
      <c r="S583" s="304"/>
      <c r="T583" s="309"/>
      <c r="U583" s="309"/>
      <c r="V583" s="279"/>
      <c r="W583" s="279"/>
      <c r="X583" s="309"/>
      <c r="Y583" s="291">
        <f>SUMPRODUCT(E411:E566,Y411:Y566)</f>
        <v>0</v>
      </c>
      <c r="Z583" s="291">
        <f>SUMPRODUCT(E411:E566,Z411:Z566)</f>
        <v>0</v>
      </c>
      <c r="AA583" s="291">
        <f>IF(AA409="kw",SUMPRODUCT($N$411:$N$566,$P$411:$P$566,AA411:AA566),SUMPRODUCT($E$411:$E$566,AA411:AA566))</f>
        <v>0</v>
      </c>
      <c r="AB583" s="291">
        <f>IF(AB409="kw",SUMPRODUCT($N$411:$N$566,$P$411:$P$566,AB411:AB566),SUMPRODUCT($E$411:$E$566,AB411:AB566))</f>
        <v>0</v>
      </c>
      <c r="AC583" s="291">
        <f>IF(AC409="kw",SUMPRODUCT($N$411:$N$566,$P$411:$P$566,AC411:AC566),SUMPRODUCT($E$411:$E$566,AC411:AC566))</f>
        <v>0</v>
      </c>
      <c r="AD583" s="291">
        <f t="shared" ref="AD583:AL583" si="962">IF(AD409="kw",SUMPRODUCT($N$411:$N$566,$P$411:$P$566,AD411:AD566),SUMPRODUCT($E$411:$E$566,AD411:AD566))</f>
        <v>0</v>
      </c>
      <c r="AE583" s="291">
        <f t="shared" si="962"/>
        <v>0</v>
      </c>
      <c r="AF583" s="291">
        <f t="shared" si="962"/>
        <v>0</v>
      </c>
      <c r="AG583" s="291">
        <f t="shared" si="962"/>
        <v>0</v>
      </c>
      <c r="AH583" s="291">
        <f t="shared" si="962"/>
        <v>0</v>
      </c>
      <c r="AI583" s="291">
        <f t="shared" si="962"/>
        <v>0</v>
      </c>
      <c r="AJ583" s="291">
        <f t="shared" si="962"/>
        <v>0</v>
      </c>
      <c r="AK583" s="291">
        <f t="shared" si="962"/>
        <v>0</v>
      </c>
      <c r="AL583" s="291">
        <f t="shared" si="962"/>
        <v>0</v>
      </c>
      <c r="AM583" s="337"/>
    </row>
    <row r="584" spans="1:39">
      <c r="B584" s="439" t="s">
        <v>306</v>
      </c>
      <c r="C584" s="304"/>
      <c r="D584" s="279"/>
      <c r="E584" s="279"/>
      <c r="F584" s="279"/>
      <c r="G584" s="279"/>
      <c r="H584" s="279"/>
      <c r="I584" s="279"/>
      <c r="J584" s="279"/>
      <c r="K584" s="279"/>
      <c r="L584" s="279"/>
      <c r="M584" s="279"/>
      <c r="N584" s="279"/>
      <c r="O584" s="357"/>
      <c r="P584" s="279"/>
      <c r="Q584" s="279"/>
      <c r="R584" s="279"/>
      <c r="S584" s="304"/>
      <c r="T584" s="309"/>
      <c r="U584" s="309"/>
      <c r="V584" s="279"/>
      <c r="W584" s="279"/>
      <c r="X584" s="309"/>
      <c r="Y584" s="291">
        <f>SUMPRODUCT(F411:F566,Y411:Y566)</f>
        <v>10736259.569680076</v>
      </c>
      <c r="Z584" s="291">
        <f>SUMPRODUCT(F411:F566,Z411:Z566)</f>
        <v>1759206.9968179851</v>
      </c>
      <c r="AA584" s="291">
        <f>IF(AA409="kw",SUMPRODUCT($N$411:$N$566,$Q$411:$Q$566,AA411:AA566),SUMPRODUCT($F$411:$F$566,AA411:AA566))</f>
        <v>33113.350084978796</v>
      </c>
      <c r="AB584" s="291">
        <f t="shared" ref="AB584:AL584" si="963">IF(AB409="kw",SUMPRODUCT($N$411:$N$566,$Q$411:$Q$566,AB411:AB566),SUMPRODUCT($F$411:$F$566,AB411:AB566))</f>
        <v>1045.9775105523324</v>
      </c>
      <c r="AC584" s="291">
        <f>IF(AC409="kw",SUMPRODUCT($N$411:$N$566,$Q$411:$Q$566,AC411:AC566),SUMPRODUCT($F$411:$F$566,AC411:AC566))</f>
        <v>1356.771770929307</v>
      </c>
      <c r="AD584" s="291">
        <f t="shared" si="963"/>
        <v>15398.248598667149</v>
      </c>
      <c r="AE584" s="291">
        <f t="shared" si="963"/>
        <v>0</v>
      </c>
      <c r="AF584" s="291">
        <f t="shared" si="963"/>
        <v>0</v>
      </c>
      <c r="AG584" s="291">
        <f t="shared" si="963"/>
        <v>0</v>
      </c>
      <c r="AH584" s="291">
        <f t="shared" si="963"/>
        <v>0</v>
      </c>
      <c r="AI584" s="291">
        <f t="shared" si="963"/>
        <v>0</v>
      </c>
      <c r="AJ584" s="291">
        <f t="shared" si="963"/>
        <v>0</v>
      </c>
      <c r="AK584" s="291">
        <f t="shared" si="963"/>
        <v>0</v>
      </c>
      <c r="AL584" s="291">
        <f t="shared" si="963"/>
        <v>0</v>
      </c>
      <c r="AM584" s="337"/>
    </row>
    <row r="585" spans="1:39">
      <c r="B585" s="440" t="s">
        <v>307</v>
      </c>
      <c r="C585" s="364"/>
      <c r="D585" s="384"/>
      <c r="E585" s="384"/>
      <c r="F585" s="384"/>
      <c r="G585" s="384"/>
      <c r="H585" s="384"/>
      <c r="I585" s="384"/>
      <c r="J585" s="384"/>
      <c r="K585" s="384"/>
      <c r="L585" s="384"/>
      <c r="M585" s="384"/>
      <c r="N585" s="384"/>
      <c r="O585" s="383"/>
      <c r="P585" s="384"/>
      <c r="Q585" s="384"/>
      <c r="R585" s="384"/>
      <c r="S585" s="364"/>
      <c r="T585" s="385"/>
      <c r="U585" s="385"/>
      <c r="V585" s="384"/>
      <c r="W585" s="384"/>
      <c r="X585" s="385"/>
      <c r="Y585" s="326">
        <f>SUMPRODUCT(G411:G566,Y411:Y566)</f>
        <v>10736259.569680076</v>
      </c>
      <c r="Z585" s="326">
        <f>SUMPRODUCT(G411:G566,Z411:Z566)</f>
        <v>1755958.0544625553</v>
      </c>
      <c r="AA585" s="326">
        <f t="shared" ref="AA585:AL585" si="964">IF(AA409="kw",SUMPRODUCT($N$411:$N$566,$R$411:$R$566,AA411:AA566),SUMPRODUCT($G$411:$G$566,AA411:AA566))</f>
        <v>33113.350084978796</v>
      </c>
      <c r="AB585" s="326">
        <f t="shared" si="964"/>
        <v>1045.9775105523324</v>
      </c>
      <c r="AC585" s="326">
        <f>IF(AC409="kw",SUMPRODUCT($N$411:$N$566,$R$411:$R$566,AC411:AC566),SUMPRODUCT($G$411:$G$566,AC411:AC566))</f>
        <v>1356.771770929307</v>
      </c>
      <c r="AD585" s="326">
        <f t="shared" si="964"/>
        <v>15398.248598667149</v>
      </c>
      <c r="AE585" s="326">
        <f t="shared" si="964"/>
        <v>0</v>
      </c>
      <c r="AF585" s="326">
        <f t="shared" si="964"/>
        <v>0</v>
      </c>
      <c r="AG585" s="326">
        <f t="shared" si="964"/>
        <v>0</v>
      </c>
      <c r="AH585" s="326">
        <f t="shared" si="964"/>
        <v>0</v>
      </c>
      <c r="AI585" s="326">
        <f t="shared" si="964"/>
        <v>0</v>
      </c>
      <c r="AJ585" s="326">
        <f t="shared" si="964"/>
        <v>0</v>
      </c>
      <c r="AK585" s="326">
        <f t="shared" si="964"/>
        <v>0</v>
      </c>
      <c r="AL585" s="326">
        <f t="shared" si="964"/>
        <v>0</v>
      </c>
      <c r="AM585" s="386"/>
    </row>
    <row r="586" spans="1:39" ht="22.5" customHeight="1">
      <c r="B586" s="368" t="s">
        <v>584</v>
      </c>
      <c r="C586" s="387"/>
      <c r="D586" s="388"/>
      <c r="E586" s="388"/>
      <c r="F586" s="388"/>
      <c r="G586" s="388"/>
      <c r="H586" s="388"/>
      <c r="I586" s="388"/>
      <c r="J586" s="388"/>
      <c r="K586" s="388"/>
      <c r="L586" s="388"/>
      <c r="M586" s="388"/>
      <c r="N586" s="388"/>
      <c r="O586" s="388"/>
      <c r="P586" s="388"/>
      <c r="Q586" s="388"/>
      <c r="R586" s="388"/>
      <c r="S586" s="371"/>
      <c r="T586" s="372"/>
      <c r="U586" s="388"/>
      <c r="V586" s="388"/>
      <c r="W586" s="388"/>
      <c r="X586" s="388"/>
      <c r="Y586" s="409"/>
      <c r="Z586" s="409"/>
      <c r="AA586" s="409"/>
      <c r="AB586" s="409"/>
      <c r="AC586" s="409"/>
      <c r="AD586" s="409"/>
      <c r="AE586" s="409"/>
      <c r="AF586" s="409"/>
      <c r="AG586" s="409"/>
      <c r="AH586" s="409"/>
      <c r="AI586" s="409"/>
      <c r="AJ586" s="409"/>
      <c r="AK586" s="409"/>
      <c r="AL586" s="409"/>
      <c r="AM586" s="389"/>
    </row>
    <row r="589" spans="1:39" ht="15.75">
      <c r="B589" s="280" t="s">
        <v>309</v>
      </c>
      <c r="C589" s="281"/>
      <c r="D589" s="588" t="s">
        <v>526</v>
      </c>
      <c r="E589" s="253"/>
      <c r="F589" s="588"/>
      <c r="G589" s="253"/>
      <c r="H589" s="253"/>
      <c r="I589" s="253"/>
      <c r="J589" s="253"/>
      <c r="K589" s="253"/>
      <c r="L589" s="253"/>
      <c r="M589" s="253"/>
      <c r="N589" s="253"/>
      <c r="O589" s="281"/>
      <c r="P589" s="253"/>
      <c r="Q589" s="253"/>
      <c r="R589" s="253"/>
      <c r="S589" s="253"/>
      <c r="T589" s="253"/>
      <c r="U589" s="253"/>
      <c r="V589" s="253"/>
      <c r="W589" s="253"/>
      <c r="X589" s="253"/>
      <c r="Y589" s="270"/>
      <c r="Z589" s="267"/>
      <c r="AA589" s="267"/>
      <c r="AB589" s="267"/>
      <c r="AC589" s="267"/>
      <c r="AD589" s="267"/>
      <c r="AE589" s="267"/>
      <c r="AF589" s="267"/>
      <c r="AG589" s="267"/>
      <c r="AH589" s="267"/>
      <c r="AI589" s="267"/>
      <c r="AJ589" s="267"/>
      <c r="AK589" s="267"/>
      <c r="AL589" s="267"/>
    </row>
    <row r="590" spans="1:39" ht="33.75" customHeight="1">
      <c r="B590" s="841" t="s">
        <v>211</v>
      </c>
      <c r="C590" s="843" t="s">
        <v>33</v>
      </c>
      <c r="D590" s="284" t="s">
        <v>422</v>
      </c>
      <c r="E590" s="845" t="s">
        <v>209</v>
      </c>
      <c r="F590" s="846"/>
      <c r="G590" s="846"/>
      <c r="H590" s="846"/>
      <c r="I590" s="846"/>
      <c r="J590" s="846"/>
      <c r="K590" s="846"/>
      <c r="L590" s="846"/>
      <c r="M590" s="847"/>
      <c r="N590" s="851" t="s">
        <v>213</v>
      </c>
      <c r="O590" s="284" t="s">
        <v>423</v>
      </c>
      <c r="P590" s="845" t="s">
        <v>212</v>
      </c>
      <c r="Q590" s="846"/>
      <c r="R590" s="846"/>
      <c r="S590" s="846"/>
      <c r="T590" s="846"/>
      <c r="U590" s="846"/>
      <c r="V590" s="846"/>
      <c r="W590" s="846"/>
      <c r="X590" s="847"/>
      <c r="Y590" s="848" t="s">
        <v>243</v>
      </c>
      <c r="Z590" s="849"/>
      <c r="AA590" s="849"/>
      <c r="AB590" s="849"/>
      <c r="AC590" s="849"/>
      <c r="AD590" s="849"/>
      <c r="AE590" s="849"/>
      <c r="AF590" s="849"/>
      <c r="AG590" s="849"/>
      <c r="AH590" s="849"/>
      <c r="AI590" s="849"/>
      <c r="AJ590" s="849"/>
      <c r="AK590" s="849"/>
      <c r="AL590" s="849"/>
      <c r="AM590" s="850"/>
    </row>
    <row r="591" spans="1:39" ht="68.25" customHeight="1">
      <c r="B591" s="842"/>
      <c r="C591" s="844"/>
      <c r="D591" s="285">
        <v>2018</v>
      </c>
      <c r="E591" s="285">
        <v>2019</v>
      </c>
      <c r="F591" s="285">
        <v>2020</v>
      </c>
      <c r="G591" s="285">
        <v>2021</v>
      </c>
      <c r="H591" s="285">
        <v>2022</v>
      </c>
      <c r="I591" s="285">
        <v>2023</v>
      </c>
      <c r="J591" s="285">
        <v>2024</v>
      </c>
      <c r="K591" s="285">
        <v>2025</v>
      </c>
      <c r="L591" s="285">
        <v>2026</v>
      </c>
      <c r="M591" s="285">
        <v>2027</v>
      </c>
      <c r="N591" s="852"/>
      <c r="O591" s="285">
        <v>2018</v>
      </c>
      <c r="P591" s="285">
        <v>2019</v>
      </c>
      <c r="Q591" s="285">
        <v>2020</v>
      </c>
      <c r="R591" s="285">
        <v>2021</v>
      </c>
      <c r="S591" s="285">
        <v>2022</v>
      </c>
      <c r="T591" s="285">
        <v>2023</v>
      </c>
      <c r="U591" s="285">
        <v>2024</v>
      </c>
      <c r="V591" s="285">
        <v>2025</v>
      </c>
      <c r="W591" s="285">
        <v>2026</v>
      </c>
      <c r="X591" s="285">
        <v>2027</v>
      </c>
      <c r="Y591" s="285" t="str">
        <f>'1.  LRAMVA Summary'!D52</f>
        <v>Residential</v>
      </c>
      <c r="Z591" s="285" t="str">
        <f>'1.  LRAMVA Summary'!E52</f>
        <v>General Service &lt; 50 kW</v>
      </c>
      <c r="AA591" s="285" t="str">
        <f>'1.  LRAMVA Summary'!F52</f>
        <v>General Service 50 - 4,999 kW</v>
      </c>
      <c r="AB591" s="285" t="str">
        <f>'1.  LRAMVA Summary'!G52</f>
        <v>General Service 3,000 - 4,999 kW</v>
      </c>
      <c r="AC591" s="285" t="str">
        <f>'1.  LRAMVA Summary'!H52</f>
        <v>Large Use - Regular</v>
      </c>
      <c r="AD591" s="285" t="str">
        <f>'1.  LRAMVA Summary'!I52</f>
        <v>Large Use - 3TS</v>
      </c>
      <c r="AE591" s="285" t="str">
        <f>'1.  LRAMVA Summary'!J52</f>
        <v>Large Use - Ford Annex</v>
      </c>
      <c r="AF591" s="285" t="str">
        <f>'1.  LRAMVA Summary'!K52</f>
        <v>Other</v>
      </c>
      <c r="AG591" s="285" t="str">
        <f>'1.  LRAMVA Summary'!L52</f>
        <v/>
      </c>
      <c r="AH591" s="285" t="str">
        <f>'1.  LRAMVA Summary'!M52</f>
        <v/>
      </c>
      <c r="AI591" s="285" t="str">
        <f>'1.  LRAMVA Summary'!N52</f>
        <v/>
      </c>
      <c r="AJ591" s="285" t="str">
        <f>'1.  LRAMVA Summary'!O52</f>
        <v/>
      </c>
      <c r="AK591" s="285" t="str">
        <f>'1.  LRAMVA Summary'!P52</f>
        <v/>
      </c>
      <c r="AL591" s="285" t="str">
        <f>'1.  LRAMVA Summary'!Q52</f>
        <v/>
      </c>
      <c r="AM591" s="287" t="str">
        <f>'1.  LRAMVA Summary'!R52</f>
        <v>Total</v>
      </c>
    </row>
    <row r="592" spans="1:39" ht="15.75" customHeight="1">
      <c r="A592" s="530"/>
      <c r="B592" s="517" t="s">
        <v>504</v>
      </c>
      <c r="C592" s="289"/>
      <c r="D592" s="289"/>
      <c r="E592" s="289"/>
      <c r="F592" s="289"/>
      <c r="G592" s="289"/>
      <c r="H592" s="289"/>
      <c r="I592" s="289"/>
      <c r="J592" s="289"/>
      <c r="K592" s="289"/>
      <c r="L592" s="289"/>
      <c r="M592" s="289"/>
      <c r="N592" s="290"/>
      <c r="O592" s="289"/>
      <c r="P592" s="289"/>
      <c r="Q592" s="289"/>
      <c r="R592" s="289"/>
      <c r="S592" s="289"/>
      <c r="T592" s="289"/>
      <c r="U592" s="289"/>
      <c r="V592" s="289"/>
      <c r="W592" s="289"/>
      <c r="X592" s="289"/>
      <c r="Y592" s="291" t="str">
        <f>'1.  LRAMVA Summary'!D53</f>
        <v>kWh</v>
      </c>
      <c r="Z592" s="291" t="str">
        <f>'1.  LRAMVA Summary'!E53</f>
        <v>kWh</v>
      </c>
      <c r="AA592" s="291" t="str">
        <f>'1.  LRAMVA Summary'!F53</f>
        <v>kW</v>
      </c>
      <c r="AB592" s="291" t="str">
        <f>'1.  LRAMVA Summary'!G53</f>
        <v>kW</v>
      </c>
      <c r="AC592" s="291" t="str">
        <f>'1.  LRAMVA Summary'!H53</f>
        <v>kW</v>
      </c>
      <c r="AD592" s="291" t="str">
        <f>'1.  LRAMVA Summary'!I53</f>
        <v>kW</v>
      </c>
      <c r="AE592" s="291" t="str">
        <f>'1.  LRAMVA Summary'!J53</f>
        <v>kW</v>
      </c>
      <c r="AF592" s="291" t="str">
        <f>'1.  LRAMVA Summary'!K53</f>
        <v>kW</v>
      </c>
      <c r="AG592" s="291">
        <f>'1.  LRAMVA Summary'!L53</f>
        <v>0</v>
      </c>
      <c r="AH592" s="291">
        <f>'1.  LRAMVA Summary'!M53</f>
        <v>0</v>
      </c>
      <c r="AI592" s="291">
        <f>'1.  LRAMVA Summary'!N53</f>
        <v>0</v>
      </c>
      <c r="AJ592" s="291">
        <f>'1.  LRAMVA Summary'!O53</f>
        <v>0</v>
      </c>
      <c r="AK592" s="291">
        <f>'1.  LRAMVA Summary'!P53</f>
        <v>0</v>
      </c>
      <c r="AL592" s="291">
        <f>'1.  LRAMVA Summary'!Q53</f>
        <v>0</v>
      </c>
      <c r="AM592" s="292"/>
    </row>
    <row r="593" spans="1:39" ht="15.75" outlineLevel="1">
      <c r="A593" s="530"/>
      <c r="B593" s="504" t="s">
        <v>497</v>
      </c>
      <c r="C593" s="289"/>
      <c r="D593" s="289"/>
      <c r="E593" s="289"/>
      <c r="F593" s="289"/>
      <c r="G593" s="289"/>
      <c r="H593" s="289"/>
      <c r="I593" s="289"/>
      <c r="J593" s="289"/>
      <c r="K593" s="289"/>
      <c r="L593" s="289"/>
      <c r="M593" s="289"/>
      <c r="N593" s="290"/>
      <c r="O593" s="289"/>
      <c r="P593" s="289"/>
      <c r="Q593" s="289"/>
      <c r="R593" s="289"/>
      <c r="S593" s="289"/>
      <c r="T593" s="289"/>
      <c r="U593" s="289"/>
      <c r="V593" s="289"/>
      <c r="W593" s="289"/>
      <c r="X593" s="289"/>
      <c r="Y593" s="291"/>
      <c r="Z593" s="291"/>
      <c r="AA593" s="291"/>
      <c r="AB593" s="291"/>
      <c r="AC593" s="291"/>
      <c r="AD593" s="291"/>
      <c r="AE593" s="291"/>
      <c r="AF593" s="291"/>
      <c r="AG593" s="291"/>
      <c r="AH593" s="291"/>
      <c r="AI593" s="291"/>
      <c r="AJ593" s="291"/>
      <c r="AK593" s="291"/>
      <c r="AL593" s="291"/>
      <c r="AM593" s="292"/>
    </row>
    <row r="594" spans="1:39" outlineLevel="1">
      <c r="A594" s="756">
        <v>1</v>
      </c>
      <c r="B594" s="428" t="s">
        <v>95</v>
      </c>
      <c r="C594" s="291" t="s">
        <v>25</v>
      </c>
      <c r="D594" s="295"/>
      <c r="E594" s="295"/>
      <c r="F594" s="295"/>
      <c r="G594" s="295"/>
      <c r="H594" s="295"/>
      <c r="I594" s="295"/>
      <c r="J594" s="295"/>
      <c r="K594" s="295"/>
      <c r="L594" s="295"/>
      <c r="M594" s="295"/>
      <c r="N594" s="291"/>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outlineLevel="1">
      <c r="A595" s="756"/>
      <c r="B595" s="294" t="s">
        <v>310</v>
      </c>
      <c r="C595" s="291" t="s">
        <v>163</v>
      </c>
      <c r="D595" s="295"/>
      <c r="E595" s="295"/>
      <c r="F595" s="295"/>
      <c r="G595" s="295"/>
      <c r="H595" s="295"/>
      <c r="I595" s="295"/>
      <c r="J595" s="295"/>
      <c r="K595" s="295"/>
      <c r="L595" s="295"/>
      <c r="M595" s="295"/>
      <c r="N595" s="468"/>
      <c r="O595" s="295"/>
      <c r="P595" s="295"/>
      <c r="Q595" s="295"/>
      <c r="R595" s="295"/>
      <c r="S595" s="295"/>
      <c r="T595" s="295"/>
      <c r="U595" s="295"/>
      <c r="V595" s="295"/>
      <c r="W595" s="295"/>
      <c r="X595" s="295"/>
      <c r="Y595" s="411">
        <f t="shared" ref="Y595:AF595" si="965">Y594</f>
        <v>0</v>
      </c>
      <c r="Z595" s="411">
        <f t="shared" si="965"/>
        <v>0</v>
      </c>
      <c r="AA595" s="411">
        <f t="shared" si="965"/>
        <v>0</v>
      </c>
      <c r="AB595" s="411">
        <f t="shared" si="965"/>
        <v>0</v>
      </c>
      <c r="AC595" s="411">
        <f t="shared" si="965"/>
        <v>0</v>
      </c>
      <c r="AD595" s="411">
        <f t="shared" si="965"/>
        <v>0</v>
      </c>
      <c r="AE595" s="411">
        <f t="shared" si="965"/>
        <v>0</v>
      </c>
      <c r="AF595" s="411">
        <f t="shared" si="965"/>
        <v>0</v>
      </c>
      <c r="AG595" s="411">
        <f t="shared" ref="AG595" si="966">AG594</f>
        <v>0</v>
      </c>
      <c r="AH595" s="411">
        <f t="shared" ref="AH595" si="967">AH594</f>
        <v>0</v>
      </c>
      <c r="AI595" s="411">
        <f t="shared" ref="AI595" si="968">AI594</f>
        <v>0</v>
      </c>
      <c r="AJ595" s="411">
        <f t="shared" ref="AJ595" si="969">AJ594</f>
        <v>0</v>
      </c>
      <c r="AK595" s="411">
        <f t="shared" ref="AK595" si="970">AK594</f>
        <v>0</v>
      </c>
      <c r="AL595" s="411">
        <f t="shared" ref="AL595" si="971">AL594</f>
        <v>0</v>
      </c>
      <c r="AM595" s="297"/>
    </row>
    <row r="596" spans="1:39" ht="15.75" outlineLevel="1">
      <c r="A596" s="756"/>
      <c r="B596" s="298"/>
      <c r="C596" s="299"/>
      <c r="D596" s="299"/>
      <c r="E596" s="299"/>
      <c r="F596" s="299"/>
      <c r="G596" s="299"/>
      <c r="H596" s="299"/>
      <c r="I596" s="299"/>
      <c r="J596" s="299"/>
      <c r="K596" s="299"/>
      <c r="L596" s="299"/>
      <c r="M596" s="299"/>
      <c r="N596" s="300"/>
      <c r="O596" s="299"/>
      <c r="P596" s="299"/>
      <c r="Q596" s="299"/>
      <c r="R596" s="299"/>
      <c r="S596" s="299"/>
      <c r="T596" s="299"/>
      <c r="U596" s="299"/>
      <c r="V596" s="299"/>
      <c r="W596" s="299"/>
      <c r="X596" s="299"/>
      <c r="Y596" s="412"/>
      <c r="Z596" s="413"/>
      <c r="AA596" s="413"/>
      <c r="AB596" s="413"/>
      <c r="AC596" s="413"/>
      <c r="AD596" s="413"/>
      <c r="AE596" s="413"/>
      <c r="AF596" s="413"/>
      <c r="AG596" s="413"/>
      <c r="AH596" s="413"/>
      <c r="AI596" s="413"/>
      <c r="AJ596" s="413"/>
      <c r="AK596" s="413"/>
      <c r="AL596" s="413"/>
      <c r="AM596" s="302"/>
    </row>
    <row r="597" spans="1:39" outlineLevel="1">
      <c r="A597" s="756">
        <v>2</v>
      </c>
      <c r="B597" s="428" t="s">
        <v>96</v>
      </c>
      <c r="C597" s="291" t="s">
        <v>25</v>
      </c>
      <c r="D597" s="295"/>
      <c r="E597" s="295"/>
      <c r="F597" s="295"/>
      <c r="G597" s="295"/>
      <c r="H597" s="295"/>
      <c r="I597" s="295"/>
      <c r="J597" s="295"/>
      <c r="K597" s="295"/>
      <c r="L597" s="295"/>
      <c r="M597" s="295"/>
      <c r="N597" s="291"/>
      <c r="O597" s="295"/>
      <c r="P597" s="295"/>
      <c r="Q597" s="295"/>
      <c r="R597" s="295"/>
      <c r="S597" s="295"/>
      <c r="T597" s="295"/>
      <c r="U597" s="295"/>
      <c r="V597" s="295"/>
      <c r="W597" s="295"/>
      <c r="X597" s="295"/>
      <c r="Y597" s="410"/>
      <c r="Z597" s="410"/>
      <c r="AA597" s="410"/>
      <c r="AB597" s="410"/>
      <c r="AC597" s="410"/>
      <c r="AD597" s="410"/>
      <c r="AE597" s="410"/>
      <c r="AF597" s="410"/>
      <c r="AG597" s="410"/>
      <c r="AH597" s="410"/>
      <c r="AI597" s="410"/>
      <c r="AJ597" s="410"/>
      <c r="AK597" s="410"/>
      <c r="AL597" s="410"/>
      <c r="AM597" s="296">
        <f>SUM(Y597:AL597)</f>
        <v>0</v>
      </c>
    </row>
    <row r="598" spans="1:39" outlineLevel="1">
      <c r="A598" s="756"/>
      <c r="B598" s="294" t="s">
        <v>310</v>
      </c>
      <c r="C598" s="291" t="s">
        <v>163</v>
      </c>
      <c r="D598" s="295"/>
      <c r="E598" s="295"/>
      <c r="F598" s="295"/>
      <c r="G598" s="295"/>
      <c r="H598" s="295"/>
      <c r="I598" s="295"/>
      <c r="J598" s="295"/>
      <c r="K598" s="295"/>
      <c r="L598" s="295"/>
      <c r="M598" s="295"/>
      <c r="N598" s="468"/>
      <c r="O598" s="295"/>
      <c r="P598" s="295"/>
      <c r="Q598" s="295"/>
      <c r="R598" s="295"/>
      <c r="S598" s="295"/>
      <c r="T598" s="295"/>
      <c r="U598" s="295"/>
      <c r="V598" s="295"/>
      <c r="W598" s="295"/>
      <c r="X598" s="295"/>
      <c r="Y598" s="411">
        <f t="shared" ref="Y598:AF598" si="972">Y597</f>
        <v>0</v>
      </c>
      <c r="Z598" s="411">
        <f t="shared" si="972"/>
        <v>0</v>
      </c>
      <c r="AA598" s="411">
        <f t="shared" si="972"/>
        <v>0</v>
      </c>
      <c r="AB598" s="411">
        <f t="shared" si="972"/>
        <v>0</v>
      </c>
      <c r="AC598" s="411">
        <f t="shared" si="972"/>
        <v>0</v>
      </c>
      <c r="AD598" s="411">
        <f t="shared" si="972"/>
        <v>0</v>
      </c>
      <c r="AE598" s="411">
        <f t="shared" si="972"/>
        <v>0</v>
      </c>
      <c r="AF598" s="411">
        <f t="shared" si="972"/>
        <v>0</v>
      </c>
      <c r="AG598" s="411">
        <f t="shared" ref="AG598" si="973">AG597</f>
        <v>0</v>
      </c>
      <c r="AH598" s="411">
        <f t="shared" ref="AH598" si="974">AH597</f>
        <v>0</v>
      </c>
      <c r="AI598" s="411">
        <f t="shared" ref="AI598" si="975">AI597</f>
        <v>0</v>
      </c>
      <c r="AJ598" s="411">
        <f t="shared" ref="AJ598" si="976">AJ597</f>
        <v>0</v>
      </c>
      <c r="AK598" s="411">
        <f t="shared" ref="AK598" si="977">AK597</f>
        <v>0</v>
      </c>
      <c r="AL598" s="411">
        <f t="shared" ref="AL598" si="978">AL597</f>
        <v>0</v>
      </c>
      <c r="AM598" s="297"/>
    </row>
    <row r="599" spans="1:39" ht="15.75" outlineLevel="1">
      <c r="A599" s="756"/>
      <c r="B599" s="298"/>
      <c r="C599" s="299"/>
      <c r="D599" s="304"/>
      <c r="E599" s="304"/>
      <c r="F599" s="304"/>
      <c r="G599" s="304"/>
      <c r="H599" s="304"/>
      <c r="I599" s="304"/>
      <c r="J599" s="304"/>
      <c r="K599" s="304"/>
      <c r="L599" s="304"/>
      <c r="M599" s="304"/>
      <c r="N599" s="300"/>
      <c r="O599" s="304"/>
      <c r="P599" s="304"/>
      <c r="Q599" s="304"/>
      <c r="R599" s="304"/>
      <c r="S599" s="304"/>
      <c r="T599" s="304"/>
      <c r="U599" s="304"/>
      <c r="V599" s="304"/>
      <c r="W599" s="304"/>
      <c r="X599" s="304"/>
      <c r="Y599" s="412"/>
      <c r="Z599" s="413"/>
      <c r="AA599" s="413"/>
      <c r="AB599" s="413"/>
      <c r="AC599" s="413"/>
      <c r="AD599" s="413"/>
      <c r="AE599" s="413"/>
      <c r="AF599" s="413"/>
      <c r="AG599" s="413"/>
      <c r="AH599" s="413"/>
      <c r="AI599" s="413"/>
      <c r="AJ599" s="413"/>
      <c r="AK599" s="413"/>
      <c r="AL599" s="413"/>
      <c r="AM599" s="302"/>
    </row>
    <row r="600" spans="1:39" outlineLevel="1">
      <c r="A600" s="756">
        <v>3</v>
      </c>
      <c r="B600" s="428" t="s">
        <v>97</v>
      </c>
      <c r="C600" s="291" t="s">
        <v>25</v>
      </c>
      <c r="D600" s="295"/>
      <c r="E600" s="295"/>
      <c r="F600" s="295"/>
      <c r="G600" s="295"/>
      <c r="H600" s="295"/>
      <c r="I600" s="295"/>
      <c r="J600" s="295"/>
      <c r="K600" s="295"/>
      <c r="L600" s="295"/>
      <c r="M600" s="295"/>
      <c r="N600" s="291"/>
      <c r="O600" s="295"/>
      <c r="P600" s="295"/>
      <c r="Q600" s="295"/>
      <c r="R600" s="295"/>
      <c r="S600" s="295"/>
      <c r="T600" s="295"/>
      <c r="U600" s="295"/>
      <c r="V600" s="295"/>
      <c r="W600" s="295"/>
      <c r="X600" s="295"/>
      <c r="Y600" s="410"/>
      <c r="Z600" s="410"/>
      <c r="AA600" s="410"/>
      <c r="AB600" s="410"/>
      <c r="AC600" s="410"/>
      <c r="AD600" s="410"/>
      <c r="AE600" s="410"/>
      <c r="AF600" s="410"/>
      <c r="AG600" s="410"/>
      <c r="AH600" s="410"/>
      <c r="AI600" s="410"/>
      <c r="AJ600" s="410"/>
      <c r="AK600" s="410"/>
      <c r="AL600" s="410"/>
      <c r="AM600" s="296">
        <f>SUM(Y600:AL600)</f>
        <v>0</v>
      </c>
    </row>
    <row r="601" spans="1:39" outlineLevel="1">
      <c r="A601" s="756"/>
      <c r="B601" s="294" t="s">
        <v>310</v>
      </c>
      <c r="C601" s="291" t="s">
        <v>163</v>
      </c>
      <c r="D601" s="295"/>
      <c r="E601" s="295"/>
      <c r="F601" s="295"/>
      <c r="G601" s="295"/>
      <c r="H601" s="295"/>
      <c r="I601" s="295"/>
      <c r="J601" s="295"/>
      <c r="K601" s="295"/>
      <c r="L601" s="295"/>
      <c r="M601" s="295"/>
      <c r="N601" s="468"/>
      <c r="O601" s="295"/>
      <c r="P601" s="295"/>
      <c r="Q601" s="295"/>
      <c r="R601" s="295"/>
      <c r="S601" s="295"/>
      <c r="T601" s="295"/>
      <c r="U601" s="295"/>
      <c r="V601" s="295"/>
      <c r="W601" s="295"/>
      <c r="X601" s="295"/>
      <c r="Y601" s="411">
        <f t="shared" ref="Y601:AF601" si="979">Y600</f>
        <v>0</v>
      </c>
      <c r="Z601" s="411">
        <f t="shared" si="979"/>
        <v>0</v>
      </c>
      <c r="AA601" s="411">
        <f t="shared" si="979"/>
        <v>0</v>
      </c>
      <c r="AB601" s="411">
        <f t="shared" si="979"/>
        <v>0</v>
      </c>
      <c r="AC601" s="411">
        <f t="shared" si="979"/>
        <v>0</v>
      </c>
      <c r="AD601" s="411">
        <f t="shared" si="979"/>
        <v>0</v>
      </c>
      <c r="AE601" s="411">
        <f t="shared" si="979"/>
        <v>0</v>
      </c>
      <c r="AF601" s="411">
        <f t="shared" si="979"/>
        <v>0</v>
      </c>
      <c r="AG601" s="411">
        <f t="shared" ref="AG601" si="980">AG600</f>
        <v>0</v>
      </c>
      <c r="AH601" s="411">
        <f t="shared" ref="AH601" si="981">AH600</f>
        <v>0</v>
      </c>
      <c r="AI601" s="411">
        <f t="shared" ref="AI601" si="982">AI600</f>
        <v>0</v>
      </c>
      <c r="AJ601" s="411">
        <f t="shared" ref="AJ601" si="983">AJ600</f>
        <v>0</v>
      </c>
      <c r="AK601" s="411">
        <f t="shared" ref="AK601" si="984">AK600</f>
        <v>0</v>
      </c>
      <c r="AL601" s="411">
        <f t="shared" ref="AL601" si="985">AL600</f>
        <v>0</v>
      </c>
      <c r="AM601" s="297"/>
    </row>
    <row r="602" spans="1:39" outlineLevel="1">
      <c r="A602" s="756"/>
      <c r="B602" s="294"/>
      <c r="C602" s="305"/>
      <c r="D602" s="291"/>
      <c r="E602" s="291"/>
      <c r="F602" s="291"/>
      <c r="G602" s="291"/>
      <c r="H602" s="291"/>
      <c r="I602" s="291"/>
      <c r="J602" s="291"/>
      <c r="K602" s="291"/>
      <c r="L602" s="291"/>
      <c r="M602" s="291"/>
      <c r="N602" s="291"/>
      <c r="O602" s="291"/>
      <c r="P602" s="291"/>
      <c r="Q602" s="291"/>
      <c r="R602" s="291"/>
      <c r="S602" s="291"/>
      <c r="T602" s="291"/>
      <c r="U602" s="291"/>
      <c r="V602" s="291"/>
      <c r="W602" s="291"/>
      <c r="X602" s="291"/>
      <c r="Y602" s="412"/>
      <c r="Z602" s="412"/>
      <c r="AA602" s="412"/>
      <c r="AB602" s="412"/>
      <c r="AC602" s="412"/>
      <c r="AD602" s="412"/>
      <c r="AE602" s="412"/>
      <c r="AF602" s="412"/>
      <c r="AG602" s="412"/>
      <c r="AH602" s="412"/>
      <c r="AI602" s="412"/>
      <c r="AJ602" s="412"/>
      <c r="AK602" s="412"/>
      <c r="AL602" s="412"/>
      <c r="AM602" s="306"/>
    </row>
    <row r="603" spans="1:39" outlineLevel="1">
      <c r="A603" s="756">
        <v>4</v>
      </c>
      <c r="B603" s="519" t="s">
        <v>674</v>
      </c>
      <c r="C603" s="291" t="s">
        <v>25</v>
      </c>
      <c r="D603" s="295"/>
      <c r="E603" s="295"/>
      <c r="F603" s="295"/>
      <c r="G603" s="295"/>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outlineLevel="1">
      <c r="A604" s="756"/>
      <c r="B604" s="294" t="s">
        <v>310</v>
      </c>
      <c r="C604" s="291" t="s">
        <v>163</v>
      </c>
      <c r="D604" s="295"/>
      <c r="E604" s="295"/>
      <c r="F604" s="295"/>
      <c r="G604" s="295"/>
      <c r="H604" s="295"/>
      <c r="I604" s="295"/>
      <c r="J604" s="295"/>
      <c r="K604" s="295"/>
      <c r="L604" s="295"/>
      <c r="M604" s="295"/>
      <c r="N604" s="468"/>
      <c r="O604" s="295"/>
      <c r="P604" s="295"/>
      <c r="Q604" s="295"/>
      <c r="R604" s="295"/>
      <c r="S604" s="295"/>
      <c r="T604" s="295"/>
      <c r="U604" s="295"/>
      <c r="V604" s="295"/>
      <c r="W604" s="295"/>
      <c r="X604" s="295"/>
      <c r="Y604" s="411">
        <f t="shared" ref="Y604:AF604" si="986">Y603</f>
        <v>0</v>
      </c>
      <c r="Z604" s="411">
        <f t="shared" si="986"/>
        <v>0</v>
      </c>
      <c r="AA604" s="411">
        <f t="shared" si="986"/>
        <v>0</v>
      </c>
      <c r="AB604" s="411">
        <f t="shared" si="986"/>
        <v>0</v>
      </c>
      <c r="AC604" s="411">
        <f t="shared" si="986"/>
        <v>0</v>
      </c>
      <c r="AD604" s="411">
        <f t="shared" si="986"/>
        <v>0</v>
      </c>
      <c r="AE604" s="411">
        <f t="shared" si="986"/>
        <v>0</v>
      </c>
      <c r="AF604" s="411">
        <f t="shared" si="986"/>
        <v>0</v>
      </c>
      <c r="AG604" s="411">
        <f t="shared" ref="AG604" si="987">AG603</f>
        <v>0</v>
      </c>
      <c r="AH604" s="411">
        <f t="shared" ref="AH604" si="988">AH603</f>
        <v>0</v>
      </c>
      <c r="AI604" s="411">
        <f t="shared" ref="AI604" si="989">AI603</f>
        <v>0</v>
      </c>
      <c r="AJ604" s="411">
        <f t="shared" ref="AJ604" si="990">AJ603</f>
        <v>0</v>
      </c>
      <c r="AK604" s="411">
        <f t="shared" ref="AK604" si="991">AK603</f>
        <v>0</v>
      </c>
      <c r="AL604" s="411">
        <f t="shared" ref="AL604" si="992">AL603</f>
        <v>0</v>
      </c>
      <c r="AM604" s="297"/>
    </row>
    <row r="605" spans="1:39" outlineLevel="1">
      <c r="A605" s="756"/>
      <c r="B605" s="294"/>
      <c r="C605" s="305"/>
      <c r="D605" s="304"/>
      <c r="E605" s="304"/>
      <c r="F605" s="304"/>
      <c r="G605" s="304"/>
      <c r="H605" s="304"/>
      <c r="I605" s="304"/>
      <c r="J605" s="304"/>
      <c r="K605" s="304"/>
      <c r="L605" s="304"/>
      <c r="M605" s="304"/>
      <c r="N605" s="291"/>
      <c r="O605" s="304"/>
      <c r="P605" s="304"/>
      <c r="Q605" s="304"/>
      <c r="R605" s="304"/>
      <c r="S605" s="304"/>
      <c r="T605" s="304"/>
      <c r="U605" s="304"/>
      <c r="V605" s="304"/>
      <c r="W605" s="304"/>
      <c r="X605" s="304"/>
      <c r="Y605" s="412"/>
      <c r="Z605" s="412"/>
      <c r="AA605" s="412"/>
      <c r="AB605" s="412"/>
      <c r="AC605" s="412"/>
      <c r="AD605" s="412"/>
      <c r="AE605" s="412"/>
      <c r="AF605" s="412"/>
      <c r="AG605" s="412"/>
      <c r="AH605" s="412"/>
      <c r="AI605" s="412"/>
      <c r="AJ605" s="412"/>
      <c r="AK605" s="412"/>
      <c r="AL605" s="412"/>
      <c r="AM605" s="306"/>
    </row>
    <row r="606" spans="1:39" ht="15.75" customHeight="1" outlineLevel="1">
      <c r="A606" s="756">
        <v>5</v>
      </c>
      <c r="B606" s="428" t="s">
        <v>98</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outlineLevel="1">
      <c r="A607" s="756"/>
      <c r="B607" s="294" t="s">
        <v>310</v>
      </c>
      <c r="C607" s="291" t="s">
        <v>163</v>
      </c>
      <c r="D607" s="295"/>
      <c r="E607" s="295"/>
      <c r="F607" s="295"/>
      <c r="G607" s="295"/>
      <c r="H607" s="295"/>
      <c r="I607" s="295"/>
      <c r="J607" s="295"/>
      <c r="K607" s="295"/>
      <c r="L607" s="295"/>
      <c r="M607" s="295"/>
      <c r="N607" s="468"/>
      <c r="O607" s="295"/>
      <c r="P607" s="295"/>
      <c r="Q607" s="295"/>
      <c r="R607" s="295"/>
      <c r="S607" s="295"/>
      <c r="T607" s="295"/>
      <c r="U607" s="295"/>
      <c r="V607" s="295"/>
      <c r="W607" s="295"/>
      <c r="X607" s="295"/>
      <c r="Y607" s="411">
        <f t="shared" ref="Y607:AF607" si="993">Y606</f>
        <v>0</v>
      </c>
      <c r="Z607" s="411">
        <f t="shared" si="993"/>
        <v>0</v>
      </c>
      <c r="AA607" s="411">
        <f t="shared" si="993"/>
        <v>0</v>
      </c>
      <c r="AB607" s="411">
        <f t="shared" si="993"/>
        <v>0</v>
      </c>
      <c r="AC607" s="411">
        <f t="shared" si="993"/>
        <v>0</v>
      </c>
      <c r="AD607" s="411">
        <f t="shared" si="993"/>
        <v>0</v>
      </c>
      <c r="AE607" s="411">
        <f t="shared" si="993"/>
        <v>0</v>
      </c>
      <c r="AF607" s="411">
        <f t="shared" si="993"/>
        <v>0</v>
      </c>
      <c r="AG607" s="411">
        <f t="shared" ref="AG607" si="994">AG606</f>
        <v>0</v>
      </c>
      <c r="AH607" s="411">
        <f t="shared" ref="AH607" si="995">AH606</f>
        <v>0</v>
      </c>
      <c r="AI607" s="411">
        <f t="shared" ref="AI607" si="996">AI606</f>
        <v>0</v>
      </c>
      <c r="AJ607" s="411">
        <f t="shared" ref="AJ607" si="997">AJ606</f>
        <v>0</v>
      </c>
      <c r="AK607" s="411">
        <f t="shared" ref="AK607" si="998">AK606</f>
        <v>0</v>
      </c>
      <c r="AL607" s="411">
        <f t="shared" ref="AL607" si="999">AL606</f>
        <v>0</v>
      </c>
      <c r="AM607" s="297"/>
    </row>
    <row r="608" spans="1:39" outlineLevel="1">
      <c r="A608" s="756"/>
      <c r="B608" s="294"/>
      <c r="C608" s="291"/>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22"/>
      <c r="Z608" s="423"/>
      <c r="AA608" s="423"/>
      <c r="AB608" s="423"/>
      <c r="AC608" s="423"/>
      <c r="AD608" s="423"/>
      <c r="AE608" s="423"/>
      <c r="AF608" s="423"/>
      <c r="AG608" s="423"/>
      <c r="AH608" s="423"/>
      <c r="AI608" s="423"/>
      <c r="AJ608" s="423"/>
      <c r="AK608" s="423"/>
      <c r="AL608" s="423"/>
      <c r="AM608" s="297"/>
    </row>
    <row r="609" spans="1:39" ht="15.75" outlineLevel="1">
      <c r="A609" s="756"/>
      <c r="B609" s="319" t="s">
        <v>498</v>
      </c>
      <c r="C609" s="289"/>
      <c r="D609" s="289"/>
      <c r="E609" s="289"/>
      <c r="F609" s="289"/>
      <c r="G609" s="289"/>
      <c r="H609" s="289"/>
      <c r="I609" s="289"/>
      <c r="J609" s="289"/>
      <c r="K609" s="289"/>
      <c r="L609" s="289"/>
      <c r="M609" s="289"/>
      <c r="N609" s="290"/>
      <c r="O609" s="289"/>
      <c r="P609" s="289"/>
      <c r="Q609" s="289"/>
      <c r="R609" s="289"/>
      <c r="S609" s="289"/>
      <c r="T609" s="289"/>
      <c r="U609" s="289"/>
      <c r="V609" s="289"/>
      <c r="W609" s="289"/>
      <c r="X609" s="289"/>
      <c r="Y609" s="414"/>
      <c r="Z609" s="414"/>
      <c r="AA609" s="414"/>
      <c r="AB609" s="414"/>
      <c r="AC609" s="414"/>
      <c r="AD609" s="414"/>
      <c r="AE609" s="414"/>
      <c r="AF609" s="414"/>
      <c r="AG609" s="414"/>
      <c r="AH609" s="414"/>
      <c r="AI609" s="414"/>
      <c r="AJ609" s="414"/>
      <c r="AK609" s="414"/>
      <c r="AL609" s="414"/>
      <c r="AM609" s="292"/>
    </row>
    <row r="610" spans="1:39" outlineLevel="1">
      <c r="A610" s="756">
        <v>6</v>
      </c>
      <c r="B610" s="428" t="s">
        <v>99</v>
      </c>
      <c r="C610" s="291" t="s">
        <v>25</v>
      </c>
      <c r="D610" s="295"/>
      <c r="E610" s="295"/>
      <c r="F610" s="295"/>
      <c r="G610" s="295"/>
      <c r="H610" s="295"/>
      <c r="I610" s="295"/>
      <c r="J610" s="295"/>
      <c r="K610" s="295"/>
      <c r="L610" s="295"/>
      <c r="M610" s="295"/>
      <c r="N610" s="295">
        <v>12</v>
      </c>
      <c r="O610" s="295"/>
      <c r="P610" s="295"/>
      <c r="Q610" s="295"/>
      <c r="R610" s="295"/>
      <c r="S610" s="295"/>
      <c r="T610" s="295"/>
      <c r="U610" s="295"/>
      <c r="V610" s="295"/>
      <c r="W610" s="295"/>
      <c r="X610" s="295"/>
      <c r="Y610" s="415"/>
      <c r="Z610" s="410"/>
      <c r="AA610" s="410"/>
      <c r="AB610" s="410"/>
      <c r="AC610" s="410"/>
      <c r="AD610" s="410"/>
      <c r="AE610" s="410"/>
      <c r="AF610" s="415"/>
      <c r="AG610" s="415"/>
      <c r="AH610" s="415"/>
      <c r="AI610" s="415"/>
      <c r="AJ610" s="415"/>
      <c r="AK610" s="415"/>
      <c r="AL610" s="415"/>
      <c r="AM610" s="296">
        <f>SUM(Y610:AL610)</f>
        <v>0</v>
      </c>
    </row>
    <row r="611" spans="1:39" outlineLevel="1">
      <c r="A611" s="756"/>
      <c r="B611" s="294" t="s">
        <v>310</v>
      </c>
      <c r="C611" s="291" t="s">
        <v>163</v>
      </c>
      <c r="D611" s="295"/>
      <c r="E611" s="295"/>
      <c r="F611" s="295"/>
      <c r="G611" s="295"/>
      <c r="H611" s="295"/>
      <c r="I611" s="295"/>
      <c r="J611" s="295"/>
      <c r="K611" s="295"/>
      <c r="L611" s="295"/>
      <c r="M611" s="295"/>
      <c r="N611" s="295">
        <f>N610</f>
        <v>12</v>
      </c>
      <c r="O611" s="295"/>
      <c r="P611" s="295"/>
      <c r="Q611" s="295"/>
      <c r="R611" s="295"/>
      <c r="S611" s="295"/>
      <c r="T611" s="295"/>
      <c r="U611" s="295"/>
      <c r="V611" s="295"/>
      <c r="W611" s="295"/>
      <c r="X611" s="295"/>
      <c r="Y611" s="411">
        <f t="shared" ref="Y611:AF611" si="1000">Y610</f>
        <v>0</v>
      </c>
      <c r="Z611" s="411">
        <f t="shared" si="1000"/>
        <v>0</v>
      </c>
      <c r="AA611" s="411">
        <f t="shared" si="1000"/>
        <v>0</v>
      </c>
      <c r="AB611" s="411">
        <f t="shared" si="1000"/>
        <v>0</v>
      </c>
      <c r="AC611" s="411">
        <f t="shared" si="1000"/>
        <v>0</v>
      </c>
      <c r="AD611" s="411">
        <f t="shared" si="1000"/>
        <v>0</v>
      </c>
      <c r="AE611" s="411">
        <f t="shared" si="1000"/>
        <v>0</v>
      </c>
      <c r="AF611" s="411">
        <f t="shared" si="1000"/>
        <v>0</v>
      </c>
      <c r="AG611" s="411">
        <f t="shared" ref="AG611" si="1001">AG610</f>
        <v>0</v>
      </c>
      <c r="AH611" s="411">
        <f t="shared" ref="AH611" si="1002">AH610</f>
        <v>0</v>
      </c>
      <c r="AI611" s="411">
        <f t="shared" ref="AI611" si="1003">AI610</f>
        <v>0</v>
      </c>
      <c r="AJ611" s="411">
        <f t="shared" ref="AJ611" si="1004">AJ610</f>
        <v>0</v>
      </c>
      <c r="AK611" s="411">
        <f t="shared" ref="AK611" si="1005">AK610</f>
        <v>0</v>
      </c>
      <c r="AL611" s="411">
        <f t="shared" ref="AL611" si="1006">AL610</f>
        <v>0</v>
      </c>
      <c r="AM611" s="311"/>
    </row>
    <row r="612" spans="1:39" outlineLevel="1">
      <c r="A612" s="756"/>
      <c r="B612" s="310"/>
      <c r="C612" s="312"/>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16"/>
      <c r="Z612" s="416"/>
      <c r="AA612" s="416"/>
      <c r="AB612" s="416"/>
      <c r="AC612" s="416"/>
      <c r="AD612" s="416"/>
      <c r="AE612" s="416"/>
      <c r="AF612" s="416"/>
      <c r="AG612" s="416"/>
      <c r="AH612" s="416"/>
      <c r="AI612" s="416"/>
      <c r="AJ612" s="416"/>
      <c r="AK612" s="416"/>
      <c r="AL612" s="416"/>
      <c r="AM612" s="313"/>
    </row>
    <row r="613" spans="1:39" ht="30" outlineLevel="1">
      <c r="A613" s="756">
        <v>7</v>
      </c>
      <c r="B613" s="428" t="s">
        <v>100</v>
      </c>
      <c r="C613" s="291" t="s">
        <v>25</v>
      </c>
      <c r="D613" s="295"/>
      <c r="E613" s="295"/>
      <c r="F613" s="295"/>
      <c r="G613" s="295"/>
      <c r="H613" s="295"/>
      <c r="I613" s="295"/>
      <c r="J613" s="295"/>
      <c r="K613" s="295"/>
      <c r="L613" s="295"/>
      <c r="M613" s="295"/>
      <c r="N613" s="295">
        <v>12</v>
      </c>
      <c r="O613" s="295"/>
      <c r="P613" s="295"/>
      <c r="Q613" s="295"/>
      <c r="R613" s="295"/>
      <c r="S613" s="295"/>
      <c r="T613" s="295"/>
      <c r="U613" s="295"/>
      <c r="V613" s="295"/>
      <c r="W613" s="295"/>
      <c r="X613" s="295"/>
      <c r="Y613" s="415"/>
      <c r="Z613" s="410"/>
      <c r="AA613" s="410"/>
      <c r="AB613" s="410"/>
      <c r="AC613" s="410"/>
      <c r="AD613" s="410"/>
      <c r="AE613" s="410"/>
      <c r="AF613" s="415"/>
      <c r="AG613" s="415"/>
      <c r="AH613" s="415"/>
      <c r="AI613" s="415"/>
      <c r="AJ613" s="415"/>
      <c r="AK613" s="415"/>
      <c r="AL613" s="415"/>
      <c r="AM613" s="296">
        <f>SUM(Y613:AL613)</f>
        <v>0</v>
      </c>
    </row>
    <row r="614" spans="1:39" outlineLevel="1">
      <c r="A614" s="756"/>
      <c r="B614" s="294" t="s">
        <v>310</v>
      </c>
      <c r="C614" s="291" t="s">
        <v>163</v>
      </c>
      <c r="D614" s="295"/>
      <c r="E614" s="295"/>
      <c r="F614" s="295"/>
      <c r="G614" s="295"/>
      <c r="H614" s="295"/>
      <c r="I614" s="295"/>
      <c r="J614" s="295"/>
      <c r="K614" s="295"/>
      <c r="L614" s="295"/>
      <c r="M614" s="295"/>
      <c r="N614" s="295">
        <f>N613</f>
        <v>12</v>
      </c>
      <c r="O614" s="295"/>
      <c r="P614" s="295"/>
      <c r="Q614" s="295"/>
      <c r="R614" s="295"/>
      <c r="S614" s="295"/>
      <c r="T614" s="295"/>
      <c r="U614" s="295"/>
      <c r="V614" s="295"/>
      <c r="W614" s="295"/>
      <c r="X614" s="295"/>
      <c r="Y614" s="411">
        <f t="shared" ref="Y614:AF614" si="1007">Y613</f>
        <v>0</v>
      </c>
      <c r="Z614" s="411">
        <f t="shared" si="1007"/>
        <v>0</v>
      </c>
      <c r="AA614" s="411">
        <f t="shared" si="1007"/>
        <v>0</v>
      </c>
      <c r="AB614" s="411">
        <f t="shared" si="1007"/>
        <v>0</v>
      </c>
      <c r="AC614" s="411">
        <f t="shared" si="1007"/>
        <v>0</v>
      </c>
      <c r="AD614" s="411">
        <f t="shared" si="1007"/>
        <v>0</v>
      </c>
      <c r="AE614" s="411">
        <f t="shared" si="1007"/>
        <v>0</v>
      </c>
      <c r="AF614" s="411">
        <f t="shared" si="1007"/>
        <v>0</v>
      </c>
      <c r="AG614" s="411">
        <f t="shared" ref="AG614" si="1008">AG613</f>
        <v>0</v>
      </c>
      <c r="AH614" s="411">
        <f t="shared" ref="AH614" si="1009">AH613</f>
        <v>0</v>
      </c>
      <c r="AI614" s="411">
        <f t="shared" ref="AI614" si="1010">AI613</f>
        <v>0</v>
      </c>
      <c r="AJ614" s="411">
        <f t="shared" ref="AJ614" si="1011">AJ613</f>
        <v>0</v>
      </c>
      <c r="AK614" s="411">
        <f t="shared" ref="AK614" si="1012">AK613</f>
        <v>0</v>
      </c>
      <c r="AL614" s="411">
        <f t="shared" ref="AL614" si="1013">AL613</f>
        <v>0</v>
      </c>
      <c r="AM614" s="311"/>
    </row>
    <row r="615" spans="1:39" outlineLevel="1">
      <c r="A615" s="756"/>
      <c r="B615" s="314"/>
      <c r="C615" s="312"/>
      <c r="D615" s="291"/>
      <c r="E615" s="291"/>
      <c r="F615" s="291"/>
      <c r="G615" s="291"/>
      <c r="H615" s="291"/>
      <c r="I615" s="291"/>
      <c r="J615" s="291"/>
      <c r="K615" s="291"/>
      <c r="L615" s="291"/>
      <c r="M615" s="291"/>
      <c r="N615" s="291"/>
      <c r="O615" s="291"/>
      <c r="P615" s="291"/>
      <c r="Q615" s="291"/>
      <c r="R615" s="291"/>
      <c r="S615" s="291"/>
      <c r="T615" s="291"/>
      <c r="U615" s="291"/>
      <c r="V615" s="291"/>
      <c r="W615" s="291"/>
      <c r="X615" s="291"/>
      <c r="Y615" s="416"/>
      <c r="Z615" s="417"/>
      <c r="AA615" s="416"/>
      <c r="AB615" s="416"/>
      <c r="AC615" s="416"/>
      <c r="AD615" s="416"/>
      <c r="AE615" s="416"/>
      <c r="AF615" s="416"/>
      <c r="AG615" s="416"/>
      <c r="AH615" s="416"/>
      <c r="AI615" s="416"/>
      <c r="AJ615" s="416"/>
      <c r="AK615" s="416"/>
      <c r="AL615" s="416"/>
      <c r="AM615" s="313"/>
    </row>
    <row r="616" spans="1:39" ht="30" outlineLevel="1">
      <c r="A616" s="756">
        <v>8</v>
      </c>
      <c r="B616" s="428" t="s">
        <v>101</v>
      </c>
      <c r="C616" s="291" t="s">
        <v>25</v>
      </c>
      <c r="D616" s="295"/>
      <c r="E616" s="295"/>
      <c r="F616" s="295"/>
      <c r="G616" s="295"/>
      <c r="H616" s="295"/>
      <c r="I616" s="295"/>
      <c r="J616" s="295"/>
      <c r="K616" s="295"/>
      <c r="L616" s="295"/>
      <c r="M616" s="295"/>
      <c r="N616" s="295">
        <v>12</v>
      </c>
      <c r="O616" s="295"/>
      <c r="P616" s="295"/>
      <c r="Q616" s="295"/>
      <c r="R616" s="295"/>
      <c r="S616" s="295"/>
      <c r="T616" s="295"/>
      <c r="U616" s="295"/>
      <c r="V616" s="295"/>
      <c r="W616" s="295"/>
      <c r="X616" s="295"/>
      <c r="Y616" s="415"/>
      <c r="Z616" s="410"/>
      <c r="AA616" s="410"/>
      <c r="AB616" s="410"/>
      <c r="AC616" s="410"/>
      <c r="AD616" s="410"/>
      <c r="AE616" s="410"/>
      <c r="AF616" s="415"/>
      <c r="AG616" s="415"/>
      <c r="AH616" s="415"/>
      <c r="AI616" s="415"/>
      <c r="AJ616" s="415"/>
      <c r="AK616" s="415"/>
      <c r="AL616" s="415"/>
      <c r="AM616" s="296">
        <f>SUM(Y616:AL616)</f>
        <v>0</v>
      </c>
    </row>
    <row r="617" spans="1:39" outlineLevel="1">
      <c r="A617" s="756"/>
      <c r="B617" s="294" t="s">
        <v>310</v>
      </c>
      <c r="C617" s="291" t="s">
        <v>163</v>
      </c>
      <c r="D617" s="295"/>
      <c r="E617" s="295"/>
      <c r="F617" s="295"/>
      <c r="G617" s="295"/>
      <c r="H617" s="295"/>
      <c r="I617" s="295"/>
      <c r="J617" s="295"/>
      <c r="K617" s="295"/>
      <c r="L617" s="295"/>
      <c r="M617" s="295"/>
      <c r="N617" s="295">
        <f>N616</f>
        <v>12</v>
      </c>
      <c r="O617" s="295"/>
      <c r="P617" s="295"/>
      <c r="Q617" s="295"/>
      <c r="R617" s="295"/>
      <c r="S617" s="295"/>
      <c r="T617" s="295"/>
      <c r="U617" s="295"/>
      <c r="V617" s="295"/>
      <c r="W617" s="295"/>
      <c r="X617" s="295"/>
      <c r="Y617" s="411">
        <f t="shared" ref="Y617:AF617" si="1014">Y616</f>
        <v>0</v>
      </c>
      <c r="Z617" s="411">
        <f t="shared" si="1014"/>
        <v>0</v>
      </c>
      <c r="AA617" s="411">
        <f t="shared" si="1014"/>
        <v>0</v>
      </c>
      <c r="AB617" s="411">
        <f t="shared" si="1014"/>
        <v>0</v>
      </c>
      <c r="AC617" s="411">
        <f t="shared" si="1014"/>
        <v>0</v>
      </c>
      <c r="AD617" s="411">
        <f t="shared" si="1014"/>
        <v>0</v>
      </c>
      <c r="AE617" s="411">
        <f t="shared" si="1014"/>
        <v>0</v>
      </c>
      <c r="AF617" s="411">
        <f t="shared" si="1014"/>
        <v>0</v>
      </c>
      <c r="AG617" s="411">
        <f t="shared" ref="AG617" si="1015">AG616</f>
        <v>0</v>
      </c>
      <c r="AH617" s="411">
        <f t="shared" ref="AH617" si="1016">AH616</f>
        <v>0</v>
      </c>
      <c r="AI617" s="411">
        <f t="shared" ref="AI617" si="1017">AI616</f>
        <v>0</v>
      </c>
      <c r="AJ617" s="411">
        <f t="shared" ref="AJ617" si="1018">AJ616</f>
        <v>0</v>
      </c>
      <c r="AK617" s="411">
        <f t="shared" ref="AK617" si="1019">AK616</f>
        <v>0</v>
      </c>
      <c r="AL617" s="411">
        <f t="shared" ref="AL617" si="1020">AL616</f>
        <v>0</v>
      </c>
      <c r="AM617" s="311"/>
    </row>
    <row r="618" spans="1:39" outlineLevel="1">
      <c r="A618" s="756"/>
      <c r="B618" s="314"/>
      <c r="C618" s="312"/>
      <c r="D618" s="316"/>
      <c r="E618" s="316"/>
      <c r="F618" s="316"/>
      <c r="G618" s="316"/>
      <c r="H618" s="316"/>
      <c r="I618" s="316"/>
      <c r="J618" s="316"/>
      <c r="K618" s="316"/>
      <c r="L618" s="316"/>
      <c r="M618" s="316"/>
      <c r="N618" s="291"/>
      <c r="O618" s="316"/>
      <c r="P618" s="316"/>
      <c r="Q618" s="316"/>
      <c r="R618" s="316"/>
      <c r="S618" s="316"/>
      <c r="T618" s="316"/>
      <c r="U618" s="316"/>
      <c r="V618" s="316"/>
      <c r="W618" s="316"/>
      <c r="X618" s="316"/>
      <c r="Y618" s="416"/>
      <c r="Z618" s="417"/>
      <c r="AA618" s="416"/>
      <c r="AB618" s="416"/>
      <c r="AC618" s="416"/>
      <c r="AD618" s="416"/>
      <c r="AE618" s="416"/>
      <c r="AF618" s="416"/>
      <c r="AG618" s="416"/>
      <c r="AH618" s="416"/>
      <c r="AI618" s="416"/>
      <c r="AJ618" s="416"/>
      <c r="AK618" s="416"/>
      <c r="AL618" s="416"/>
      <c r="AM618" s="313"/>
    </row>
    <row r="619" spans="1:39" ht="30" outlineLevel="1">
      <c r="A619" s="756">
        <v>9</v>
      </c>
      <c r="B619" s="428" t="s">
        <v>102</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outlineLevel="1">
      <c r="A620" s="756"/>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 t="shared" ref="Y620:AF620" si="1021">Y619</f>
        <v>0</v>
      </c>
      <c r="Z620" s="411">
        <f t="shared" si="1021"/>
        <v>0</v>
      </c>
      <c r="AA620" s="411">
        <f t="shared" si="1021"/>
        <v>0</v>
      </c>
      <c r="AB620" s="411">
        <f t="shared" si="1021"/>
        <v>0</v>
      </c>
      <c r="AC620" s="411">
        <f t="shared" si="1021"/>
        <v>0</v>
      </c>
      <c r="AD620" s="411">
        <f t="shared" si="1021"/>
        <v>0</v>
      </c>
      <c r="AE620" s="411">
        <f t="shared" si="1021"/>
        <v>0</v>
      </c>
      <c r="AF620" s="411">
        <f t="shared" si="1021"/>
        <v>0</v>
      </c>
      <c r="AG620" s="411">
        <f t="shared" ref="AG620" si="1022">AG619</f>
        <v>0</v>
      </c>
      <c r="AH620" s="411">
        <f t="shared" ref="AH620" si="1023">AH619</f>
        <v>0</v>
      </c>
      <c r="AI620" s="411">
        <f t="shared" ref="AI620" si="1024">AI619</f>
        <v>0</v>
      </c>
      <c r="AJ620" s="411">
        <f t="shared" ref="AJ620" si="1025">AJ619</f>
        <v>0</v>
      </c>
      <c r="AK620" s="411">
        <f t="shared" ref="AK620" si="1026">AK619</f>
        <v>0</v>
      </c>
      <c r="AL620" s="411">
        <f t="shared" ref="AL620" si="1027">AL619</f>
        <v>0</v>
      </c>
      <c r="AM620" s="311"/>
    </row>
    <row r="621" spans="1:39" outlineLevel="1">
      <c r="A621" s="756"/>
      <c r="B621" s="314"/>
      <c r="C621" s="312"/>
      <c r="D621" s="316"/>
      <c r="E621" s="316"/>
      <c r="F621" s="316"/>
      <c r="G621" s="316"/>
      <c r="H621" s="316"/>
      <c r="I621" s="316"/>
      <c r="J621" s="316"/>
      <c r="K621" s="316"/>
      <c r="L621" s="316"/>
      <c r="M621" s="316"/>
      <c r="N621" s="291"/>
      <c r="O621" s="316"/>
      <c r="P621" s="316"/>
      <c r="Q621" s="316"/>
      <c r="R621" s="316"/>
      <c r="S621" s="316"/>
      <c r="T621" s="316"/>
      <c r="U621" s="316"/>
      <c r="V621" s="316"/>
      <c r="W621" s="316"/>
      <c r="X621" s="316"/>
      <c r="Y621" s="416"/>
      <c r="Z621" s="416"/>
      <c r="AA621" s="416"/>
      <c r="AB621" s="416"/>
      <c r="AC621" s="416"/>
      <c r="AD621" s="416"/>
      <c r="AE621" s="416"/>
      <c r="AF621" s="416"/>
      <c r="AG621" s="416"/>
      <c r="AH621" s="416"/>
      <c r="AI621" s="416"/>
      <c r="AJ621" s="416"/>
      <c r="AK621" s="416"/>
      <c r="AL621" s="416"/>
      <c r="AM621" s="313"/>
    </row>
    <row r="622" spans="1:39" ht="30" outlineLevel="1">
      <c r="A622" s="756">
        <v>10</v>
      </c>
      <c r="B622" s="428" t="s">
        <v>103</v>
      </c>
      <c r="C622" s="291" t="s">
        <v>25</v>
      </c>
      <c r="D622" s="295"/>
      <c r="E622" s="295"/>
      <c r="F622" s="295"/>
      <c r="G622" s="295"/>
      <c r="H622" s="295"/>
      <c r="I622" s="295"/>
      <c r="J622" s="295"/>
      <c r="K622" s="295"/>
      <c r="L622" s="295"/>
      <c r="M622" s="295"/>
      <c r="N622" s="295">
        <v>3</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outlineLevel="1">
      <c r="A623" s="756"/>
      <c r="B623" s="294" t="s">
        <v>310</v>
      </c>
      <c r="C623" s="291" t="s">
        <v>163</v>
      </c>
      <c r="D623" s="295"/>
      <c r="E623" s="295"/>
      <c r="F623" s="295"/>
      <c r="G623" s="295"/>
      <c r="H623" s="295"/>
      <c r="I623" s="295"/>
      <c r="J623" s="295"/>
      <c r="K623" s="295"/>
      <c r="L623" s="295"/>
      <c r="M623" s="295"/>
      <c r="N623" s="295">
        <f>N622</f>
        <v>3</v>
      </c>
      <c r="O623" s="295"/>
      <c r="P623" s="295"/>
      <c r="Q623" s="295"/>
      <c r="R623" s="295"/>
      <c r="S623" s="295"/>
      <c r="T623" s="295"/>
      <c r="U623" s="295"/>
      <c r="V623" s="295"/>
      <c r="W623" s="295"/>
      <c r="X623" s="295"/>
      <c r="Y623" s="411">
        <f t="shared" ref="Y623:AF623" si="1028">Y622</f>
        <v>0</v>
      </c>
      <c r="Z623" s="411">
        <f t="shared" si="1028"/>
        <v>0</v>
      </c>
      <c r="AA623" s="411">
        <f t="shared" si="1028"/>
        <v>0</v>
      </c>
      <c r="AB623" s="411">
        <f t="shared" si="1028"/>
        <v>0</v>
      </c>
      <c r="AC623" s="411">
        <f t="shared" si="1028"/>
        <v>0</v>
      </c>
      <c r="AD623" s="411">
        <f t="shared" si="1028"/>
        <v>0</v>
      </c>
      <c r="AE623" s="411">
        <f t="shared" si="1028"/>
        <v>0</v>
      </c>
      <c r="AF623" s="411">
        <f t="shared" si="1028"/>
        <v>0</v>
      </c>
      <c r="AG623" s="411">
        <f t="shared" ref="AG623" si="1029">AG622</f>
        <v>0</v>
      </c>
      <c r="AH623" s="411">
        <f t="shared" ref="AH623" si="1030">AH622</f>
        <v>0</v>
      </c>
      <c r="AI623" s="411">
        <f t="shared" ref="AI623" si="1031">AI622</f>
        <v>0</v>
      </c>
      <c r="AJ623" s="411">
        <f t="shared" ref="AJ623" si="1032">AJ622</f>
        <v>0</v>
      </c>
      <c r="AK623" s="411">
        <f t="shared" ref="AK623" si="1033">AK622</f>
        <v>0</v>
      </c>
      <c r="AL623" s="411">
        <f t="shared" ref="AL623" si="1034">AL622</f>
        <v>0</v>
      </c>
      <c r="AM623" s="311"/>
    </row>
    <row r="624" spans="1:39" outlineLevel="1">
      <c r="A624" s="756"/>
      <c r="B624" s="314"/>
      <c r="C624" s="312"/>
      <c r="D624" s="316"/>
      <c r="E624" s="316"/>
      <c r="F624" s="316"/>
      <c r="G624" s="316"/>
      <c r="H624" s="316"/>
      <c r="I624" s="316"/>
      <c r="J624" s="316"/>
      <c r="K624" s="316"/>
      <c r="L624" s="316"/>
      <c r="M624" s="316"/>
      <c r="N624" s="291"/>
      <c r="O624" s="316"/>
      <c r="P624" s="316"/>
      <c r="Q624" s="316"/>
      <c r="R624" s="316"/>
      <c r="S624" s="316"/>
      <c r="T624" s="316"/>
      <c r="U624" s="316"/>
      <c r="V624" s="316"/>
      <c r="W624" s="316"/>
      <c r="X624" s="316"/>
      <c r="Y624" s="416"/>
      <c r="Z624" s="417"/>
      <c r="AA624" s="416"/>
      <c r="AB624" s="416"/>
      <c r="AC624" s="416"/>
      <c r="AD624" s="416"/>
      <c r="AE624" s="416"/>
      <c r="AF624" s="416"/>
      <c r="AG624" s="416"/>
      <c r="AH624" s="416"/>
      <c r="AI624" s="416"/>
      <c r="AJ624" s="416"/>
      <c r="AK624" s="416"/>
      <c r="AL624" s="416"/>
      <c r="AM624" s="313"/>
    </row>
    <row r="625" spans="1:40" ht="15.75" outlineLevel="1">
      <c r="A625" s="756"/>
      <c r="B625" s="288" t="s">
        <v>10</v>
      </c>
      <c r="C625" s="289"/>
      <c r="D625" s="289"/>
      <c r="E625" s="289"/>
      <c r="F625" s="289"/>
      <c r="G625" s="289"/>
      <c r="H625" s="289"/>
      <c r="I625" s="289"/>
      <c r="J625" s="289"/>
      <c r="K625" s="289"/>
      <c r="L625" s="289"/>
      <c r="M625" s="289"/>
      <c r="N625" s="290"/>
      <c r="O625" s="289"/>
      <c r="P625" s="289"/>
      <c r="Q625" s="289"/>
      <c r="R625" s="289"/>
      <c r="S625" s="289"/>
      <c r="T625" s="289"/>
      <c r="U625" s="289"/>
      <c r="V625" s="289"/>
      <c r="W625" s="289"/>
      <c r="X625" s="289"/>
      <c r="Y625" s="414"/>
      <c r="Z625" s="414"/>
      <c r="AA625" s="414"/>
      <c r="AB625" s="414"/>
      <c r="AC625" s="414"/>
      <c r="AD625" s="414"/>
      <c r="AE625" s="414"/>
      <c r="AF625" s="414"/>
      <c r="AG625" s="414"/>
      <c r="AH625" s="414"/>
      <c r="AI625" s="414"/>
      <c r="AJ625" s="414"/>
      <c r="AK625" s="414"/>
      <c r="AL625" s="414"/>
      <c r="AM625" s="292"/>
    </row>
    <row r="626" spans="1:40" ht="30" outlineLevel="1">
      <c r="A626" s="756">
        <v>11</v>
      </c>
      <c r="B626" s="428" t="s">
        <v>104</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26"/>
      <c r="Z626" s="410"/>
      <c r="AA626" s="410"/>
      <c r="AB626" s="410"/>
      <c r="AC626" s="410"/>
      <c r="AD626" s="410"/>
      <c r="AE626" s="410"/>
      <c r="AF626" s="415"/>
      <c r="AG626" s="415"/>
      <c r="AH626" s="415"/>
      <c r="AI626" s="415"/>
      <c r="AJ626" s="415"/>
      <c r="AK626" s="415"/>
      <c r="AL626" s="415"/>
      <c r="AM626" s="296">
        <f>SUM(Y626:AL626)</f>
        <v>0</v>
      </c>
    </row>
    <row r="627" spans="1:40" outlineLevel="1">
      <c r="A627" s="756"/>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1">
        <f t="shared" ref="Y627:AF627" si="1035">Y626</f>
        <v>0</v>
      </c>
      <c r="Z627" s="411">
        <f t="shared" si="1035"/>
        <v>0</v>
      </c>
      <c r="AA627" s="411">
        <f t="shared" si="1035"/>
        <v>0</v>
      </c>
      <c r="AB627" s="411">
        <f t="shared" si="1035"/>
        <v>0</v>
      </c>
      <c r="AC627" s="411">
        <f t="shared" si="1035"/>
        <v>0</v>
      </c>
      <c r="AD627" s="411">
        <f t="shared" si="1035"/>
        <v>0</v>
      </c>
      <c r="AE627" s="411">
        <f t="shared" si="1035"/>
        <v>0</v>
      </c>
      <c r="AF627" s="411">
        <f t="shared" si="1035"/>
        <v>0</v>
      </c>
      <c r="AG627" s="411">
        <f t="shared" ref="AG627" si="1036">AG626</f>
        <v>0</v>
      </c>
      <c r="AH627" s="411">
        <f t="shared" ref="AH627" si="1037">AH626</f>
        <v>0</v>
      </c>
      <c r="AI627" s="411">
        <f t="shared" ref="AI627" si="1038">AI626</f>
        <v>0</v>
      </c>
      <c r="AJ627" s="411">
        <f t="shared" ref="AJ627" si="1039">AJ626</f>
        <v>0</v>
      </c>
      <c r="AK627" s="411">
        <f t="shared" ref="AK627" si="1040">AK626</f>
        <v>0</v>
      </c>
      <c r="AL627" s="411">
        <f t="shared" ref="AL627" si="1041">AL626</f>
        <v>0</v>
      </c>
      <c r="AM627" s="297"/>
    </row>
    <row r="628" spans="1:40" outlineLevel="1">
      <c r="A628" s="756"/>
      <c r="B628" s="315"/>
      <c r="C628" s="305"/>
      <c r="D628" s="291"/>
      <c r="E628" s="291"/>
      <c r="F628" s="291"/>
      <c r="G628" s="291"/>
      <c r="H628" s="291"/>
      <c r="I628" s="291"/>
      <c r="J628" s="291"/>
      <c r="K628" s="291"/>
      <c r="L628" s="291"/>
      <c r="M628" s="291"/>
      <c r="N628" s="291"/>
      <c r="O628" s="291"/>
      <c r="P628" s="291"/>
      <c r="Q628" s="291"/>
      <c r="R628" s="291"/>
      <c r="S628" s="291"/>
      <c r="T628" s="291"/>
      <c r="U628" s="291"/>
      <c r="V628" s="291"/>
      <c r="W628" s="291"/>
      <c r="X628" s="291"/>
      <c r="Y628" s="412"/>
      <c r="Z628" s="421"/>
      <c r="AA628" s="421"/>
      <c r="AB628" s="421"/>
      <c r="AC628" s="421"/>
      <c r="AD628" s="421"/>
      <c r="AE628" s="421"/>
      <c r="AF628" s="421"/>
      <c r="AG628" s="421"/>
      <c r="AH628" s="421"/>
      <c r="AI628" s="421"/>
      <c r="AJ628" s="421"/>
      <c r="AK628" s="421"/>
      <c r="AL628" s="421"/>
      <c r="AM628" s="306"/>
    </row>
    <row r="629" spans="1:40" ht="45" outlineLevel="1">
      <c r="A629" s="756">
        <v>12</v>
      </c>
      <c r="B629" s="428" t="s">
        <v>105</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5"/>
      <c r="AG629" s="415"/>
      <c r="AH629" s="415"/>
      <c r="AI629" s="415"/>
      <c r="AJ629" s="415"/>
      <c r="AK629" s="415"/>
      <c r="AL629" s="415"/>
      <c r="AM629" s="296">
        <f>SUM(Y629:AL629)</f>
        <v>0</v>
      </c>
    </row>
    <row r="630" spans="1:40" outlineLevel="1">
      <c r="A630" s="756"/>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 t="shared" ref="Y630:AF630" si="1042">Y629</f>
        <v>0</v>
      </c>
      <c r="Z630" s="411">
        <f t="shared" si="1042"/>
        <v>0</v>
      </c>
      <c r="AA630" s="411">
        <f t="shared" si="1042"/>
        <v>0</v>
      </c>
      <c r="AB630" s="411">
        <f t="shared" si="1042"/>
        <v>0</v>
      </c>
      <c r="AC630" s="411">
        <f t="shared" si="1042"/>
        <v>0</v>
      </c>
      <c r="AD630" s="411">
        <f t="shared" si="1042"/>
        <v>0</v>
      </c>
      <c r="AE630" s="411">
        <f t="shared" si="1042"/>
        <v>0</v>
      </c>
      <c r="AF630" s="411">
        <f t="shared" si="1042"/>
        <v>0</v>
      </c>
      <c r="AG630" s="411">
        <f t="shared" ref="AG630" si="1043">AG629</f>
        <v>0</v>
      </c>
      <c r="AH630" s="411">
        <f t="shared" ref="AH630" si="1044">AH629</f>
        <v>0</v>
      </c>
      <c r="AI630" s="411">
        <f t="shared" ref="AI630" si="1045">AI629</f>
        <v>0</v>
      </c>
      <c r="AJ630" s="411">
        <f t="shared" ref="AJ630" si="1046">AJ629</f>
        <v>0</v>
      </c>
      <c r="AK630" s="411">
        <f t="shared" ref="AK630" si="1047">AK629</f>
        <v>0</v>
      </c>
      <c r="AL630" s="411">
        <f t="shared" ref="AL630" si="1048">AL629</f>
        <v>0</v>
      </c>
      <c r="AM630" s="297"/>
    </row>
    <row r="631" spans="1:40" outlineLevel="1">
      <c r="A631" s="756"/>
      <c r="B631" s="315"/>
      <c r="C631" s="305"/>
      <c r="D631" s="291"/>
      <c r="E631" s="291"/>
      <c r="F631" s="291"/>
      <c r="G631" s="291"/>
      <c r="H631" s="291"/>
      <c r="I631" s="291"/>
      <c r="J631" s="291"/>
      <c r="K631" s="291"/>
      <c r="L631" s="291"/>
      <c r="M631" s="291"/>
      <c r="N631" s="291"/>
      <c r="O631" s="291"/>
      <c r="P631" s="291"/>
      <c r="Q631" s="291"/>
      <c r="R631" s="291"/>
      <c r="S631" s="291"/>
      <c r="T631" s="291"/>
      <c r="U631" s="291"/>
      <c r="V631" s="291"/>
      <c r="W631" s="291"/>
      <c r="X631" s="291"/>
      <c r="Y631" s="422"/>
      <c r="Z631" s="422"/>
      <c r="AA631" s="412"/>
      <c r="AB631" s="412"/>
      <c r="AC631" s="412"/>
      <c r="AD631" s="412"/>
      <c r="AE631" s="412"/>
      <c r="AF631" s="412"/>
      <c r="AG631" s="412"/>
      <c r="AH631" s="412"/>
      <c r="AI631" s="412"/>
      <c r="AJ631" s="412"/>
      <c r="AK631" s="412"/>
      <c r="AL631" s="412"/>
      <c r="AM631" s="306"/>
    </row>
    <row r="632" spans="1:40" ht="30" outlineLevel="1">
      <c r="A632" s="756">
        <v>13</v>
      </c>
      <c r="B632" s="428" t="s">
        <v>106</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5"/>
      <c r="AG632" s="415"/>
      <c r="AH632" s="415"/>
      <c r="AI632" s="415"/>
      <c r="AJ632" s="415"/>
      <c r="AK632" s="415"/>
      <c r="AL632" s="415"/>
      <c r="AM632" s="296">
        <f>SUM(Y632:AL632)</f>
        <v>0</v>
      </c>
    </row>
    <row r="633" spans="1:40" outlineLevel="1">
      <c r="A633" s="756"/>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 t="shared" ref="Y633:AF633" si="1049">Y632</f>
        <v>0</v>
      </c>
      <c r="Z633" s="411">
        <f t="shared" si="1049"/>
        <v>0</v>
      </c>
      <c r="AA633" s="411">
        <f t="shared" si="1049"/>
        <v>0</v>
      </c>
      <c r="AB633" s="411">
        <f t="shared" si="1049"/>
        <v>0</v>
      </c>
      <c r="AC633" s="411">
        <f t="shared" si="1049"/>
        <v>0</v>
      </c>
      <c r="AD633" s="411">
        <f t="shared" si="1049"/>
        <v>0</v>
      </c>
      <c r="AE633" s="411">
        <f t="shared" si="1049"/>
        <v>0</v>
      </c>
      <c r="AF633" s="411">
        <f t="shared" si="1049"/>
        <v>0</v>
      </c>
      <c r="AG633" s="411">
        <f t="shared" ref="AG633" si="1050">AG632</f>
        <v>0</v>
      </c>
      <c r="AH633" s="411">
        <f t="shared" ref="AH633" si="1051">AH632</f>
        <v>0</v>
      </c>
      <c r="AI633" s="411">
        <f t="shared" ref="AI633" si="1052">AI632</f>
        <v>0</v>
      </c>
      <c r="AJ633" s="411">
        <f t="shared" ref="AJ633" si="1053">AJ632</f>
        <v>0</v>
      </c>
      <c r="AK633" s="411">
        <f t="shared" ref="AK633" si="1054">AK632</f>
        <v>0</v>
      </c>
      <c r="AL633" s="411">
        <f t="shared" ref="AL633" si="1055">AL632</f>
        <v>0</v>
      </c>
      <c r="AM633" s="306"/>
    </row>
    <row r="634" spans="1:40" outlineLevel="1">
      <c r="A634" s="756"/>
      <c r="B634" s="315"/>
      <c r="C634" s="305"/>
      <c r="D634" s="291"/>
      <c r="E634" s="291"/>
      <c r="F634" s="291"/>
      <c r="G634" s="291"/>
      <c r="H634" s="291"/>
      <c r="I634" s="291"/>
      <c r="J634" s="291"/>
      <c r="K634" s="291"/>
      <c r="L634" s="291"/>
      <c r="M634" s="291"/>
      <c r="N634" s="291"/>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6"/>
    </row>
    <row r="635" spans="1:40" ht="15.75" outlineLevel="1">
      <c r="A635" s="756"/>
      <c r="B635" s="288" t="s">
        <v>107</v>
      </c>
      <c r="C635" s="289"/>
      <c r="D635" s="290"/>
      <c r="E635" s="290"/>
      <c r="F635" s="290"/>
      <c r="G635" s="290"/>
      <c r="H635" s="290"/>
      <c r="I635" s="290"/>
      <c r="J635" s="290"/>
      <c r="K635" s="290"/>
      <c r="L635" s="290"/>
      <c r="M635" s="290"/>
      <c r="N635" s="290"/>
      <c r="O635" s="290"/>
      <c r="P635" s="289"/>
      <c r="Q635" s="289"/>
      <c r="R635" s="289"/>
      <c r="S635" s="289"/>
      <c r="T635" s="289"/>
      <c r="U635" s="289"/>
      <c r="V635" s="289"/>
      <c r="W635" s="289"/>
      <c r="X635" s="289"/>
      <c r="Y635" s="414"/>
      <c r="Z635" s="414"/>
      <c r="AA635" s="414"/>
      <c r="AB635" s="414"/>
      <c r="AC635" s="414"/>
      <c r="AD635" s="414"/>
      <c r="AE635" s="414"/>
      <c r="AF635" s="414"/>
      <c r="AG635" s="414"/>
      <c r="AH635" s="414"/>
      <c r="AI635" s="414"/>
      <c r="AJ635" s="414"/>
      <c r="AK635" s="414"/>
      <c r="AL635" s="414"/>
      <c r="AM635" s="292"/>
    </row>
    <row r="636" spans="1:40" outlineLevel="1">
      <c r="A636" s="756">
        <v>14</v>
      </c>
      <c r="B636" s="315" t="s">
        <v>108</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outlineLevel="1">
      <c r="A637" s="756"/>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1">
        <f t="shared" ref="Y637:AF637" si="1056">Y636</f>
        <v>0</v>
      </c>
      <c r="Z637" s="411">
        <f t="shared" si="1056"/>
        <v>0</v>
      </c>
      <c r="AA637" s="411">
        <f t="shared" si="1056"/>
        <v>0</v>
      </c>
      <c r="AB637" s="411">
        <f t="shared" si="1056"/>
        <v>0</v>
      </c>
      <c r="AC637" s="411">
        <f t="shared" si="1056"/>
        <v>0</v>
      </c>
      <c r="AD637" s="411">
        <f t="shared" si="1056"/>
        <v>0</v>
      </c>
      <c r="AE637" s="411">
        <f t="shared" si="1056"/>
        <v>0</v>
      </c>
      <c r="AF637" s="411">
        <f t="shared" si="1056"/>
        <v>0</v>
      </c>
      <c r="AG637" s="411">
        <f t="shared" ref="AG637" si="1057">AG636</f>
        <v>0</v>
      </c>
      <c r="AH637" s="411">
        <f t="shared" ref="AH637" si="1058">AH636</f>
        <v>0</v>
      </c>
      <c r="AI637" s="411">
        <f t="shared" ref="AI637" si="1059">AI636</f>
        <v>0</v>
      </c>
      <c r="AJ637" s="411">
        <f t="shared" ref="AJ637" si="1060">AJ636</f>
        <v>0</v>
      </c>
      <c r="AK637" s="411">
        <f t="shared" ref="AK637" si="1061">AK636</f>
        <v>0</v>
      </c>
      <c r="AL637" s="411">
        <f t="shared" ref="AL637" si="1062">AL636</f>
        <v>0</v>
      </c>
      <c r="AM637" s="515"/>
      <c r="AN637" s="628"/>
    </row>
    <row r="638" spans="1:40" outlineLevel="1">
      <c r="A638" s="756"/>
      <c r="B638" s="315"/>
      <c r="C638" s="305"/>
      <c r="D638" s="291"/>
      <c r="E638" s="291"/>
      <c r="F638" s="291"/>
      <c r="G638" s="291"/>
      <c r="H638" s="291"/>
      <c r="I638" s="291"/>
      <c r="J638" s="291"/>
      <c r="K638" s="291"/>
      <c r="L638" s="291"/>
      <c r="M638" s="291"/>
      <c r="N638" s="468"/>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1"/>
      <c r="AN638" s="628"/>
    </row>
    <row r="639" spans="1:40" s="309" customFormat="1" ht="15.75" outlineLevel="1">
      <c r="A639" s="756"/>
      <c r="B639" s="288" t="s">
        <v>490</v>
      </c>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12"/>
      <c r="AA639" s="412"/>
      <c r="AB639" s="412"/>
      <c r="AC639" s="412"/>
      <c r="AD639" s="412"/>
      <c r="AE639" s="416"/>
      <c r="AF639" s="416"/>
      <c r="AG639" s="416"/>
      <c r="AH639" s="416"/>
      <c r="AI639" s="416"/>
      <c r="AJ639" s="416"/>
      <c r="AK639" s="416"/>
      <c r="AL639" s="416"/>
      <c r="AM639" s="516"/>
      <c r="AN639" s="629"/>
    </row>
    <row r="640" spans="1:40" outlineLevel="1">
      <c r="A640" s="756">
        <v>15</v>
      </c>
      <c r="B640" s="294" t="s">
        <v>495</v>
      </c>
      <c r="C640" s="291" t="s">
        <v>25</v>
      </c>
      <c r="D640" s="295"/>
      <c r="E640" s="295"/>
      <c r="F640" s="295"/>
      <c r="G640" s="295"/>
      <c r="H640" s="295"/>
      <c r="I640" s="295"/>
      <c r="J640" s="295"/>
      <c r="K640" s="295"/>
      <c r="L640" s="295"/>
      <c r="M640" s="295"/>
      <c r="N640" s="295">
        <v>0</v>
      </c>
      <c r="O640" s="295"/>
      <c r="P640" s="295"/>
      <c r="Q640" s="295"/>
      <c r="R640" s="295"/>
      <c r="S640" s="295"/>
      <c r="T640" s="295"/>
      <c r="U640" s="295"/>
      <c r="V640" s="295"/>
      <c r="W640" s="295"/>
      <c r="X640" s="295"/>
      <c r="Y640" s="410"/>
      <c r="Z640" s="410"/>
      <c r="AA640" s="410"/>
      <c r="AB640" s="410"/>
      <c r="AC640" s="410"/>
      <c r="AD640" s="410"/>
      <c r="AE640" s="410"/>
      <c r="AF640" s="410"/>
      <c r="AG640" s="410"/>
      <c r="AH640" s="410"/>
      <c r="AI640" s="410"/>
      <c r="AJ640" s="410"/>
      <c r="AK640" s="410"/>
      <c r="AL640" s="410"/>
      <c r="AM640" s="296">
        <f>SUM(Y640:AL640)</f>
        <v>0</v>
      </c>
    </row>
    <row r="641" spans="1:39" outlineLevel="1">
      <c r="A641" s="756"/>
      <c r="B641" s="294" t="s">
        <v>310</v>
      </c>
      <c r="C641" s="291" t="s">
        <v>163</v>
      </c>
      <c r="D641" s="295"/>
      <c r="E641" s="295"/>
      <c r="F641" s="295"/>
      <c r="G641" s="295"/>
      <c r="H641" s="295"/>
      <c r="I641" s="295"/>
      <c r="J641" s="295"/>
      <c r="K641" s="295"/>
      <c r="L641" s="295"/>
      <c r="M641" s="295"/>
      <c r="N641" s="295">
        <f>N640</f>
        <v>0</v>
      </c>
      <c r="O641" s="295"/>
      <c r="P641" s="295"/>
      <c r="Q641" s="295"/>
      <c r="R641" s="295"/>
      <c r="S641" s="295"/>
      <c r="T641" s="295"/>
      <c r="U641" s="295"/>
      <c r="V641" s="295"/>
      <c r="W641" s="295"/>
      <c r="X641" s="295"/>
      <c r="Y641" s="411">
        <f>Y640</f>
        <v>0</v>
      </c>
      <c r="Z641" s="411">
        <f t="shared" ref="Z641:AF641" si="1063">Z640</f>
        <v>0</v>
      </c>
      <c r="AA641" s="411">
        <f t="shared" si="1063"/>
        <v>0</v>
      </c>
      <c r="AB641" s="411">
        <f t="shared" si="1063"/>
        <v>0</v>
      </c>
      <c r="AC641" s="411">
        <f t="shared" si="1063"/>
        <v>0</v>
      </c>
      <c r="AD641" s="411">
        <f t="shared" si="1063"/>
        <v>0</v>
      </c>
      <c r="AE641" s="411">
        <f t="shared" si="1063"/>
        <v>0</v>
      </c>
      <c r="AF641" s="411">
        <f t="shared" si="1063"/>
        <v>0</v>
      </c>
      <c r="AG641" s="411">
        <f t="shared" ref="AG641:AL641" si="1064">AG640</f>
        <v>0</v>
      </c>
      <c r="AH641" s="411">
        <f t="shared" si="1064"/>
        <v>0</v>
      </c>
      <c r="AI641" s="411">
        <f t="shared" si="1064"/>
        <v>0</v>
      </c>
      <c r="AJ641" s="411">
        <f t="shared" si="1064"/>
        <v>0</v>
      </c>
      <c r="AK641" s="411">
        <f t="shared" si="1064"/>
        <v>0</v>
      </c>
      <c r="AL641" s="411">
        <f t="shared" si="1064"/>
        <v>0</v>
      </c>
      <c r="AM641" s="297"/>
    </row>
    <row r="642" spans="1:39" outlineLevel="1">
      <c r="A642" s="756"/>
      <c r="B642" s="315"/>
      <c r="C642" s="305"/>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12"/>
      <c r="AA642" s="412"/>
      <c r="AB642" s="412"/>
      <c r="AC642" s="412"/>
      <c r="AD642" s="412"/>
      <c r="AE642" s="412"/>
      <c r="AF642" s="412"/>
      <c r="AG642" s="412"/>
      <c r="AH642" s="412"/>
      <c r="AI642" s="412"/>
      <c r="AJ642" s="412"/>
      <c r="AK642" s="412"/>
      <c r="AL642" s="412"/>
      <c r="AM642" s="306"/>
    </row>
    <row r="643" spans="1:39" s="283" customFormat="1" outlineLevel="1">
      <c r="A643" s="756">
        <v>16</v>
      </c>
      <c r="B643" s="324" t="s">
        <v>491</v>
      </c>
      <c r="C643" s="291" t="s">
        <v>25</v>
      </c>
      <c r="D643" s="295"/>
      <c r="E643" s="295"/>
      <c r="F643" s="295"/>
      <c r="G643" s="295"/>
      <c r="H643" s="295"/>
      <c r="I643" s="295"/>
      <c r="J643" s="295"/>
      <c r="K643" s="295"/>
      <c r="L643" s="295"/>
      <c r="M643" s="295"/>
      <c r="N643" s="295">
        <v>0</v>
      </c>
      <c r="O643" s="295"/>
      <c r="P643" s="295"/>
      <c r="Q643" s="295"/>
      <c r="R643" s="295"/>
      <c r="S643" s="295"/>
      <c r="T643" s="295"/>
      <c r="U643" s="295"/>
      <c r="V643" s="295"/>
      <c r="W643" s="295"/>
      <c r="X643" s="295"/>
      <c r="Y643" s="410"/>
      <c r="Z643" s="410"/>
      <c r="AA643" s="410"/>
      <c r="AB643" s="410"/>
      <c r="AC643" s="410"/>
      <c r="AD643" s="410"/>
      <c r="AE643" s="410"/>
      <c r="AF643" s="410"/>
      <c r="AG643" s="410"/>
      <c r="AH643" s="410"/>
      <c r="AI643" s="410"/>
      <c r="AJ643" s="410"/>
      <c r="AK643" s="410"/>
      <c r="AL643" s="410"/>
      <c r="AM643" s="296">
        <f>SUM(Y643:AL643)</f>
        <v>0</v>
      </c>
    </row>
    <row r="644" spans="1:39" s="283" customFormat="1" outlineLevel="1">
      <c r="A644" s="756"/>
      <c r="B644" s="294" t="s">
        <v>310</v>
      </c>
      <c r="C644" s="291" t="s">
        <v>163</v>
      </c>
      <c r="D644" s="295"/>
      <c r="E644" s="295"/>
      <c r="F644" s="295"/>
      <c r="G644" s="295"/>
      <c r="H644" s="295"/>
      <c r="I644" s="295"/>
      <c r="J644" s="295"/>
      <c r="K644" s="295"/>
      <c r="L644" s="295"/>
      <c r="M644" s="295"/>
      <c r="N644" s="295">
        <f>N643</f>
        <v>0</v>
      </c>
      <c r="O644" s="295"/>
      <c r="P644" s="295"/>
      <c r="Q644" s="295"/>
      <c r="R644" s="295"/>
      <c r="S644" s="295"/>
      <c r="T644" s="295"/>
      <c r="U644" s="295"/>
      <c r="V644" s="295"/>
      <c r="W644" s="295"/>
      <c r="X644" s="295"/>
      <c r="Y644" s="411">
        <f>Y643</f>
        <v>0</v>
      </c>
      <c r="Z644" s="411">
        <f t="shared" ref="Z644:AF644" si="1065">Z643</f>
        <v>0</v>
      </c>
      <c r="AA644" s="411">
        <f t="shared" si="1065"/>
        <v>0</v>
      </c>
      <c r="AB644" s="411">
        <f t="shared" si="1065"/>
        <v>0</v>
      </c>
      <c r="AC644" s="411">
        <f t="shared" si="1065"/>
        <v>0</v>
      </c>
      <c r="AD644" s="411">
        <f t="shared" si="1065"/>
        <v>0</v>
      </c>
      <c r="AE644" s="411">
        <f t="shared" si="1065"/>
        <v>0</v>
      </c>
      <c r="AF644" s="411">
        <f t="shared" si="1065"/>
        <v>0</v>
      </c>
      <c r="AG644" s="411">
        <f t="shared" ref="AG644:AL644" si="1066">AG643</f>
        <v>0</v>
      </c>
      <c r="AH644" s="411">
        <f t="shared" si="1066"/>
        <v>0</v>
      </c>
      <c r="AI644" s="411">
        <f t="shared" si="1066"/>
        <v>0</v>
      </c>
      <c r="AJ644" s="411">
        <f t="shared" si="1066"/>
        <v>0</v>
      </c>
      <c r="AK644" s="411">
        <f t="shared" si="1066"/>
        <v>0</v>
      </c>
      <c r="AL644" s="411">
        <f t="shared" si="1066"/>
        <v>0</v>
      </c>
      <c r="AM644" s="297"/>
    </row>
    <row r="645" spans="1:39" s="283" customFormat="1" outlineLevel="1">
      <c r="A645" s="756"/>
      <c r="B645" s="32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2"/>
      <c r="Z645" s="412"/>
      <c r="AA645" s="412"/>
      <c r="AB645" s="412"/>
      <c r="AC645" s="412"/>
      <c r="AD645" s="412"/>
      <c r="AE645" s="416"/>
      <c r="AF645" s="416"/>
      <c r="AG645" s="416"/>
      <c r="AH645" s="416"/>
      <c r="AI645" s="416"/>
      <c r="AJ645" s="416"/>
      <c r="AK645" s="416"/>
      <c r="AL645" s="416"/>
      <c r="AM645" s="313"/>
    </row>
    <row r="646" spans="1:39" ht="15.75" outlineLevel="1">
      <c r="A646" s="756"/>
      <c r="B646" s="518" t="s">
        <v>496</v>
      </c>
      <c r="C646" s="320"/>
      <c r="D646" s="290"/>
      <c r="E646" s="289"/>
      <c r="F646" s="289"/>
      <c r="G646" s="289"/>
      <c r="H646" s="289"/>
      <c r="I646" s="289"/>
      <c r="J646" s="289"/>
      <c r="K646" s="289"/>
      <c r="L646" s="289"/>
      <c r="M646" s="289"/>
      <c r="N646" s="290"/>
      <c r="O646" s="289"/>
      <c r="P646" s="289"/>
      <c r="Q646" s="289"/>
      <c r="R646" s="289"/>
      <c r="S646" s="289"/>
      <c r="T646" s="289"/>
      <c r="U646" s="289"/>
      <c r="V646" s="289"/>
      <c r="W646" s="289"/>
      <c r="X646" s="289"/>
      <c r="Y646" s="414"/>
      <c r="Z646" s="414"/>
      <c r="AA646" s="414"/>
      <c r="AB646" s="414"/>
      <c r="AC646" s="414"/>
      <c r="AD646" s="414"/>
      <c r="AE646" s="414"/>
      <c r="AF646" s="414"/>
      <c r="AG646" s="414"/>
      <c r="AH646" s="414"/>
      <c r="AI646" s="414"/>
      <c r="AJ646" s="414"/>
      <c r="AK646" s="414"/>
      <c r="AL646" s="414"/>
      <c r="AM646" s="292"/>
    </row>
    <row r="647" spans="1:39" outlineLevel="1">
      <c r="A647" s="756">
        <v>17</v>
      </c>
      <c r="B647" s="428" t="s">
        <v>112</v>
      </c>
      <c r="C647" s="291" t="s">
        <v>25</v>
      </c>
      <c r="D647" s="295"/>
      <c r="E647" s="295"/>
      <c r="F647" s="295"/>
      <c r="G647" s="295"/>
      <c r="H647" s="295"/>
      <c r="I647" s="295"/>
      <c r="J647" s="295"/>
      <c r="K647" s="295"/>
      <c r="L647" s="295"/>
      <c r="M647" s="295"/>
      <c r="N647" s="295">
        <v>12</v>
      </c>
      <c r="O647" s="295"/>
      <c r="P647" s="295"/>
      <c r="Q647" s="295"/>
      <c r="R647" s="295"/>
      <c r="S647" s="295"/>
      <c r="T647" s="295"/>
      <c r="U647" s="295"/>
      <c r="V647" s="295"/>
      <c r="W647" s="295"/>
      <c r="X647" s="295"/>
      <c r="Y647" s="426"/>
      <c r="Z647" s="410"/>
      <c r="AA647" s="410"/>
      <c r="AB647" s="410"/>
      <c r="AC647" s="410"/>
      <c r="AD647" s="410"/>
      <c r="AE647" s="410"/>
      <c r="AF647" s="415"/>
      <c r="AG647" s="415"/>
      <c r="AH647" s="415"/>
      <c r="AI647" s="415"/>
      <c r="AJ647" s="415"/>
      <c r="AK647" s="415"/>
      <c r="AL647" s="415"/>
      <c r="AM647" s="296">
        <f>SUM(Y647:AL647)</f>
        <v>0</v>
      </c>
    </row>
    <row r="648" spans="1:39" outlineLevel="1">
      <c r="A648" s="756"/>
      <c r="B648" s="294" t="s">
        <v>310</v>
      </c>
      <c r="C648" s="291" t="s">
        <v>163</v>
      </c>
      <c r="D648" s="295"/>
      <c r="E648" s="295"/>
      <c r="F648" s="295"/>
      <c r="G648" s="295"/>
      <c r="H648" s="295"/>
      <c r="I648" s="295"/>
      <c r="J648" s="295"/>
      <c r="K648" s="295"/>
      <c r="L648" s="295"/>
      <c r="M648" s="295"/>
      <c r="N648" s="295">
        <f>N647</f>
        <v>12</v>
      </c>
      <c r="O648" s="295"/>
      <c r="P648" s="295"/>
      <c r="Q648" s="295"/>
      <c r="R648" s="295"/>
      <c r="S648" s="295"/>
      <c r="T648" s="295"/>
      <c r="U648" s="295"/>
      <c r="V648" s="295"/>
      <c r="W648" s="295"/>
      <c r="X648" s="295"/>
      <c r="Y648" s="411">
        <f>Y647</f>
        <v>0</v>
      </c>
      <c r="Z648" s="411">
        <f t="shared" ref="Z648:AF648" si="1067">Z647</f>
        <v>0</v>
      </c>
      <c r="AA648" s="411">
        <f t="shared" si="1067"/>
        <v>0</v>
      </c>
      <c r="AB648" s="411">
        <f t="shared" si="1067"/>
        <v>0</v>
      </c>
      <c r="AC648" s="411">
        <f t="shared" si="1067"/>
        <v>0</v>
      </c>
      <c r="AD648" s="411">
        <f t="shared" si="1067"/>
        <v>0</v>
      </c>
      <c r="AE648" s="411">
        <f t="shared" si="1067"/>
        <v>0</v>
      </c>
      <c r="AF648" s="411">
        <f t="shared" si="1067"/>
        <v>0</v>
      </c>
      <c r="AG648" s="411">
        <f t="shared" ref="AG648:AL648" si="1068">AG647</f>
        <v>0</v>
      </c>
      <c r="AH648" s="411">
        <f t="shared" si="1068"/>
        <v>0</v>
      </c>
      <c r="AI648" s="411">
        <f t="shared" si="1068"/>
        <v>0</v>
      </c>
      <c r="AJ648" s="411">
        <f t="shared" si="1068"/>
        <v>0</v>
      </c>
      <c r="AK648" s="411">
        <f t="shared" si="1068"/>
        <v>0</v>
      </c>
      <c r="AL648" s="411">
        <f t="shared" si="1068"/>
        <v>0</v>
      </c>
      <c r="AM648" s="306"/>
    </row>
    <row r="649" spans="1:39" outlineLevel="1">
      <c r="A649" s="756"/>
      <c r="B649" s="294"/>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22"/>
      <c r="Z649" s="425"/>
      <c r="AA649" s="425"/>
      <c r="AB649" s="425"/>
      <c r="AC649" s="425"/>
      <c r="AD649" s="425"/>
      <c r="AE649" s="425"/>
      <c r="AF649" s="425"/>
      <c r="AG649" s="425"/>
      <c r="AH649" s="425"/>
      <c r="AI649" s="425"/>
      <c r="AJ649" s="425"/>
      <c r="AK649" s="425"/>
      <c r="AL649" s="425"/>
      <c r="AM649" s="306"/>
    </row>
    <row r="650" spans="1:39" outlineLevel="1">
      <c r="A650" s="756">
        <v>18</v>
      </c>
      <c r="B650" s="428" t="s">
        <v>109</v>
      </c>
      <c r="C650" s="291" t="s">
        <v>25</v>
      </c>
      <c r="D650" s="295"/>
      <c r="E650" s="295"/>
      <c r="F650" s="295"/>
      <c r="G650" s="295"/>
      <c r="H650" s="295"/>
      <c r="I650" s="295"/>
      <c r="J650" s="295"/>
      <c r="K650" s="295"/>
      <c r="L650" s="295"/>
      <c r="M650" s="295"/>
      <c r="N650" s="295">
        <v>12</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outlineLevel="1">
      <c r="A651" s="756"/>
      <c r="B651" s="294" t="s">
        <v>310</v>
      </c>
      <c r="C651" s="291" t="s">
        <v>163</v>
      </c>
      <c r="D651" s="295"/>
      <c r="E651" s="295"/>
      <c r="F651" s="295"/>
      <c r="G651" s="295"/>
      <c r="H651" s="295"/>
      <c r="I651" s="295"/>
      <c r="J651" s="295"/>
      <c r="K651" s="295"/>
      <c r="L651" s="295"/>
      <c r="M651" s="295"/>
      <c r="N651" s="295">
        <f>N650</f>
        <v>12</v>
      </c>
      <c r="O651" s="295"/>
      <c r="P651" s="295"/>
      <c r="Q651" s="295"/>
      <c r="R651" s="295"/>
      <c r="S651" s="295"/>
      <c r="T651" s="295"/>
      <c r="U651" s="295"/>
      <c r="V651" s="295"/>
      <c r="W651" s="295"/>
      <c r="X651" s="295"/>
      <c r="Y651" s="411">
        <f>Y650</f>
        <v>0</v>
      </c>
      <c r="Z651" s="411">
        <f t="shared" ref="Z651:AF651" si="1069">Z650</f>
        <v>0</v>
      </c>
      <c r="AA651" s="411">
        <f t="shared" si="1069"/>
        <v>0</v>
      </c>
      <c r="AB651" s="411">
        <f t="shared" si="1069"/>
        <v>0</v>
      </c>
      <c r="AC651" s="411">
        <f t="shared" si="1069"/>
        <v>0</v>
      </c>
      <c r="AD651" s="411">
        <f t="shared" si="1069"/>
        <v>0</v>
      </c>
      <c r="AE651" s="411">
        <f t="shared" si="1069"/>
        <v>0</v>
      </c>
      <c r="AF651" s="411">
        <f t="shared" si="1069"/>
        <v>0</v>
      </c>
      <c r="AG651" s="411">
        <f t="shared" ref="AG651:AL651" si="1070">AG650</f>
        <v>0</v>
      </c>
      <c r="AH651" s="411">
        <f t="shared" si="1070"/>
        <v>0</v>
      </c>
      <c r="AI651" s="411">
        <f t="shared" si="1070"/>
        <v>0</v>
      </c>
      <c r="AJ651" s="411">
        <f t="shared" si="1070"/>
        <v>0</v>
      </c>
      <c r="AK651" s="411">
        <f t="shared" si="1070"/>
        <v>0</v>
      </c>
      <c r="AL651" s="411">
        <f t="shared" si="1070"/>
        <v>0</v>
      </c>
      <c r="AM651" s="306"/>
    </row>
    <row r="652" spans="1:39" outlineLevel="1">
      <c r="A652" s="756"/>
      <c r="B652" s="322"/>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3"/>
      <c r="Z652" s="424"/>
      <c r="AA652" s="424"/>
      <c r="AB652" s="424"/>
      <c r="AC652" s="424"/>
      <c r="AD652" s="424"/>
      <c r="AE652" s="424"/>
      <c r="AF652" s="424"/>
      <c r="AG652" s="424"/>
      <c r="AH652" s="424"/>
      <c r="AI652" s="424"/>
      <c r="AJ652" s="424"/>
      <c r="AK652" s="424"/>
      <c r="AL652" s="424"/>
      <c r="AM652" s="297"/>
    </row>
    <row r="653" spans="1:39" outlineLevel="1">
      <c r="A653" s="756">
        <v>19</v>
      </c>
      <c r="B653" s="428" t="s">
        <v>111</v>
      </c>
      <c r="C653" s="291" t="s">
        <v>25</v>
      </c>
      <c r="D653" s="295"/>
      <c r="E653" s="295"/>
      <c r="F653" s="295"/>
      <c r="G653" s="295"/>
      <c r="H653" s="295"/>
      <c r="I653" s="295"/>
      <c r="J653" s="295"/>
      <c r="K653" s="295"/>
      <c r="L653" s="295"/>
      <c r="M653" s="295"/>
      <c r="N653" s="295">
        <v>12</v>
      </c>
      <c r="O653" s="295"/>
      <c r="P653" s="295"/>
      <c r="Q653" s="295"/>
      <c r="R653" s="295"/>
      <c r="S653" s="295"/>
      <c r="T653" s="295"/>
      <c r="U653" s="295"/>
      <c r="V653" s="295"/>
      <c r="W653" s="295"/>
      <c r="X653" s="295"/>
      <c r="Y653" s="426"/>
      <c r="Z653" s="410"/>
      <c r="AA653" s="410"/>
      <c r="AB653" s="410"/>
      <c r="AC653" s="410"/>
      <c r="AD653" s="410"/>
      <c r="AE653" s="410"/>
      <c r="AF653" s="415"/>
      <c r="AG653" s="415"/>
      <c r="AH653" s="415"/>
      <c r="AI653" s="415"/>
      <c r="AJ653" s="415"/>
      <c r="AK653" s="415"/>
      <c r="AL653" s="415"/>
      <c r="AM653" s="296">
        <f>SUM(Y653:AL653)</f>
        <v>0</v>
      </c>
    </row>
    <row r="654" spans="1:39" outlineLevel="1">
      <c r="A654" s="756"/>
      <c r="B654" s="294" t="s">
        <v>310</v>
      </c>
      <c r="C654" s="291" t="s">
        <v>163</v>
      </c>
      <c r="D654" s="295"/>
      <c r="E654" s="295"/>
      <c r="F654" s="295"/>
      <c r="G654" s="295"/>
      <c r="H654" s="295"/>
      <c r="I654" s="295"/>
      <c r="J654" s="295"/>
      <c r="K654" s="295"/>
      <c r="L654" s="295"/>
      <c r="M654" s="295"/>
      <c r="N654" s="295">
        <f>N653</f>
        <v>12</v>
      </c>
      <c r="O654" s="295"/>
      <c r="P654" s="295"/>
      <c r="Q654" s="295"/>
      <c r="R654" s="295"/>
      <c r="S654" s="295"/>
      <c r="T654" s="295"/>
      <c r="U654" s="295"/>
      <c r="V654" s="295"/>
      <c r="W654" s="295"/>
      <c r="X654" s="295"/>
      <c r="Y654" s="411">
        <f>Y653</f>
        <v>0</v>
      </c>
      <c r="Z654" s="411">
        <f t="shared" ref="Z654:AF654" si="1071">Z653</f>
        <v>0</v>
      </c>
      <c r="AA654" s="411">
        <f t="shared" si="1071"/>
        <v>0</v>
      </c>
      <c r="AB654" s="411">
        <f t="shared" si="1071"/>
        <v>0</v>
      </c>
      <c r="AC654" s="411">
        <f t="shared" si="1071"/>
        <v>0</v>
      </c>
      <c r="AD654" s="411">
        <f t="shared" si="1071"/>
        <v>0</v>
      </c>
      <c r="AE654" s="411">
        <f t="shared" si="1071"/>
        <v>0</v>
      </c>
      <c r="AF654" s="411">
        <f t="shared" si="1071"/>
        <v>0</v>
      </c>
      <c r="AG654" s="411">
        <f t="shared" ref="AG654:AL654" si="1072">AG653</f>
        <v>0</v>
      </c>
      <c r="AH654" s="411">
        <f t="shared" si="1072"/>
        <v>0</v>
      </c>
      <c r="AI654" s="411">
        <f t="shared" si="1072"/>
        <v>0</v>
      </c>
      <c r="AJ654" s="411">
        <f t="shared" si="1072"/>
        <v>0</v>
      </c>
      <c r="AK654" s="411">
        <f t="shared" si="1072"/>
        <v>0</v>
      </c>
      <c r="AL654" s="411">
        <f t="shared" si="1072"/>
        <v>0</v>
      </c>
      <c r="AM654" s="297"/>
    </row>
    <row r="655" spans="1:39" outlineLevel="1">
      <c r="A655" s="756"/>
      <c r="B655" s="322"/>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2"/>
      <c r="Z655" s="412"/>
      <c r="AA655" s="412"/>
      <c r="AB655" s="412"/>
      <c r="AC655" s="412"/>
      <c r="AD655" s="412"/>
      <c r="AE655" s="412"/>
      <c r="AF655" s="412"/>
      <c r="AG655" s="412"/>
      <c r="AH655" s="412"/>
      <c r="AI655" s="412"/>
      <c r="AJ655" s="412"/>
      <c r="AK655" s="412"/>
      <c r="AL655" s="412"/>
      <c r="AM655" s="306"/>
    </row>
    <row r="656" spans="1:39" outlineLevel="1">
      <c r="A656" s="756">
        <v>20</v>
      </c>
      <c r="B656" s="428" t="s">
        <v>110</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outlineLevel="1">
      <c r="A657" s="756"/>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F657" si="1073">Z656</f>
        <v>0</v>
      </c>
      <c r="AA657" s="411">
        <f t="shared" si="1073"/>
        <v>0</v>
      </c>
      <c r="AB657" s="411">
        <f t="shared" si="1073"/>
        <v>0</v>
      </c>
      <c r="AC657" s="411">
        <f t="shared" si="1073"/>
        <v>0</v>
      </c>
      <c r="AD657" s="411">
        <f t="shared" si="1073"/>
        <v>0</v>
      </c>
      <c r="AE657" s="411">
        <f t="shared" si="1073"/>
        <v>0</v>
      </c>
      <c r="AF657" s="411">
        <f t="shared" si="1073"/>
        <v>0</v>
      </c>
      <c r="AG657" s="411">
        <f t="shared" ref="AG657:AL657" si="1074">AG656</f>
        <v>0</v>
      </c>
      <c r="AH657" s="411">
        <f t="shared" si="1074"/>
        <v>0</v>
      </c>
      <c r="AI657" s="411">
        <f t="shared" si="1074"/>
        <v>0</v>
      </c>
      <c r="AJ657" s="411">
        <f t="shared" si="1074"/>
        <v>0</v>
      </c>
      <c r="AK657" s="411">
        <f t="shared" si="1074"/>
        <v>0</v>
      </c>
      <c r="AL657" s="411">
        <f t="shared" si="1074"/>
        <v>0</v>
      </c>
      <c r="AM657" s="306"/>
    </row>
    <row r="658" spans="1:39" ht="15.75" outlineLevel="1">
      <c r="A658" s="756"/>
      <c r="B658" s="323"/>
      <c r="C658" s="300"/>
      <c r="D658" s="291"/>
      <c r="E658" s="291"/>
      <c r="F658" s="291"/>
      <c r="G658" s="291"/>
      <c r="H658" s="291"/>
      <c r="I658" s="291"/>
      <c r="J658" s="291"/>
      <c r="K658" s="291"/>
      <c r="L658" s="291"/>
      <c r="M658" s="291"/>
      <c r="N658" s="300"/>
      <c r="O658" s="291"/>
      <c r="P658" s="291"/>
      <c r="Q658" s="291"/>
      <c r="R658" s="291"/>
      <c r="S658" s="291"/>
      <c r="T658" s="291"/>
      <c r="U658" s="291"/>
      <c r="V658" s="291"/>
      <c r="W658" s="291"/>
      <c r="X658" s="291"/>
      <c r="Y658" s="412"/>
      <c r="Z658" s="412"/>
      <c r="AA658" s="412"/>
      <c r="AB658" s="412"/>
      <c r="AC658" s="412"/>
      <c r="AD658" s="412"/>
      <c r="AE658" s="412"/>
      <c r="AF658" s="412"/>
      <c r="AG658" s="412"/>
      <c r="AH658" s="412"/>
      <c r="AI658" s="412"/>
      <c r="AJ658" s="412"/>
      <c r="AK658" s="412"/>
      <c r="AL658" s="412"/>
      <c r="AM658" s="306"/>
    </row>
    <row r="659" spans="1:39" ht="15.75" outlineLevel="1">
      <c r="A659" s="756"/>
      <c r="B659" s="517" t="s">
        <v>503</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75" outlineLevel="1">
      <c r="A660" s="756"/>
      <c r="B660" s="504" t="s">
        <v>499</v>
      </c>
      <c r="C660" s="291"/>
      <c r="D660" s="291"/>
      <c r="E660" s="291"/>
      <c r="F660" s="291"/>
      <c r="G660" s="291"/>
      <c r="H660" s="291"/>
      <c r="I660" s="291"/>
      <c r="J660" s="291"/>
      <c r="K660" s="291"/>
      <c r="L660" s="291"/>
      <c r="M660" s="291"/>
      <c r="N660" s="291"/>
      <c r="O660" s="291"/>
      <c r="P660" s="291"/>
      <c r="Q660" s="291"/>
      <c r="R660" s="291"/>
      <c r="S660" s="291"/>
      <c r="T660" s="291"/>
      <c r="U660" s="291"/>
      <c r="V660" s="291"/>
      <c r="W660" s="291"/>
      <c r="X660" s="291"/>
      <c r="Y660" s="422"/>
      <c r="Z660" s="425"/>
      <c r="AA660" s="425"/>
      <c r="AB660" s="425"/>
      <c r="AC660" s="425"/>
      <c r="AD660" s="425"/>
      <c r="AE660" s="425"/>
      <c r="AF660" s="425"/>
      <c r="AG660" s="425"/>
      <c r="AH660" s="425"/>
      <c r="AI660" s="425"/>
      <c r="AJ660" s="425"/>
      <c r="AK660" s="425"/>
      <c r="AL660" s="425"/>
      <c r="AM660" s="306"/>
    </row>
    <row r="661" spans="1:39" outlineLevel="1">
      <c r="A661" s="756" t="s">
        <v>1054</v>
      </c>
      <c r="B661" s="428" t="s">
        <v>1020</v>
      </c>
      <c r="C661" s="759" t="s">
        <v>788</v>
      </c>
      <c r="D661" s="295"/>
      <c r="E661" s="295">
        <v>1579160.3880964993</v>
      </c>
      <c r="F661" s="295">
        <v>1579160.3880964993</v>
      </c>
      <c r="G661" s="295">
        <v>0</v>
      </c>
      <c r="H661" s="295">
        <v>0</v>
      </c>
      <c r="I661" s="295">
        <v>0</v>
      </c>
      <c r="J661" s="295">
        <v>0</v>
      </c>
      <c r="K661" s="295">
        <v>0</v>
      </c>
      <c r="L661" s="295">
        <v>0</v>
      </c>
      <c r="M661" s="295">
        <v>0</v>
      </c>
      <c r="N661" s="291"/>
      <c r="O661" s="295"/>
      <c r="P661" s="295">
        <v>126.35269043762044</v>
      </c>
      <c r="Q661" s="295">
        <v>126.35269043762044</v>
      </c>
      <c r="R661" s="295">
        <v>0</v>
      </c>
      <c r="S661" s="295">
        <v>0</v>
      </c>
      <c r="T661" s="295">
        <v>0</v>
      </c>
      <c r="U661" s="295">
        <v>0</v>
      </c>
      <c r="V661" s="295">
        <v>0</v>
      </c>
      <c r="W661" s="295">
        <v>0</v>
      </c>
      <c r="X661" s="295">
        <v>0</v>
      </c>
      <c r="Y661" s="410">
        <v>1</v>
      </c>
      <c r="Z661" s="410">
        <v>0</v>
      </c>
      <c r="AA661" s="410">
        <v>0</v>
      </c>
      <c r="AB661" s="410">
        <v>0</v>
      </c>
      <c r="AC661" s="410">
        <v>0</v>
      </c>
      <c r="AD661" s="410">
        <v>0</v>
      </c>
      <c r="AE661" s="410">
        <v>0</v>
      </c>
      <c r="AF661" s="410">
        <v>0</v>
      </c>
      <c r="AG661" s="410"/>
      <c r="AH661" s="410"/>
      <c r="AI661" s="410"/>
      <c r="AJ661" s="410"/>
      <c r="AK661" s="410"/>
      <c r="AL661" s="410"/>
      <c r="AM661" s="296">
        <f>SUM(Y661:AL661)</f>
        <v>1</v>
      </c>
    </row>
    <row r="662" spans="1:39" outlineLevel="1">
      <c r="A662" s="756"/>
      <c r="B662" s="294" t="s">
        <v>310</v>
      </c>
      <c r="C662" s="291" t="s">
        <v>163</v>
      </c>
      <c r="D662" s="295"/>
      <c r="E662" s="295"/>
      <c r="F662" s="295"/>
      <c r="G662" s="295"/>
      <c r="H662" s="295"/>
      <c r="I662" s="295"/>
      <c r="J662" s="295"/>
      <c r="K662" s="295"/>
      <c r="L662" s="295"/>
      <c r="M662" s="295"/>
      <c r="N662" s="291"/>
      <c r="O662" s="295"/>
      <c r="P662" s="295"/>
      <c r="Q662" s="295"/>
      <c r="R662" s="295"/>
      <c r="S662" s="295"/>
      <c r="T662" s="295"/>
      <c r="U662" s="295"/>
      <c r="V662" s="295"/>
      <c r="W662" s="295"/>
      <c r="X662" s="295"/>
      <c r="Y662" s="411">
        <f t="shared" ref="Y662:AF662" si="1075">Y661</f>
        <v>1</v>
      </c>
      <c r="Z662" s="411">
        <f t="shared" si="1075"/>
        <v>0</v>
      </c>
      <c r="AA662" s="411">
        <f t="shared" si="1075"/>
        <v>0</v>
      </c>
      <c r="AB662" s="411">
        <f t="shared" si="1075"/>
        <v>0</v>
      </c>
      <c r="AC662" s="411">
        <f t="shared" si="1075"/>
        <v>0</v>
      </c>
      <c r="AD662" s="411">
        <f t="shared" si="1075"/>
        <v>0</v>
      </c>
      <c r="AE662" s="411">
        <f t="shared" si="1075"/>
        <v>0</v>
      </c>
      <c r="AF662" s="411">
        <f t="shared" si="1075"/>
        <v>0</v>
      </c>
      <c r="AG662" s="411">
        <f t="shared" ref="AG662" si="1076">AG661</f>
        <v>0</v>
      </c>
      <c r="AH662" s="411">
        <f t="shared" ref="AH662" si="1077">AH661</f>
        <v>0</v>
      </c>
      <c r="AI662" s="411">
        <f t="shared" ref="AI662" si="1078">AI661</f>
        <v>0</v>
      </c>
      <c r="AJ662" s="411">
        <f t="shared" ref="AJ662" si="1079">AJ661</f>
        <v>0</v>
      </c>
      <c r="AK662" s="411">
        <f t="shared" ref="AK662" si="1080">AK661</f>
        <v>0</v>
      </c>
      <c r="AL662" s="411">
        <f t="shared" ref="AL662" si="1081">AL661</f>
        <v>0</v>
      </c>
      <c r="AM662" s="306"/>
    </row>
    <row r="663" spans="1:39" outlineLevel="1">
      <c r="A663" s="756"/>
      <c r="B663" s="294"/>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30" outlineLevel="1">
      <c r="A664" s="756" t="s">
        <v>1055</v>
      </c>
      <c r="B664" s="428" t="s">
        <v>114</v>
      </c>
      <c r="C664" s="291" t="s">
        <v>25</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0"/>
      <c r="Z664" s="410"/>
      <c r="AA664" s="410"/>
      <c r="AB664" s="410"/>
      <c r="AC664" s="410"/>
      <c r="AD664" s="410"/>
      <c r="AE664" s="410"/>
      <c r="AF664" s="410"/>
      <c r="AG664" s="410"/>
      <c r="AH664" s="410"/>
      <c r="AI664" s="410"/>
      <c r="AJ664" s="410"/>
      <c r="AK664" s="410"/>
      <c r="AL664" s="410"/>
      <c r="AM664" s="296">
        <f>SUM(Y664:AL664)</f>
        <v>0</v>
      </c>
    </row>
    <row r="665" spans="1:39" outlineLevel="1">
      <c r="A665" s="756"/>
      <c r="B665" s="294" t="s">
        <v>310</v>
      </c>
      <c r="C665" s="291" t="s">
        <v>163</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1">
        <f t="shared" ref="Y665:AF665" si="1082">Y664</f>
        <v>0</v>
      </c>
      <c r="Z665" s="411">
        <f t="shared" si="1082"/>
        <v>0</v>
      </c>
      <c r="AA665" s="411">
        <f t="shared" si="1082"/>
        <v>0</v>
      </c>
      <c r="AB665" s="411">
        <f t="shared" si="1082"/>
        <v>0</v>
      </c>
      <c r="AC665" s="411">
        <f t="shared" si="1082"/>
        <v>0</v>
      </c>
      <c r="AD665" s="411">
        <f t="shared" si="1082"/>
        <v>0</v>
      </c>
      <c r="AE665" s="411">
        <f t="shared" si="1082"/>
        <v>0</v>
      </c>
      <c r="AF665" s="411">
        <f t="shared" si="1082"/>
        <v>0</v>
      </c>
      <c r="AG665" s="411">
        <f t="shared" ref="AG665" si="1083">AG664</f>
        <v>0</v>
      </c>
      <c r="AH665" s="411">
        <f t="shared" ref="AH665" si="1084">AH664</f>
        <v>0</v>
      </c>
      <c r="AI665" s="411">
        <f t="shared" ref="AI665" si="1085">AI664</f>
        <v>0</v>
      </c>
      <c r="AJ665" s="411">
        <f t="shared" ref="AJ665" si="1086">AJ664</f>
        <v>0</v>
      </c>
      <c r="AK665" s="411">
        <f t="shared" ref="AK665" si="1087">AK664</f>
        <v>0</v>
      </c>
      <c r="AL665" s="411">
        <f t="shared" ref="AL665" si="1088">AL664</f>
        <v>0</v>
      </c>
      <c r="AM665" s="306"/>
    </row>
    <row r="666" spans="1:39" outlineLevel="1">
      <c r="A666" s="756"/>
      <c r="B666" s="294"/>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2"/>
      <c r="Z666" s="425"/>
      <c r="AA666" s="425"/>
      <c r="AB666" s="425"/>
      <c r="AC666" s="425"/>
      <c r="AD666" s="425"/>
      <c r="AE666" s="425"/>
      <c r="AF666" s="425"/>
      <c r="AG666" s="425"/>
      <c r="AH666" s="425"/>
      <c r="AI666" s="425"/>
      <c r="AJ666" s="425"/>
      <c r="AK666" s="425"/>
      <c r="AL666" s="425"/>
      <c r="AM666" s="306"/>
    </row>
    <row r="667" spans="1:39" ht="30" outlineLevel="1">
      <c r="A667" s="756" t="s">
        <v>1056</v>
      </c>
      <c r="B667" s="428" t="s">
        <v>115</v>
      </c>
      <c r="C667" s="291" t="s">
        <v>25</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0"/>
      <c r="Z667" s="410"/>
      <c r="AA667" s="410"/>
      <c r="AB667" s="410"/>
      <c r="AC667" s="410"/>
      <c r="AD667" s="410"/>
      <c r="AE667" s="410"/>
      <c r="AF667" s="410"/>
      <c r="AG667" s="410"/>
      <c r="AH667" s="410"/>
      <c r="AI667" s="410"/>
      <c r="AJ667" s="410"/>
      <c r="AK667" s="410"/>
      <c r="AL667" s="410"/>
      <c r="AM667" s="296">
        <f>SUM(Y667:AL667)</f>
        <v>0</v>
      </c>
    </row>
    <row r="668" spans="1:39" outlineLevel="1">
      <c r="A668" s="756"/>
      <c r="B668" s="294" t="s">
        <v>310</v>
      </c>
      <c r="C668" s="291" t="s">
        <v>163</v>
      </c>
      <c r="D668" s="295"/>
      <c r="E668" s="295"/>
      <c r="F668" s="295"/>
      <c r="G668" s="295"/>
      <c r="H668" s="295"/>
      <c r="I668" s="295"/>
      <c r="J668" s="295"/>
      <c r="K668" s="295"/>
      <c r="L668" s="295"/>
      <c r="M668" s="295"/>
      <c r="N668" s="291"/>
      <c r="O668" s="295"/>
      <c r="P668" s="295"/>
      <c r="Q668" s="295"/>
      <c r="R668" s="295"/>
      <c r="S668" s="295"/>
      <c r="T668" s="295"/>
      <c r="U668" s="295"/>
      <c r="V668" s="295"/>
      <c r="W668" s="295"/>
      <c r="X668" s="295"/>
      <c r="Y668" s="411">
        <f t="shared" ref="Y668:AF668" si="1089">Y667</f>
        <v>0</v>
      </c>
      <c r="Z668" s="411">
        <f t="shared" si="1089"/>
        <v>0</v>
      </c>
      <c r="AA668" s="411">
        <f t="shared" si="1089"/>
        <v>0</v>
      </c>
      <c r="AB668" s="411">
        <f t="shared" si="1089"/>
        <v>0</v>
      </c>
      <c r="AC668" s="411">
        <f t="shared" si="1089"/>
        <v>0</v>
      </c>
      <c r="AD668" s="411">
        <f t="shared" si="1089"/>
        <v>0</v>
      </c>
      <c r="AE668" s="411">
        <f t="shared" si="1089"/>
        <v>0</v>
      </c>
      <c r="AF668" s="411">
        <f t="shared" si="1089"/>
        <v>0</v>
      </c>
      <c r="AG668" s="411">
        <f t="shared" ref="AG668" si="1090">AG667</f>
        <v>0</v>
      </c>
      <c r="AH668" s="411">
        <f t="shared" ref="AH668" si="1091">AH667</f>
        <v>0</v>
      </c>
      <c r="AI668" s="411">
        <f t="shared" ref="AI668" si="1092">AI667</f>
        <v>0</v>
      </c>
      <c r="AJ668" s="411">
        <f t="shared" ref="AJ668" si="1093">AJ667</f>
        <v>0</v>
      </c>
      <c r="AK668" s="411">
        <f t="shared" ref="AK668" si="1094">AK667</f>
        <v>0</v>
      </c>
      <c r="AL668" s="411">
        <f t="shared" ref="AL668" si="1095">AL667</f>
        <v>0</v>
      </c>
      <c r="AM668" s="306"/>
    </row>
    <row r="669" spans="1:39" outlineLevel="1">
      <c r="A669" s="756"/>
      <c r="B669" s="430"/>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30" outlineLevel="1">
      <c r="A670" s="756" t="s">
        <v>1057</v>
      </c>
      <c r="B670" s="428" t="s">
        <v>116</v>
      </c>
      <c r="C670" s="759" t="s">
        <v>788</v>
      </c>
      <c r="D670" s="295"/>
      <c r="E670" s="295">
        <v>9502.1313955249807</v>
      </c>
      <c r="F670" s="295">
        <v>9289.9274529826635</v>
      </c>
      <c r="G670" s="295">
        <v>0</v>
      </c>
      <c r="H670" s="295">
        <v>0</v>
      </c>
      <c r="I670" s="295">
        <v>0</v>
      </c>
      <c r="J670" s="295">
        <v>0</v>
      </c>
      <c r="K670" s="295">
        <v>0</v>
      </c>
      <c r="L670" s="295">
        <v>0</v>
      </c>
      <c r="M670" s="295">
        <v>0</v>
      </c>
      <c r="N670" s="291"/>
      <c r="O670" s="295"/>
      <c r="P670" s="295">
        <v>5.4217301437389498</v>
      </c>
      <c r="Q670" s="295">
        <v>5.3006507286043876</v>
      </c>
      <c r="R670" s="295">
        <v>0</v>
      </c>
      <c r="S670" s="295">
        <v>0</v>
      </c>
      <c r="T670" s="295">
        <v>0</v>
      </c>
      <c r="U670" s="295">
        <v>0</v>
      </c>
      <c r="V670" s="295">
        <v>0</v>
      </c>
      <c r="W670" s="295">
        <v>0</v>
      </c>
      <c r="X670" s="295">
        <v>0</v>
      </c>
      <c r="Y670" s="410">
        <v>1</v>
      </c>
      <c r="Z670" s="410">
        <v>0</v>
      </c>
      <c r="AA670" s="410">
        <v>0</v>
      </c>
      <c r="AB670" s="410">
        <v>0</v>
      </c>
      <c r="AC670" s="410">
        <v>0</v>
      </c>
      <c r="AD670" s="410">
        <v>0</v>
      </c>
      <c r="AE670" s="410">
        <v>0</v>
      </c>
      <c r="AF670" s="410">
        <v>0</v>
      </c>
      <c r="AG670" s="410"/>
      <c r="AH670" s="410"/>
      <c r="AI670" s="410"/>
      <c r="AJ670" s="410"/>
      <c r="AK670" s="410"/>
      <c r="AL670" s="410"/>
      <c r="AM670" s="296">
        <f>SUM(Y670:AL670)</f>
        <v>1</v>
      </c>
    </row>
    <row r="671" spans="1:39" outlineLevel="1">
      <c r="A671" s="756"/>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 t="shared" ref="Y671:AF671" si="1096">Y670</f>
        <v>1</v>
      </c>
      <c r="Z671" s="411">
        <f t="shared" si="1096"/>
        <v>0</v>
      </c>
      <c r="AA671" s="411">
        <f t="shared" si="1096"/>
        <v>0</v>
      </c>
      <c r="AB671" s="411">
        <f t="shared" si="1096"/>
        <v>0</v>
      </c>
      <c r="AC671" s="411">
        <f t="shared" si="1096"/>
        <v>0</v>
      </c>
      <c r="AD671" s="411">
        <f t="shared" si="1096"/>
        <v>0</v>
      </c>
      <c r="AE671" s="411">
        <f t="shared" si="1096"/>
        <v>0</v>
      </c>
      <c r="AF671" s="411">
        <f t="shared" si="1096"/>
        <v>0</v>
      </c>
      <c r="AG671" s="411">
        <f t="shared" ref="AG671" si="1097">AG670</f>
        <v>0</v>
      </c>
      <c r="AH671" s="411">
        <f t="shared" ref="AH671" si="1098">AH670</f>
        <v>0</v>
      </c>
      <c r="AI671" s="411">
        <f t="shared" ref="AI671" si="1099">AI670</f>
        <v>0</v>
      </c>
      <c r="AJ671" s="411">
        <f t="shared" ref="AJ671" si="1100">AJ670</f>
        <v>0</v>
      </c>
      <c r="AK671" s="411">
        <f t="shared" ref="AK671" si="1101">AK670</f>
        <v>0</v>
      </c>
      <c r="AL671" s="411">
        <f t="shared" ref="AL671" si="1102">AL670</f>
        <v>0</v>
      </c>
      <c r="AM671" s="306"/>
    </row>
    <row r="672" spans="1:39" outlineLevel="1">
      <c r="A672" s="756"/>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75" outlineLevel="1">
      <c r="A673" s="756"/>
      <c r="B673" s="288" t="s">
        <v>500</v>
      </c>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12"/>
      <c r="Z673" s="425"/>
      <c r="AA673" s="425"/>
      <c r="AB673" s="425"/>
      <c r="AC673" s="425"/>
      <c r="AD673" s="425"/>
      <c r="AE673" s="425"/>
      <c r="AF673" s="425"/>
      <c r="AG673" s="425"/>
      <c r="AH673" s="425"/>
      <c r="AI673" s="425"/>
      <c r="AJ673" s="425"/>
      <c r="AK673" s="425"/>
      <c r="AL673" s="425"/>
      <c r="AM673" s="306"/>
    </row>
    <row r="674" spans="1:39" outlineLevel="1">
      <c r="A674" s="756" t="s">
        <v>1058</v>
      </c>
      <c r="B674" s="428" t="s">
        <v>117</v>
      </c>
      <c r="C674" s="291" t="s">
        <v>25</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426"/>
      <c r="Z674" s="410"/>
      <c r="AA674" s="410"/>
      <c r="AB674" s="410"/>
      <c r="AC674" s="410"/>
      <c r="AD674" s="410"/>
      <c r="AE674" s="410"/>
      <c r="AF674" s="415"/>
      <c r="AG674" s="415"/>
      <c r="AH674" s="415"/>
      <c r="AI674" s="415"/>
      <c r="AJ674" s="415"/>
      <c r="AK674" s="415"/>
      <c r="AL674" s="415"/>
      <c r="AM674" s="296">
        <f>SUM(Y674:AL674)</f>
        <v>0</v>
      </c>
    </row>
    <row r="675" spans="1:39" outlineLevel="1">
      <c r="A675" s="756"/>
      <c r="B675" s="294" t="s">
        <v>310</v>
      </c>
      <c r="C675" s="291" t="s">
        <v>163</v>
      </c>
      <c r="D675" s="295"/>
      <c r="E675" s="295"/>
      <c r="F675" s="295"/>
      <c r="G675" s="295"/>
      <c r="H675" s="295"/>
      <c r="I675" s="295"/>
      <c r="J675" s="295"/>
      <c r="K675" s="295"/>
      <c r="L675" s="295"/>
      <c r="M675" s="295"/>
      <c r="N675" s="295">
        <f>N674</f>
        <v>12</v>
      </c>
      <c r="O675" s="295"/>
      <c r="P675" s="295"/>
      <c r="Q675" s="295"/>
      <c r="R675" s="295"/>
      <c r="S675" s="295"/>
      <c r="T675" s="295"/>
      <c r="U675" s="295"/>
      <c r="V675" s="295"/>
      <c r="W675" s="295"/>
      <c r="X675" s="295"/>
      <c r="Y675" s="411">
        <f t="shared" ref="Y675:AF675" si="1103">Y674</f>
        <v>0</v>
      </c>
      <c r="Z675" s="411">
        <f t="shared" si="1103"/>
        <v>0</v>
      </c>
      <c r="AA675" s="411">
        <f t="shared" si="1103"/>
        <v>0</v>
      </c>
      <c r="AB675" s="411">
        <f t="shared" si="1103"/>
        <v>0</v>
      </c>
      <c r="AC675" s="411">
        <f t="shared" si="1103"/>
        <v>0</v>
      </c>
      <c r="AD675" s="411">
        <f t="shared" si="1103"/>
        <v>0</v>
      </c>
      <c r="AE675" s="411">
        <f t="shared" si="1103"/>
        <v>0</v>
      </c>
      <c r="AF675" s="411">
        <f t="shared" si="1103"/>
        <v>0</v>
      </c>
      <c r="AG675" s="411">
        <f t="shared" ref="AG675" si="1104">AG674</f>
        <v>0</v>
      </c>
      <c r="AH675" s="411">
        <f t="shared" ref="AH675" si="1105">AH674</f>
        <v>0</v>
      </c>
      <c r="AI675" s="411">
        <f t="shared" ref="AI675" si="1106">AI674</f>
        <v>0</v>
      </c>
      <c r="AJ675" s="411">
        <f t="shared" ref="AJ675" si="1107">AJ674</f>
        <v>0</v>
      </c>
      <c r="AK675" s="411">
        <f t="shared" ref="AK675" si="1108">AK674</f>
        <v>0</v>
      </c>
      <c r="AL675" s="411">
        <f t="shared" ref="AL675" si="1109">AL674</f>
        <v>0</v>
      </c>
      <c r="AM675" s="306"/>
    </row>
    <row r="676" spans="1:39" outlineLevel="1">
      <c r="A676" s="756"/>
      <c r="B676" s="294"/>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outlineLevel="1">
      <c r="A677" s="756" t="s">
        <v>1059</v>
      </c>
      <c r="B677" s="428" t="s">
        <v>118</v>
      </c>
      <c r="C677" s="759" t="s">
        <v>788</v>
      </c>
      <c r="D677" s="295"/>
      <c r="E677" s="295">
        <v>5395817.476231928</v>
      </c>
      <c r="F677" s="295">
        <v>5369134.5969015537</v>
      </c>
      <c r="G677" s="295">
        <v>0</v>
      </c>
      <c r="H677" s="295">
        <v>0</v>
      </c>
      <c r="I677" s="295">
        <v>0</v>
      </c>
      <c r="J677" s="295">
        <v>0</v>
      </c>
      <c r="K677" s="295">
        <v>0</v>
      </c>
      <c r="L677" s="295">
        <v>0</v>
      </c>
      <c r="M677" s="295">
        <v>0</v>
      </c>
      <c r="N677" s="295">
        <v>12</v>
      </c>
      <c r="O677" s="295"/>
      <c r="P677" s="295">
        <v>859.97771614924329</v>
      </c>
      <c r="Q677" s="295">
        <v>855.72503678640362</v>
      </c>
      <c r="R677" s="295">
        <v>0</v>
      </c>
      <c r="S677" s="295">
        <v>0</v>
      </c>
      <c r="T677" s="295">
        <v>0</v>
      </c>
      <c r="U677" s="295">
        <v>0</v>
      </c>
      <c r="V677" s="295">
        <v>0</v>
      </c>
      <c r="W677" s="295">
        <v>0</v>
      </c>
      <c r="X677" s="295">
        <v>0</v>
      </c>
      <c r="Y677" s="410">
        <v>0</v>
      </c>
      <c r="Z677" s="410">
        <v>0.125</v>
      </c>
      <c r="AA677" s="410">
        <v>0.63959999999999995</v>
      </c>
      <c r="AB677" s="410">
        <v>3.9399999999999998E-2</v>
      </c>
      <c r="AC677" s="410">
        <v>5.45E-2</v>
      </c>
      <c r="AD677" s="410">
        <v>0.03</v>
      </c>
      <c r="AE677" s="410">
        <v>0.126</v>
      </c>
      <c r="AF677" s="410">
        <v>0</v>
      </c>
      <c r="AG677" s="415"/>
      <c r="AH677" s="415"/>
      <c r="AI677" s="415"/>
      <c r="AJ677" s="415"/>
      <c r="AK677" s="415"/>
      <c r="AL677" s="415"/>
      <c r="AM677" s="296">
        <f>SUM(Y677:AL677)</f>
        <v>1.0145</v>
      </c>
    </row>
    <row r="678" spans="1:39" outlineLevel="1">
      <c r="A678" s="756" t="s">
        <v>775</v>
      </c>
      <c r="B678" s="294" t="s">
        <v>310</v>
      </c>
      <c r="C678" s="759" t="s">
        <v>789</v>
      </c>
      <c r="D678" s="295"/>
      <c r="E678" s="295">
        <v>3281423.03</v>
      </c>
      <c r="F678" s="295">
        <v>3265196.0513953515</v>
      </c>
      <c r="G678" s="295">
        <v>0</v>
      </c>
      <c r="H678" s="295">
        <v>0</v>
      </c>
      <c r="I678" s="295">
        <v>0</v>
      </c>
      <c r="J678" s="295">
        <v>0</v>
      </c>
      <c r="K678" s="295">
        <v>0</v>
      </c>
      <c r="L678" s="295">
        <v>0</v>
      </c>
      <c r="M678" s="295">
        <v>0</v>
      </c>
      <c r="N678" s="295">
        <f>N677</f>
        <v>12</v>
      </c>
      <c r="O678" s="295"/>
      <c r="P678" s="295">
        <v>508.25</v>
      </c>
      <c r="Q678" s="295">
        <v>505.73665082178923</v>
      </c>
      <c r="R678" s="295">
        <v>0</v>
      </c>
      <c r="S678" s="295">
        <v>0</v>
      </c>
      <c r="T678" s="295">
        <v>0</v>
      </c>
      <c r="U678" s="295">
        <v>0</v>
      </c>
      <c r="V678" s="295">
        <v>0</v>
      </c>
      <c r="W678" s="295">
        <v>0</v>
      </c>
      <c r="X678" s="295">
        <v>0</v>
      </c>
      <c r="Y678" s="766">
        <v>0</v>
      </c>
      <c r="Z678" s="766">
        <v>0.22459999999999999</v>
      </c>
      <c r="AA678" s="766">
        <v>0.3952</v>
      </c>
      <c r="AB678" s="766">
        <v>0</v>
      </c>
      <c r="AC678" s="766">
        <v>0.30769999999999997</v>
      </c>
      <c r="AD678" s="766">
        <v>3.4700000000000002E-2</v>
      </c>
      <c r="AE678" s="766">
        <v>0</v>
      </c>
      <c r="AF678" s="766">
        <v>0</v>
      </c>
      <c r="AG678" s="411">
        <f t="shared" ref="AG678" si="1110">AG677</f>
        <v>0</v>
      </c>
      <c r="AH678" s="411">
        <f t="shared" ref="AH678" si="1111">AH677</f>
        <v>0</v>
      </c>
      <c r="AI678" s="411">
        <f t="shared" ref="AI678" si="1112">AI677</f>
        <v>0</v>
      </c>
      <c r="AJ678" s="411">
        <f t="shared" ref="AJ678" si="1113">AJ677</f>
        <v>0</v>
      </c>
      <c r="AK678" s="411">
        <f t="shared" ref="AK678" si="1114">AK677</f>
        <v>0</v>
      </c>
      <c r="AL678" s="411">
        <f t="shared" ref="AL678" si="1115">AL677</f>
        <v>0</v>
      </c>
      <c r="AM678" s="306"/>
    </row>
    <row r="679" spans="1:39" outlineLevel="1">
      <c r="A679" s="756"/>
      <c r="B679" s="294"/>
      <c r="C679" s="291"/>
      <c r="D679" s="291"/>
      <c r="E679" s="291"/>
      <c r="F679" s="291"/>
      <c r="G679" s="291"/>
      <c r="H679" s="291"/>
      <c r="I679" s="291"/>
      <c r="J679" s="291"/>
      <c r="K679" s="291"/>
      <c r="L679" s="291"/>
      <c r="M679" s="291"/>
      <c r="N679" s="291"/>
      <c r="O679" s="291"/>
      <c r="P679" s="291"/>
      <c r="Q679" s="291"/>
      <c r="R679" s="291"/>
      <c r="S679" s="291"/>
      <c r="T679" s="291"/>
      <c r="U679" s="291"/>
      <c r="V679" s="291"/>
      <c r="W679" s="291"/>
      <c r="X679" s="291"/>
      <c r="Y679" s="412"/>
      <c r="Z679" s="425"/>
      <c r="AA679" s="425"/>
      <c r="AB679" s="425"/>
      <c r="AC679" s="425"/>
      <c r="AD679" s="425"/>
      <c r="AE679" s="425"/>
      <c r="AF679" s="425"/>
      <c r="AG679" s="425"/>
      <c r="AH679" s="425"/>
      <c r="AI679" s="425"/>
      <c r="AJ679" s="425"/>
      <c r="AK679" s="425"/>
      <c r="AL679" s="425"/>
      <c r="AM679" s="306"/>
    </row>
    <row r="680" spans="1:39" ht="30" outlineLevel="1">
      <c r="A680" s="756" t="s">
        <v>1060</v>
      </c>
      <c r="B680" s="428" t="s">
        <v>119</v>
      </c>
      <c r="C680" s="759" t="s">
        <v>788</v>
      </c>
      <c r="D680" s="295"/>
      <c r="E680" s="295">
        <v>267377.88447195292</v>
      </c>
      <c r="F680" s="295">
        <v>195253.40916058462</v>
      </c>
      <c r="G680" s="295">
        <v>0</v>
      </c>
      <c r="H680" s="295">
        <v>0</v>
      </c>
      <c r="I680" s="295">
        <v>0</v>
      </c>
      <c r="J680" s="295">
        <v>0</v>
      </c>
      <c r="K680" s="295">
        <v>0</v>
      </c>
      <c r="L680" s="295">
        <v>0</v>
      </c>
      <c r="M680" s="295">
        <v>0</v>
      </c>
      <c r="N680" s="295">
        <v>12</v>
      </c>
      <c r="O680" s="295"/>
      <c r="P680" s="295">
        <v>47.309336291362257</v>
      </c>
      <c r="Q680" s="295">
        <v>34.547768280296992</v>
      </c>
      <c r="R680" s="295">
        <v>0</v>
      </c>
      <c r="S680" s="295">
        <v>0</v>
      </c>
      <c r="T680" s="295">
        <v>0</v>
      </c>
      <c r="U680" s="295">
        <v>0</v>
      </c>
      <c r="V680" s="295">
        <v>0</v>
      </c>
      <c r="W680" s="295">
        <v>0</v>
      </c>
      <c r="X680" s="295">
        <v>0</v>
      </c>
      <c r="Y680" s="410">
        <v>0</v>
      </c>
      <c r="Z680" s="410">
        <v>0.97899999999999998</v>
      </c>
      <c r="AA680" s="410">
        <v>1.47E-2</v>
      </c>
      <c r="AB680" s="410">
        <v>0</v>
      </c>
      <c r="AC680" s="410">
        <v>0</v>
      </c>
      <c r="AD680" s="410">
        <v>0</v>
      </c>
      <c r="AE680" s="410">
        <v>0</v>
      </c>
      <c r="AF680" s="410">
        <v>0</v>
      </c>
      <c r="AG680" s="415"/>
      <c r="AH680" s="415"/>
      <c r="AI680" s="415"/>
      <c r="AJ680" s="415"/>
      <c r="AK680" s="415"/>
      <c r="AL680" s="415"/>
      <c r="AM680" s="296">
        <f>SUM(Y680:AL680)</f>
        <v>0.99370000000000003</v>
      </c>
    </row>
    <row r="681" spans="1:39" outlineLevel="1">
      <c r="A681" s="756" t="s">
        <v>776</v>
      </c>
      <c r="B681" s="294" t="s">
        <v>310</v>
      </c>
      <c r="C681" s="759" t="s">
        <v>789</v>
      </c>
      <c r="D681" s="295"/>
      <c r="E681" s="295">
        <v>42411.670930974738</v>
      </c>
      <c r="F681" s="295">
        <v>30971.235163386653</v>
      </c>
      <c r="G681" s="295">
        <v>0</v>
      </c>
      <c r="H681" s="295">
        <v>0</v>
      </c>
      <c r="I681" s="295">
        <v>0</v>
      </c>
      <c r="J681" s="295">
        <v>0</v>
      </c>
      <c r="K681" s="295">
        <v>0</v>
      </c>
      <c r="L681" s="295">
        <v>0</v>
      </c>
      <c r="M681" s="295">
        <v>0</v>
      </c>
      <c r="N681" s="295">
        <f>N680</f>
        <v>12</v>
      </c>
      <c r="O681" s="295"/>
      <c r="P681" s="295">
        <v>10.205010378129325</v>
      </c>
      <c r="Q681" s="295">
        <v>7.4522358899803125</v>
      </c>
      <c r="R681" s="295">
        <v>0</v>
      </c>
      <c r="S681" s="295">
        <v>0</v>
      </c>
      <c r="T681" s="295">
        <v>0</v>
      </c>
      <c r="U681" s="295">
        <v>0</v>
      </c>
      <c r="V681" s="295">
        <v>0</v>
      </c>
      <c r="W681" s="295">
        <v>0</v>
      </c>
      <c r="X681" s="295">
        <v>0</v>
      </c>
      <c r="Y681" s="766">
        <v>0</v>
      </c>
      <c r="Z681" s="766">
        <v>1</v>
      </c>
      <c r="AA681" s="766">
        <v>0</v>
      </c>
      <c r="AB681" s="766">
        <v>0</v>
      </c>
      <c r="AC681" s="766">
        <v>0</v>
      </c>
      <c r="AD681" s="766">
        <v>0</v>
      </c>
      <c r="AE681" s="766">
        <v>0</v>
      </c>
      <c r="AF681" s="766">
        <v>0</v>
      </c>
      <c r="AG681" s="411">
        <f t="shared" ref="AG681" si="1116">AG680</f>
        <v>0</v>
      </c>
      <c r="AH681" s="411">
        <f t="shared" ref="AH681" si="1117">AH680</f>
        <v>0</v>
      </c>
      <c r="AI681" s="411">
        <f t="shared" ref="AI681" si="1118">AI680</f>
        <v>0</v>
      </c>
      <c r="AJ681" s="411">
        <f t="shared" ref="AJ681" si="1119">AJ680</f>
        <v>0</v>
      </c>
      <c r="AK681" s="411">
        <f t="shared" ref="AK681" si="1120">AK680</f>
        <v>0</v>
      </c>
      <c r="AL681" s="411">
        <f t="shared" ref="AL681" si="1121">AL680</f>
        <v>0</v>
      </c>
      <c r="AM681" s="306"/>
    </row>
    <row r="682" spans="1:39" outlineLevel="1">
      <c r="A682" s="756"/>
      <c r="B682" s="294"/>
      <c r="C682" s="291"/>
      <c r="D682" s="291"/>
      <c r="E682" s="291"/>
      <c r="F682" s="291"/>
      <c r="G682" s="291"/>
      <c r="H682" s="291"/>
      <c r="I682" s="291"/>
      <c r="J682" s="291"/>
      <c r="K682" s="291"/>
      <c r="L682" s="291"/>
      <c r="M682" s="291"/>
      <c r="N682" s="291"/>
      <c r="O682" s="291"/>
      <c r="P682" s="291"/>
      <c r="Q682" s="291"/>
      <c r="R682" s="291"/>
      <c r="S682" s="291"/>
      <c r="T682" s="291"/>
      <c r="U682" s="291"/>
      <c r="V682" s="291"/>
      <c r="W682" s="291"/>
      <c r="X682" s="291"/>
      <c r="Y682" s="412"/>
      <c r="Z682" s="425"/>
      <c r="AA682" s="425"/>
      <c r="AB682" s="425"/>
      <c r="AC682" s="425"/>
      <c r="AD682" s="425"/>
      <c r="AE682" s="425"/>
      <c r="AF682" s="425"/>
      <c r="AG682" s="425"/>
      <c r="AH682" s="425"/>
      <c r="AI682" s="425"/>
      <c r="AJ682" s="425"/>
      <c r="AK682" s="425"/>
      <c r="AL682" s="425"/>
      <c r="AM682" s="306"/>
    </row>
    <row r="683" spans="1:39" ht="30" outlineLevel="1">
      <c r="A683" s="756" t="s">
        <v>1061</v>
      </c>
      <c r="B683" s="428" t="s">
        <v>120</v>
      </c>
      <c r="C683" s="291" t="s">
        <v>25</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26"/>
      <c r="Z683" s="410"/>
      <c r="AA683" s="410"/>
      <c r="AB683" s="410"/>
      <c r="AC683" s="410"/>
      <c r="AD683" s="410"/>
      <c r="AE683" s="410"/>
      <c r="AF683" s="415"/>
      <c r="AG683" s="415"/>
      <c r="AH683" s="415"/>
      <c r="AI683" s="415"/>
      <c r="AJ683" s="415"/>
      <c r="AK683" s="415"/>
      <c r="AL683" s="415"/>
      <c r="AM683" s="296">
        <f>SUM(Y683:AL683)</f>
        <v>0</v>
      </c>
    </row>
    <row r="684" spans="1:39" outlineLevel="1">
      <c r="A684" s="756"/>
      <c r="B684" s="294" t="s">
        <v>310</v>
      </c>
      <c r="C684" s="291" t="s">
        <v>163</v>
      </c>
      <c r="D684" s="295"/>
      <c r="E684" s="295"/>
      <c r="F684" s="295"/>
      <c r="G684" s="295"/>
      <c r="H684" s="295"/>
      <c r="I684" s="295"/>
      <c r="J684" s="295"/>
      <c r="K684" s="295"/>
      <c r="L684" s="295"/>
      <c r="M684" s="295"/>
      <c r="N684" s="295">
        <f>N683</f>
        <v>12</v>
      </c>
      <c r="O684" s="295"/>
      <c r="P684" s="295"/>
      <c r="Q684" s="295"/>
      <c r="R684" s="295"/>
      <c r="S684" s="295"/>
      <c r="T684" s="295"/>
      <c r="U684" s="295"/>
      <c r="V684" s="295"/>
      <c r="W684" s="295"/>
      <c r="X684" s="295"/>
      <c r="Y684" s="411">
        <f t="shared" ref="Y684:AF684" si="1122">Y683</f>
        <v>0</v>
      </c>
      <c r="Z684" s="411">
        <f t="shared" si="1122"/>
        <v>0</v>
      </c>
      <c r="AA684" s="411">
        <f t="shared" si="1122"/>
        <v>0</v>
      </c>
      <c r="AB684" s="411">
        <f t="shared" si="1122"/>
        <v>0</v>
      </c>
      <c r="AC684" s="411">
        <f t="shared" si="1122"/>
        <v>0</v>
      </c>
      <c r="AD684" s="411">
        <f t="shared" si="1122"/>
        <v>0</v>
      </c>
      <c r="AE684" s="411">
        <f t="shared" si="1122"/>
        <v>0</v>
      </c>
      <c r="AF684" s="411">
        <f t="shared" si="1122"/>
        <v>0</v>
      </c>
      <c r="AG684" s="411">
        <f t="shared" ref="AG684" si="1123">AG683</f>
        <v>0</v>
      </c>
      <c r="AH684" s="411">
        <f t="shared" ref="AH684" si="1124">AH683</f>
        <v>0</v>
      </c>
      <c r="AI684" s="411">
        <f t="shared" ref="AI684" si="1125">AI683</f>
        <v>0</v>
      </c>
      <c r="AJ684" s="411">
        <f t="shared" ref="AJ684" si="1126">AJ683</f>
        <v>0</v>
      </c>
      <c r="AK684" s="411">
        <f t="shared" ref="AK684" si="1127">AK683</f>
        <v>0</v>
      </c>
      <c r="AL684" s="411">
        <f t="shared" ref="AL684" si="1128">AL683</f>
        <v>0</v>
      </c>
      <c r="AM684" s="306"/>
    </row>
    <row r="685" spans="1:39" outlineLevel="1">
      <c r="A685" s="756"/>
      <c r="B685" s="294"/>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30" outlineLevel="1">
      <c r="A686" s="756" t="s">
        <v>1062</v>
      </c>
      <c r="B686" s="428" t="s">
        <v>121</v>
      </c>
      <c r="C686" s="291" t="s">
        <v>25</v>
      </c>
      <c r="D686" s="295"/>
      <c r="E686" s="295"/>
      <c r="F686" s="295"/>
      <c r="G686" s="295"/>
      <c r="H686" s="295"/>
      <c r="I686" s="295"/>
      <c r="J686" s="295"/>
      <c r="K686" s="295"/>
      <c r="L686" s="295"/>
      <c r="M686" s="295"/>
      <c r="N686" s="295">
        <v>3</v>
      </c>
      <c r="O686" s="295"/>
      <c r="P686" s="295"/>
      <c r="Q686" s="295"/>
      <c r="R686" s="295"/>
      <c r="S686" s="295"/>
      <c r="T686" s="295"/>
      <c r="U686" s="295"/>
      <c r="V686" s="295"/>
      <c r="W686" s="295"/>
      <c r="X686" s="295"/>
      <c r="Y686" s="426"/>
      <c r="Z686" s="410"/>
      <c r="AA686" s="410"/>
      <c r="AB686" s="410"/>
      <c r="AC686" s="410"/>
      <c r="AD686" s="410"/>
      <c r="AE686" s="410"/>
      <c r="AF686" s="415"/>
      <c r="AG686" s="415"/>
      <c r="AH686" s="415"/>
      <c r="AI686" s="415"/>
      <c r="AJ686" s="415"/>
      <c r="AK686" s="415"/>
      <c r="AL686" s="415"/>
      <c r="AM686" s="296">
        <f>SUM(Y686:AL686)</f>
        <v>0</v>
      </c>
    </row>
    <row r="687" spans="1:39" outlineLevel="1">
      <c r="A687" s="756"/>
      <c r="B687" s="294" t="s">
        <v>310</v>
      </c>
      <c r="C687" s="291" t="s">
        <v>163</v>
      </c>
      <c r="D687" s="295"/>
      <c r="E687" s="295"/>
      <c r="F687" s="295"/>
      <c r="G687" s="295"/>
      <c r="H687" s="295"/>
      <c r="I687" s="295"/>
      <c r="J687" s="295"/>
      <c r="K687" s="295"/>
      <c r="L687" s="295"/>
      <c r="M687" s="295"/>
      <c r="N687" s="295">
        <f>N686</f>
        <v>3</v>
      </c>
      <c r="O687" s="295"/>
      <c r="P687" s="295"/>
      <c r="Q687" s="295"/>
      <c r="R687" s="295"/>
      <c r="S687" s="295"/>
      <c r="T687" s="295"/>
      <c r="U687" s="295"/>
      <c r="V687" s="295"/>
      <c r="W687" s="295"/>
      <c r="X687" s="295"/>
      <c r="Y687" s="411">
        <f t="shared" ref="Y687:AF687" si="1129">Y686</f>
        <v>0</v>
      </c>
      <c r="Z687" s="411">
        <f t="shared" si="1129"/>
        <v>0</v>
      </c>
      <c r="AA687" s="411">
        <f t="shared" si="1129"/>
        <v>0</v>
      </c>
      <c r="AB687" s="411">
        <f t="shared" si="1129"/>
        <v>0</v>
      </c>
      <c r="AC687" s="411">
        <f t="shared" si="1129"/>
        <v>0</v>
      </c>
      <c r="AD687" s="411">
        <f t="shared" si="1129"/>
        <v>0</v>
      </c>
      <c r="AE687" s="411">
        <f t="shared" si="1129"/>
        <v>0</v>
      </c>
      <c r="AF687" s="411">
        <f t="shared" si="1129"/>
        <v>0</v>
      </c>
      <c r="AG687" s="411">
        <f t="shared" ref="AG687" si="1130">AG686</f>
        <v>0</v>
      </c>
      <c r="AH687" s="411">
        <f t="shared" ref="AH687" si="1131">AH686</f>
        <v>0</v>
      </c>
      <c r="AI687" s="411">
        <f t="shared" ref="AI687" si="1132">AI686</f>
        <v>0</v>
      </c>
      <c r="AJ687" s="411">
        <f t="shared" ref="AJ687" si="1133">AJ686</f>
        <v>0</v>
      </c>
      <c r="AK687" s="411">
        <f t="shared" ref="AK687" si="1134">AK686</f>
        <v>0</v>
      </c>
      <c r="AL687" s="411">
        <f t="shared" ref="AL687" si="1135">AL686</f>
        <v>0</v>
      </c>
      <c r="AM687" s="306"/>
    </row>
    <row r="688" spans="1:39" outlineLevel="1">
      <c r="A688" s="756"/>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30" outlineLevel="1">
      <c r="A689" s="756" t="s">
        <v>1063</v>
      </c>
      <c r="B689" s="428" t="s">
        <v>122</v>
      </c>
      <c r="C689" s="759" t="s">
        <v>788</v>
      </c>
      <c r="D689" s="295"/>
      <c r="E689" s="295">
        <v>12068251.199999999</v>
      </c>
      <c r="F689" s="295">
        <v>12068251.199999999</v>
      </c>
      <c r="G689" s="295">
        <v>0</v>
      </c>
      <c r="H689" s="295">
        <v>0</v>
      </c>
      <c r="I689" s="295">
        <v>0</v>
      </c>
      <c r="J689" s="295">
        <v>0</v>
      </c>
      <c r="K689" s="295">
        <v>0</v>
      </c>
      <c r="L689" s="295">
        <v>0</v>
      </c>
      <c r="M689" s="295">
        <v>0</v>
      </c>
      <c r="N689" s="295">
        <v>12</v>
      </c>
      <c r="O689" s="295"/>
      <c r="P689" s="295">
        <v>1438.02</v>
      </c>
      <c r="Q689" s="295">
        <v>1438.02</v>
      </c>
      <c r="R689" s="295">
        <v>0</v>
      </c>
      <c r="S689" s="295">
        <v>0</v>
      </c>
      <c r="T689" s="295">
        <v>0</v>
      </c>
      <c r="U689" s="295">
        <v>0</v>
      </c>
      <c r="V689" s="295">
        <v>0</v>
      </c>
      <c r="W689" s="295">
        <v>0</v>
      </c>
      <c r="X689" s="295">
        <v>0</v>
      </c>
      <c r="Y689" s="410">
        <v>0</v>
      </c>
      <c r="Z689" s="410">
        <v>0</v>
      </c>
      <c r="AA689" s="410">
        <v>1</v>
      </c>
      <c r="AB689" s="410">
        <v>0</v>
      </c>
      <c r="AC689" s="410">
        <v>0</v>
      </c>
      <c r="AD689" s="410">
        <v>0</v>
      </c>
      <c r="AE689" s="410">
        <v>0</v>
      </c>
      <c r="AF689" s="410">
        <v>0</v>
      </c>
      <c r="AG689" s="415"/>
      <c r="AH689" s="415"/>
      <c r="AI689" s="415"/>
      <c r="AJ689" s="415"/>
      <c r="AK689" s="415"/>
      <c r="AL689" s="415"/>
      <c r="AM689" s="296">
        <f>SUM(Y689:AL689)</f>
        <v>1</v>
      </c>
    </row>
    <row r="690" spans="1:39" outlineLevel="1">
      <c r="A690" s="756"/>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 t="shared" ref="Y690:AF690" si="1136">Y689</f>
        <v>0</v>
      </c>
      <c r="Z690" s="411">
        <f t="shared" si="1136"/>
        <v>0</v>
      </c>
      <c r="AA690" s="411">
        <f t="shared" si="1136"/>
        <v>1</v>
      </c>
      <c r="AB690" s="411">
        <f t="shared" si="1136"/>
        <v>0</v>
      </c>
      <c r="AC690" s="411">
        <f t="shared" si="1136"/>
        <v>0</v>
      </c>
      <c r="AD690" s="411">
        <f t="shared" si="1136"/>
        <v>0</v>
      </c>
      <c r="AE690" s="411">
        <f t="shared" si="1136"/>
        <v>0</v>
      </c>
      <c r="AF690" s="411">
        <f t="shared" si="1136"/>
        <v>0</v>
      </c>
      <c r="AG690" s="411">
        <f t="shared" ref="AG690" si="1137">AG689</f>
        <v>0</v>
      </c>
      <c r="AH690" s="411">
        <f t="shared" ref="AH690" si="1138">AH689</f>
        <v>0</v>
      </c>
      <c r="AI690" s="411">
        <f t="shared" ref="AI690" si="1139">AI689</f>
        <v>0</v>
      </c>
      <c r="AJ690" s="411">
        <f t="shared" ref="AJ690" si="1140">AJ689</f>
        <v>0</v>
      </c>
      <c r="AK690" s="411">
        <f t="shared" ref="AK690" si="1141">AK689</f>
        <v>0</v>
      </c>
      <c r="AL690" s="411">
        <f t="shared" ref="AL690" si="1142">AL689</f>
        <v>0</v>
      </c>
      <c r="AM690" s="306"/>
    </row>
    <row r="691" spans="1:39" outlineLevel="1">
      <c r="A691" s="756"/>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0" outlineLevel="1">
      <c r="A692" s="756" t="s">
        <v>1064</v>
      </c>
      <c r="B692" s="428" t="s">
        <v>123</v>
      </c>
      <c r="C692" s="291" t="s">
        <v>25</v>
      </c>
      <c r="D692" s="295"/>
      <c r="E692" s="295"/>
      <c r="F692" s="295"/>
      <c r="G692" s="295"/>
      <c r="H692" s="295"/>
      <c r="I692" s="295"/>
      <c r="J692" s="295"/>
      <c r="K692" s="295"/>
      <c r="L692" s="295"/>
      <c r="M692" s="295"/>
      <c r="N692" s="295">
        <v>12</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756"/>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 t="shared" ref="Y693:AF693" si="1143">Y692</f>
        <v>0</v>
      </c>
      <c r="Z693" s="411">
        <f t="shared" si="1143"/>
        <v>0</v>
      </c>
      <c r="AA693" s="411">
        <f t="shared" si="1143"/>
        <v>0</v>
      </c>
      <c r="AB693" s="411">
        <f t="shared" si="1143"/>
        <v>0</v>
      </c>
      <c r="AC693" s="411">
        <f t="shared" si="1143"/>
        <v>0</v>
      </c>
      <c r="AD693" s="411">
        <f t="shared" si="1143"/>
        <v>0</v>
      </c>
      <c r="AE693" s="411">
        <f t="shared" si="1143"/>
        <v>0</v>
      </c>
      <c r="AF693" s="411">
        <f t="shared" si="1143"/>
        <v>0</v>
      </c>
      <c r="AG693" s="411">
        <f t="shared" ref="AG693" si="1144">AG692</f>
        <v>0</v>
      </c>
      <c r="AH693" s="411">
        <f t="shared" ref="AH693" si="1145">AH692</f>
        <v>0</v>
      </c>
      <c r="AI693" s="411">
        <f t="shared" ref="AI693" si="1146">AI692</f>
        <v>0</v>
      </c>
      <c r="AJ693" s="411">
        <f t="shared" ref="AJ693" si="1147">AJ692</f>
        <v>0</v>
      </c>
      <c r="AK693" s="411">
        <f t="shared" ref="AK693" si="1148">AK692</f>
        <v>0</v>
      </c>
      <c r="AL693" s="411">
        <f t="shared" ref="AL693" si="1149">AL692</f>
        <v>0</v>
      </c>
      <c r="AM693" s="306"/>
    </row>
    <row r="694" spans="1:39" outlineLevel="1">
      <c r="A694" s="756"/>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0" outlineLevel="1">
      <c r="A695" s="756" t="s">
        <v>1065</v>
      </c>
      <c r="B695" s="428" t="s">
        <v>124</v>
      </c>
      <c r="C695" s="759" t="s">
        <v>788</v>
      </c>
      <c r="D695" s="295"/>
      <c r="E695" s="295">
        <v>831289.55</v>
      </c>
      <c r="F695" s="295">
        <v>831289.55</v>
      </c>
      <c r="G695" s="295">
        <v>0</v>
      </c>
      <c r="H695" s="295">
        <v>0</v>
      </c>
      <c r="I695" s="295">
        <v>0</v>
      </c>
      <c r="J695" s="295">
        <v>0</v>
      </c>
      <c r="K695" s="295">
        <v>0</v>
      </c>
      <c r="L695" s="295">
        <v>0</v>
      </c>
      <c r="M695" s="295">
        <v>0</v>
      </c>
      <c r="N695" s="295">
        <v>12</v>
      </c>
      <c r="O695" s="295"/>
      <c r="P695" s="295">
        <v>193.17</v>
      </c>
      <c r="Q695" s="295">
        <v>193.17</v>
      </c>
      <c r="R695" s="295">
        <v>0</v>
      </c>
      <c r="S695" s="295">
        <v>0</v>
      </c>
      <c r="T695" s="295">
        <v>0</v>
      </c>
      <c r="U695" s="295">
        <v>0</v>
      </c>
      <c r="V695" s="295">
        <v>0</v>
      </c>
      <c r="W695" s="295">
        <v>0</v>
      </c>
      <c r="X695" s="295">
        <v>0</v>
      </c>
      <c r="Y695" s="410">
        <v>0</v>
      </c>
      <c r="Z695" s="410">
        <v>0</v>
      </c>
      <c r="AA695" s="410">
        <v>0</v>
      </c>
      <c r="AB695" s="410">
        <v>0</v>
      </c>
      <c r="AC695" s="410">
        <v>1</v>
      </c>
      <c r="AD695" s="410">
        <v>0</v>
      </c>
      <c r="AE695" s="410">
        <v>0</v>
      </c>
      <c r="AF695" s="410">
        <v>0</v>
      </c>
      <c r="AG695" s="415"/>
      <c r="AH695" s="415"/>
      <c r="AI695" s="415"/>
      <c r="AJ695" s="415"/>
      <c r="AK695" s="415"/>
      <c r="AL695" s="415"/>
      <c r="AM695" s="296">
        <f>SUM(Y695:AL695)</f>
        <v>1</v>
      </c>
    </row>
    <row r="696" spans="1:39" outlineLevel="1">
      <c r="A696" s="756"/>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 t="shared" ref="Y696:AF696" si="1150">Y695</f>
        <v>0</v>
      </c>
      <c r="Z696" s="411">
        <f t="shared" si="1150"/>
        <v>0</v>
      </c>
      <c r="AA696" s="411">
        <f t="shared" si="1150"/>
        <v>0</v>
      </c>
      <c r="AB696" s="411">
        <f t="shared" si="1150"/>
        <v>0</v>
      </c>
      <c r="AC696" s="411">
        <f t="shared" si="1150"/>
        <v>1</v>
      </c>
      <c r="AD696" s="411">
        <f t="shared" si="1150"/>
        <v>0</v>
      </c>
      <c r="AE696" s="411">
        <f t="shared" si="1150"/>
        <v>0</v>
      </c>
      <c r="AF696" s="411">
        <f t="shared" si="1150"/>
        <v>0</v>
      </c>
      <c r="AG696" s="411">
        <f t="shared" ref="AG696" si="1151">AG695</f>
        <v>0</v>
      </c>
      <c r="AH696" s="411">
        <f t="shared" ref="AH696" si="1152">AH695</f>
        <v>0</v>
      </c>
      <c r="AI696" s="411">
        <f t="shared" ref="AI696" si="1153">AI695</f>
        <v>0</v>
      </c>
      <c r="AJ696" s="411">
        <f t="shared" ref="AJ696" si="1154">AJ695</f>
        <v>0</v>
      </c>
      <c r="AK696" s="411">
        <f t="shared" ref="AK696" si="1155">AK695</f>
        <v>0</v>
      </c>
      <c r="AL696" s="411">
        <f t="shared" ref="AL696" si="1156">AL695</f>
        <v>0</v>
      </c>
      <c r="AM696" s="306"/>
    </row>
    <row r="697" spans="1:39" outlineLevel="1">
      <c r="A697" s="756"/>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75" outlineLevel="1">
      <c r="A698" s="756"/>
      <c r="B698" s="288" t="s">
        <v>501</v>
      </c>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outlineLevel="1">
      <c r="A699" s="756" t="s">
        <v>1066</v>
      </c>
      <c r="B699" s="428" t="s">
        <v>125</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outlineLevel="1">
      <c r="A700" s="756"/>
      <c r="B700" s="294" t="s">
        <v>310</v>
      </c>
      <c r="C700" s="291" t="s">
        <v>163</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 t="shared" ref="Y700:AF700" si="1157">Y699</f>
        <v>0</v>
      </c>
      <c r="Z700" s="411">
        <f t="shared" si="1157"/>
        <v>0</v>
      </c>
      <c r="AA700" s="411">
        <f t="shared" si="1157"/>
        <v>0</v>
      </c>
      <c r="AB700" s="411">
        <f t="shared" si="1157"/>
        <v>0</v>
      </c>
      <c r="AC700" s="411">
        <f t="shared" si="1157"/>
        <v>0</v>
      </c>
      <c r="AD700" s="411">
        <f t="shared" si="1157"/>
        <v>0</v>
      </c>
      <c r="AE700" s="411">
        <f t="shared" si="1157"/>
        <v>0</v>
      </c>
      <c r="AF700" s="411">
        <f t="shared" si="1157"/>
        <v>0</v>
      </c>
      <c r="AG700" s="411">
        <f t="shared" ref="AG700" si="1158">AG699</f>
        <v>0</v>
      </c>
      <c r="AH700" s="411">
        <f t="shared" ref="AH700" si="1159">AH699</f>
        <v>0</v>
      </c>
      <c r="AI700" s="411">
        <f t="shared" ref="AI700" si="1160">AI699</f>
        <v>0</v>
      </c>
      <c r="AJ700" s="411">
        <f t="shared" ref="AJ700" si="1161">AJ699</f>
        <v>0</v>
      </c>
      <c r="AK700" s="411">
        <f t="shared" ref="AK700" si="1162">AK699</f>
        <v>0</v>
      </c>
      <c r="AL700" s="411">
        <f t="shared" ref="AL700" si="1163">AL699</f>
        <v>0</v>
      </c>
      <c r="AM700" s="306"/>
    </row>
    <row r="701" spans="1:39" outlineLevel="1">
      <c r="A701" s="756"/>
      <c r="B701" s="428"/>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outlineLevel="1">
      <c r="A702" s="756" t="s">
        <v>1067</v>
      </c>
      <c r="B702" s="428" t="s">
        <v>126</v>
      </c>
      <c r="C702" s="291" t="s">
        <v>25</v>
      </c>
      <c r="D702" s="295"/>
      <c r="E702" s="295"/>
      <c r="F702" s="295"/>
      <c r="G702" s="295"/>
      <c r="H702" s="295"/>
      <c r="I702" s="295"/>
      <c r="J702" s="295"/>
      <c r="K702" s="295"/>
      <c r="L702" s="295"/>
      <c r="M702" s="295"/>
      <c r="N702" s="295">
        <v>0</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756"/>
      <c r="B703" s="294" t="s">
        <v>310</v>
      </c>
      <c r="C703" s="291" t="s">
        <v>163</v>
      </c>
      <c r="D703" s="295"/>
      <c r="E703" s="295"/>
      <c r="F703" s="295"/>
      <c r="G703" s="295"/>
      <c r="H703" s="295"/>
      <c r="I703" s="295"/>
      <c r="J703" s="295"/>
      <c r="K703" s="295"/>
      <c r="L703" s="295"/>
      <c r="M703" s="295"/>
      <c r="N703" s="295">
        <f>N702</f>
        <v>0</v>
      </c>
      <c r="O703" s="295"/>
      <c r="P703" s="295"/>
      <c r="Q703" s="295"/>
      <c r="R703" s="295"/>
      <c r="S703" s="295"/>
      <c r="T703" s="295"/>
      <c r="U703" s="295"/>
      <c r="V703" s="295"/>
      <c r="W703" s="295"/>
      <c r="X703" s="295"/>
      <c r="Y703" s="411">
        <f t="shared" ref="Y703:AF703" si="1164">Y702</f>
        <v>0</v>
      </c>
      <c r="Z703" s="411">
        <f t="shared" si="1164"/>
        <v>0</v>
      </c>
      <c r="AA703" s="411">
        <f t="shared" si="1164"/>
        <v>0</v>
      </c>
      <c r="AB703" s="411">
        <f t="shared" si="1164"/>
        <v>0</v>
      </c>
      <c r="AC703" s="411">
        <f t="shared" si="1164"/>
        <v>0</v>
      </c>
      <c r="AD703" s="411">
        <f t="shared" si="1164"/>
        <v>0</v>
      </c>
      <c r="AE703" s="411">
        <f t="shared" si="1164"/>
        <v>0</v>
      </c>
      <c r="AF703" s="411">
        <f t="shared" si="1164"/>
        <v>0</v>
      </c>
      <c r="AG703" s="411">
        <f t="shared" ref="AG703" si="1165">AG702</f>
        <v>0</v>
      </c>
      <c r="AH703" s="411">
        <f t="shared" ref="AH703" si="1166">AH702</f>
        <v>0</v>
      </c>
      <c r="AI703" s="411">
        <f t="shared" ref="AI703" si="1167">AI702</f>
        <v>0</v>
      </c>
      <c r="AJ703" s="411">
        <f t="shared" ref="AJ703" si="1168">AJ702</f>
        <v>0</v>
      </c>
      <c r="AK703" s="411">
        <f t="shared" ref="AK703" si="1169">AK702</f>
        <v>0</v>
      </c>
      <c r="AL703" s="411">
        <f t="shared" ref="AL703" si="1170">AL702</f>
        <v>0</v>
      </c>
      <c r="AM703" s="306"/>
    </row>
    <row r="704" spans="1:39" outlineLevel="1">
      <c r="A704" s="756"/>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outlineLevel="1">
      <c r="A705" s="756" t="s">
        <v>1068</v>
      </c>
      <c r="B705" s="428" t="s">
        <v>127</v>
      </c>
      <c r="C705" s="291" t="s">
        <v>25</v>
      </c>
      <c r="D705" s="295"/>
      <c r="E705" s="295"/>
      <c r="F705" s="295"/>
      <c r="G705" s="295"/>
      <c r="H705" s="295"/>
      <c r="I705" s="295"/>
      <c r="J705" s="295"/>
      <c r="K705" s="295"/>
      <c r="L705" s="295"/>
      <c r="M705" s="295"/>
      <c r="N705" s="295">
        <v>0</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756"/>
      <c r="B706" s="294" t="s">
        <v>310</v>
      </c>
      <c r="C706" s="291" t="s">
        <v>163</v>
      </c>
      <c r="D706" s="295"/>
      <c r="E706" s="295"/>
      <c r="F706" s="295"/>
      <c r="G706" s="295"/>
      <c r="H706" s="295"/>
      <c r="I706" s="295"/>
      <c r="J706" s="295"/>
      <c r="K706" s="295"/>
      <c r="L706" s="295"/>
      <c r="M706" s="295"/>
      <c r="N706" s="295">
        <f>N705</f>
        <v>0</v>
      </c>
      <c r="O706" s="295"/>
      <c r="P706" s="295"/>
      <c r="Q706" s="295"/>
      <c r="R706" s="295"/>
      <c r="S706" s="295"/>
      <c r="T706" s="295"/>
      <c r="U706" s="295"/>
      <c r="V706" s="295"/>
      <c r="W706" s="295"/>
      <c r="X706" s="295"/>
      <c r="Y706" s="411">
        <f t="shared" ref="Y706:AF706" si="1171">Y705</f>
        <v>0</v>
      </c>
      <c r="Z706" s="411">
        <f t="shared" si="1171"/>
        <v>0</v>
      </c>
      <c r="AA706" s="411">
        <f t="shared" si="1171"/>
        <v>0</v>
      </c>
      <c r="AB706" s="411">
        <f t="shared" si="1171"/>
        <v>0</v>
      </c>
      <c r="AC706" s="411">
        <f t="shared" si="1171"/>
        <v>0</v>
      </c>
      <c r="AD706" s="411">
        <f t="shared" si="1171"/>
        <v>0</v>
      </c>
      <c r="AE706" s="411">
        <f t="shared" si="1171"/>
        <v>0</v>
      </c>
      <c r="AF706" s="411">
        <f t="shared" si="1171"/>
        <v>0</v>
      </c>
      <c r="AG706" s="411">
        <f t="shared" ref="AG706" si="1172">AG705</f>
        <v>0</v>
      </c>
      <c r="AH706" s="411">
        <f t="shared" ref="AH706" si="1173">AH705</f>
        <v>0</v>
      </c>
      <c r="AI706" s="411">
        <f t="shared" ref="AI706" si="1174">AI705</f>
        <v>0</v>
      </c>
      <c r="AJ706" s="411">
        <f t="shared" ref="AJ706" si="1175">AJ705</f>
        <v>0</v>
      </c>
      <c r="AK706" s="411">
        <f t="shared" ref="AK706" si="1176">AK705</f>
        <v>0</v>
      </c>
      <c r="AL706" s="411">
        <f t="shared" ref="AL706" si="1177">AL705</f>
        <v>0</v>
      </c>
      <c r="AM706" s="306"/>
    </row>
    <row r="707" spans="1:39" outlineLevel="1">
      <c r="A707" s="756"/>
      <c r="B707" s="431"/>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75" outlineLevel="1">
      <c r="A708" s="756"/>
      <c r="B708" s="288" t="s">
        <v>502</v>
      </c>
      <c r="C708" s="291"/>
      <c r="D708" s="291"/>
      <c r="E708" s="291"/>
      <c r="F708" s="291"/>
      <c r="G708" s="291"/>
      <c r="H708" s="291"/>
      <c r="I708" s="291"/>
      <c r="J708" s="291"/>
      <c r="K708" s="291"/>
      <c r="L708" s="291"/>
      <c r="M708" s="291"/>
      <c r="N708" s="291"/>
      <c r="O708" s="291"/>
      <c r="P708" s="291"/>
      <c r="Q708" s="291"/>
      <c r="R708" s="291"/>
      <c r="S708" s="291"/>
      <c r="T708" s="291"/>
      <c r="U708" s="291"/>
      <c r="V708" s="291"/>
      <c r="W708" s="291"/>
      <c r="X708" s="291"/>
      <c r="Y708" s="412"/>
      <c r="Z708" s="425"/>
      <c r="AA708" s="425"/>
      <c r="AB708" s="425"/>
      <c r="AC708" s="425"/>
      <c r="AD708" s="425"/>
      <c r="AE708" s="425"/>
      <c r="AF708" s="425"/>
      <c r="AG708" s="425"/>
      <c r="AH708" s="425"/>
      <c r="AI708" s="425"/>
      <c r="AJ708" s="425"/>
      <c r="AK708" s="425"/>
      <c r="AL708" s="425"/>
      <c r="AM708" s="306"/>
    </row>
    <row r="709" spans="1:39" ht="45" outlineLevel="1">
      <c r="A709" s="756" t="s">
        <v>1069</v>
      </c>
      <c r="B709" s="428" t="s">
        <v>128</v>
      </c>
      <c r="C709" s="291" t="s">
        <v>25</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26"/>
      <c r="Z709" s="410"/>
      <c r="AA709" s="410"/>
      <c r="AB709" s="410"/>
      <c r="AC709" s="410"/>
      <c r="AD709" s="410"/>
      <c r="AE709" s="410"/>
      <c r="AF709" s="415"/>
      <c r="AG709" s="415"/>
      <c r="AH709" s="415"/>
      <c r="AI709" s="415"/>
      <c r="AJ709" s="415"/>
      <c r="AK709" s="415"/>
      <c r="AL709" s="415"/>
      <c r="AM709" s="296">
        <f>SUM(Y709:AL709)</f>
        <v>0</v>
      </c>
    </row>
    <row r="710" spans="1:39" outlineLevel="1">
      <c r="A710" s="756"/>
      <c r="B710" s="294" t="s">
        <v>310</v>
      </c>
      <c r="C710" s="291" t="s">
        <v>163</v>
      </c>
      <c r="D710" s="295"/>
      <c r="E710" s="295"/>
      <c r="F710" s="295"/>
      <c r="G710" s="295"/>
      <c r="H710" s="295"/>
      <c r="I710" s="295"/>
      <c r="J710" s="295"/>
      <c r="K710" s="295"/>
      <c r="L710" s="295"/>
      <c r="M710" s="295"/>
      <c r="N710" s="295">
        <f>N709</f>
        <v>12</v>
      </c>
      <c r="O710" s="295"/>
      <c r="P710" s="295"/>
      <c r="Q710" s="295"/>
      <c r="R710" s="295"/>
      <c r="S710" s="295"/>
      <c r="T710" s="295"/>
      <c r="U710" s="295"/>
      <c r="V710" s="295"/>
      <c r="W710" s="295"/>
      <c r="X710" s="295"/>
      <c r="Y710" s="411">
        <f t="shared" ref="Y710:AF710" si="1178">Y709</f>
        <v>0</v>
      </c>
      <c r="Z710" s="411">
        <f t="shared" si="1178"/>
        <v>0</v>
      </c>
      <c r="AA710" s="411">
        <f t="shared" si="1178"/>
        <v>0</v>
      </c>
      <c r="AB710" s="411">
        <f t="shared" si="1178"/>
        <v>0</v>
      </c>
      <c r="AC710" s="411">
        <f t="shared" si="1178"/>
        <v>0</v>
      </c>
      <c r="AD710" s="411">
        <f t="shared" si="1178"/>
        <v>0</v>
      </c>
      <c r="AE710" s="411">
        <f t="shared" si="1178"/>
        <v>0</v>
      </c>
      <c r="AF710" s="411">
        <f t="shared" si="1178"/>
        <v>0</v>
      </c>
      <c r="AG710" s="411">
        <f t="shared" ref="AG710" si="1179">AG709</f>
        <v>0</v>
      </c>
      <c r="AH710" s="411">
        <f t="shared" ref="AH710" si="1180">AH709</f>
        <v>0</v>
      </c>
      <c r="AI710" s="411">
        <f t="shared" ref="AI710" si="1181">AI709</f>
        <v>0</v>
      </c>
      <c r="AJ710" s="411">
        <f t="shared" ref="AJ710" si="1182">AJ709</f>
        <v>0</v>
      </c>
      <c r="AK710" s="411">
        <f t="shared" ref="AK710" si="1183">AK709</f>
        <v>0</v>
      </c>
      <c r="AL710" s="411">
        <f t="shared" ref="AL710" si="1184">AL709</f>
        <v>0</v>
      </c>
      <c r="AM710" s="306"/>
    </row>
    <row r="711" spans="1:39" outlineLevel="1">
      <c r="A711" s="756"/>
      <c r="B711" s="428"/>
      <c r="C711" s="291"/>
      <c r="D711" s="291"/>
      <c r="E711" s="291"/>
      <c r="F711" s="291"/>
      <c r="G711" s="291"/>
      <c r="H711" s="291"/>
      <c r="I711" s="291"/>
      <c r="J711" s="291"/>
      <c r="K711" s="291"/>
      <c r="L711" s="291"/>
      <c r="M711" s="291"/>
      <c r="N711" s="291"/>
      <c r="O711" s="291"/>
      <c r="P711" s="291"/>
      <c r="Q711" s="291"/>
      <c r="R711" s="291"/>
      <c r="S711" s="291"/>
      <c r="T711" s="291"/>
      <c r="U711" s="291"/>
      <c r="V711" s="291"/>
      <c r="W711" s="291"/>
      <c r="X711" s="291"/>
      <c r="Y711" s="412"/>
      <c r="Z711" s="425"/>
      <c r="AA711" s="425"/>
      <c r="AB711" s="425"/>
      <c r="AC711" s="425"/>
      <c r="AD711" s="425"/>
      <c r="AE711" s="425"/>
      <c r="AF711" s="425"/>
      <c r="AG711" s="425"/>
      <c r="AH711" s="425"/>
      <c r="AI711" s="425"/>
      <c r="AJ711" s="425"/>
      <c r="AK711" s="425"/>
      <c r="AL711" s="425"/>
      <c r="AM711" s="306"/>
    </row>
    <row r="712" spans="1:39" ht="30" outlineLevel="1">
      <c r="A712" s="756" t="s">
        <v>1070</v>
      </c>
      <c r="B712" s="428" t="s">
        <v>129</v>
      </c>
      <c r="C712" s="291" t="s">
        <v>25</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26"/>
      <c r="Z712" s="410"/>
      <c r="AA712" s="410"/>
      <c r="AB712" s="410"/>
      <c r="AC712" s="410"/>
      <c r="AD712" s="410"/>
      <c r="AE712" s="410"/>
      <c r="AF712" s="415"/>
      <c r="AG712" s="415"/>
      <c r="AH712" s="415"/>
      <c r="AI712" s="415"/>
      <c r="AJ712" s="415"/>
      <c r="AK712" s="415"/>
      <c r="AL712" s="415"/>
      <c r="AM712" s="296">
        <f>SUM(Y712:AL712)</f>
        <v>0</v>
      </c>
    </row>
    <row r="713" spans="1:39" outlineLevel="1">
      <c r="A713" s="756"/>
      <c r="B713" s="294" t="s">
        <v>310</v>
      </c>
      <c r="C713" s="291"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1">
        <f t="shared" ref="Y713:AF713" si="1185">Y712</f>
        <v>0</v>
      </c>
      <c r="Z713" s="411">
        <f t="shared" si="1185"/>
        <v>0</v>
      </c>
      <c r="AA713" s="411">
        <f t="shared" si="1185"/>
        <v>0</v>
      </c>
      <c r="AB713" s="411">
        <f t="shared" si="1185"/>
        <v>0</v>
      </c>
      <c r="AC713" s="411">
        <f t="shared" si="1185"/>
        <v>0</v>
      </c>
      <c r="AD713" s="411">
        <f t="shared" si="1185"/>
        <v>0</v>
      </c>
      <c r="AE713" s="411">
        <f t="shared" si="1185"/>
        <v>0</v>
      </c>
      <c r="AF713" s="411">
        <f t="shared" si="1185"/>
        <v>0</v>
      </c>
      <c r="AG713" s="411">
        <f t="shared" ref="AG713" si="1186">AG712</f>
        <v>0</v>
      </c>
      <c r="AH713" s="411">
        <f t="shared" ref="AH713" si="1187">AH712</f>
        <v>0</v>
      </c>
      <c r="AI713" s="411">
        <f t="shared" ref="AI713" si="1188">AI712</f>
        <v>0</v>
      </c>
      <c r="AJ713" s="411">
        <f t="shared" ref="AJ713" si="1189">AJ712</f>
        <v>0</v>
      </c>
      <c r="AK713" s="411">
        <f t="shared" ref="AK713" si="1190">AK712</f>
        <v>0</v>
      </c>
      <c r="AL713" s="411">
        <f t="shared" ref="AL713" si="1191">AL712</f>
        <v>0</v>
      </c>
      <c r="AM713" s="306"/>
    </row>
    <row r="714" spans="1:39" outlineLevel="1">
      <c r="A714" s="756"/>
      <c r="B714" s="428"/>
      <c r="C714" s="291"/>
      <c r="D714" s="291"/>
      <c r="E714" s="291"/>
      <c r="F714" s="291"/>
      <c r="G714" s="291"/>
      <c r="H714" s="291"/>
      <c r="I714" s="291"/>
      <c r="J714" s="291"/>
      <c r="K714" s="291"/>
      <c r="L714" s="291"/>
      <c r="M714" s="291"/>
      <c r="N714" s="291"/>
      <c r="O714" s="291"/>
      <c r="P714" s="291"/>
      <c r="Q714" s="291"/>
      <c r="R714" s="291"/>
      <c r="S714" s="291"/>
      <c r="T714" s="291"/>
      <c r="U714" s="291"/>
      <c r="V714" s="291"/>
      <c r="W714" s="291"/>
      <c r="X714" s="291"/>
      <c r="Y714" s="412"/>
      <c r="Z714" s="425"/>
      <c r="AA714" s="425"/>
      <c r="AB714" s="425"/>
      <c r="AC714" s="425"/>
      <c r="AD714" s="425"/>
      <c r="AE714" s="425"/>
      <c r="AF714" s="425"/>
      <c r="AG714" s="425"/>
      <c r="AH714" s="425"/>
      <c r="AI714" s="425"/>
      <c r="AJ714" s="425"/>
      <c r="AK714" s="425"/>
      <c r="AL714" s="425"/>
      <c r="AM714" s="306"/>
    </row>
    <row r="715" spans="1:39" outlineLevel="1">
      <c r="A715" s="756" t="s">
        <v>1071</v>
      </c>
      <c r="B715" s="428" t="s">
        <v>130</v>
      </c>
      <c r="C715" s="291" t="s">
        <v>25</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26"/>
      <c r="Z715" s="410"/>
      <c r="AA715" s="410"/>
      <c r="AB715" s="410"/>
      <c r="AC715" s="410"/>
      <c r="AD715" s="410"/>
      <c r="AE715" s="410"/>
      <c r="AF715" s="415"/>
      <c r="AG715" s="415"/>
      <c r="AH715" s="415"/>
      <c r="AI715" s="415"/>
      <c r="AJ715" s="415"/>
      <c r="AK715" s="415"/>
      <c r="AL715" s="415"/>
      <c r="AM715" s="296">
        <f>SUM(Y715:AL715)</f>
        <v>0</v>
      </c>
    </row>
    <row r="716" spans="1:39" outlineLevel="1">
      <c r="A716" s="756"/>
      <c r="B716" s="294" t="s">
        <v>310</v>
      </c>
      <c r="C716" s="291" t="s">
        <v>163</v>
      </c>
      <c r="D716" s="295"/>
      <c r="E716" s="295"/>
      <c r="F716" s="295"/>
      <c r="G716" s="295"/>
      <c r="H716" s="295"/>
      <c r="I716" s="295"/>
      <c r="J716" s="295"/>
      <c r="K716" s="295"/>
      <c r="L716" s="295"/>
      <c r="M716" s="295"/>
      <c r="N716" s="295">
        <f>N715</f>
        <v>12</v>
      </c>
      <c r="O716" s="295"/>
      <c r="P716" s="295"/>
      <c r="Q716" s="295"/>
      <c r="R716" s="295"/>
      <c r="S716" s="295"/>
      <c r="T716" s="295"/>
      <c r="U716" s="295"/>
      <c r="V716" s="295"/>
      <c r="W716" s="295"/>
      <c r="X716" s="295"/>
      <c r="Y716" s="411">
        <f t="shared" ref="Y716:AF716" si="1192">Y715</f>
        <v>0</v>
      </c>
      <c r="Z716" s="411">
        <f t="shared" si="1192"/>
        <v>0</v>
      </c>
      <c r="AA716" s="411">
        <f t="shared" si="1192"/>
        <v>0</v>
      </c>
      <c r="AB716" s="411">
        <f t="shared" si="1192"/>
        <v>0</v>
      </c>
      <c r="AC716" s="411">
        <f t="shared" si="1192"/>
        <v>0</v>
      </c>
      <c r="AD716" s="411">
        <f t="shared" si="1192"/>
        <v>0</v>
      </c>
      <c r="AE716" s="411">
        <f t="shared" si="1192"/>
        <v>0</v>
      </c>
      <c r="AF716" s="411">
        <f t="shared" si="1192"/>
        <v>0</v>
      </c>
      <c r="AG716" s="411">
        <f t="shared" ref="AG716" si="1193">AG715</f>
        <v>0</v>
      </c>
      <c r="AH716" s="411">
        <f t="shared" ref="AH716" si="1194">AH715</f>
        <v>0</v>
      </c>
      <c r="AI716" s="411">
        <f t="shared" ref="AI716" si="1195">AI715</f>
        <v>0</v>
      </c>
      <c r="AJ716" s="411">
        <f t="shared" ref="AJ716" si="1196">AJ715</f>
        <v>0</v>
      </c>
      <c r="AK716" s="411">
        <f t="shared" ref="AK716" si="1197">AK715</f>
        <v>0</v>
      </c>
      <c r="AL716" s="411">
        <f t="shared" ref="AL716" si="1198">AL715</f>
        <v>0</v>
      </c>
      <c r="AM716" s="306"/>
    </row>
    <row r="717" spans="1:39" outlineLevel="1">
      <c r="A717" s="756"/>
      <c r="B717" s="428"/>
      <c r="C717" s="291"/>
      <c r="D717" s="291"/>
      <c r="E717" s="291"/>
      <c r="F717" s="291"/>
      <c r="G717" s="291"/>
      <c r="H717" s="291"/>
      <c r="I717" s="291"/>
      <c r="J717" s="291"/>
      <c r="K717" s="291"/>
      <c r="L717" s="291"/>
      <c r="M717" s="291"/>
      <c r="N717" s="291"/>
      <c r="O717" s="291"/>
      <c r="P717" s="291"/>
      <c r="Q717" s="291"/>
      <c r="R717" s="291"/>
      <c r="S717" s="291"/>
      <c r="T717" s="291"/>
      <c r="U717" s="291"/>
      <c r="V717" s="291"/>
      <c r="W717" s="291"/>
      <c r="X717" s="291"/>
      <c r="Y717" s="412"/>
      <c r="Z717" s="425"/>
      <c r="AA717" s="425"/>
      <c r="AB717" s="425"/>
      <c r="AC717" s="425"/>
      <c r="AD717" s="425"/>
      <c r="AE717" s="425"/>
      <c r="AF717" s="425"/>
      <c r="AG717" s="425"/>
      <c r="AH717" s="425"/>
      <c r="AI717" s="425"/>
      <c r="AJ717" s="425"/>
      <c r="AK717" s="425"/>
      <c r="AL717" s="425"/>
      <c r="AM717" s="306"/>
    </row>
    <row r="718" spans="1:39" ht="30" outlineLevel="1">
      <c r="A718" s="756" t="s">
        <v>1072</v>
      </c>
      <c r="B718" s="428" t="s">
        <v>131</v>
      </c>
      <c r="C718" s="291" t="s">
        <v>25</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26"/>
      <c r="Z718" s="410"/>
      <c r="AA718" s="410"/>
      <c r="AB718" s="410"/>
      <c r="AC718" s="410"/>
      <c r="AD718" s="410"/>
      <c r="AE718" s="410"/>
      <c r="AF718" s="415"/>
      <c r="AG718" s="415"/>
      <c r="AH718" s="415"/>
      <c r="AI718" s="415"/>
      <c r="AJ718" s="415"/>
      <c r="AK718" s="415"/>
      <c r="AL718" s="415"/>
      <c r="AM718" s="296">
        <f>SUM(Y718:AL718)</f>
        <v>0</v>
      </c>
    </row>
    <row r="719" spans="1:39" outlineLevel="1">
      <c r="A719" s="756"/>
      <c r="B719" s="294" t="s">
        <v>310</v>
      </c>
      <c r="C719" s="291" t="s">
        <v>163</v>
      </c>
      <c r="D719" s="295"/>
      <c r="E719" s="295"/>
      <c r="F719" s="295"/>
      <c r="G719" s="295"/>
      <c r="H719" s="295"/>
      <c r="I719" s="295"/>
      <c r="J719" s="295"/>
      <c r="K719" s="295"/>
      <c r="L719" s="295"/>
      <c r="M719" s="295"/>
      <c r="N719" s="295">
        <f>N718</f>
        <v>12</v>
      </c>
      <c r="O719" s="295"/>
      <c r="P719" s="295"/>
      <c r="Q719" s="295"/>
      <c r="R719" s="295"/>
      <c r="S719" s="295"/>
      <c r="T719" s="295"/>
      <c r="U719" s="295"/>
      <c r="V719" s="295"/>
      <c r="W719" s="295"/>
      <c r="X719" s="295"/>
      <c r="Y719" s="411">
        <f t="shared" ref="Y719:AF719" si="1199">Y718</f>
        <v>0</v>
      </c>
      <c r="Z719" s="411">
        <f t="shared" si="1199"/>
        <v>0</v>
      </c>
      <c r="AA719" s="411">
        <f t="shared" si="1199"/>
        <v>0</v>
      </c>
      <c r="AB719" s="411">
        <f t="shared" si="1199"/>
        <v>0</v>
      </c>
      <c r="AC719" s="411">
        <f t="shared" si="1199"/>
        <v>0</v>
      </c>
      <c r="AD719" s="411">
        <f t="shared" si="1199"/>
        <v>0</v>
      </c>
      <c r="AE719" s="411">
        <f t="shared" si="1199"/>
        <v>0</v>
      </c>
      <c r="AF719" s="411">
        <f t="shared" si="1199"/>
        <v>0</v>
      </c>
      <c r="AG719" s="411">
        <f t="shared" ref="AG719" si="1200">AG718</f>
        <v>0</v>
      </c>
      <c r="AH719" s="411">
        <f t="shared" ref="AH719" si="1201">AH718</f>
        <v>0</v>
      </c>
      <c r="AI719" s="411">
        <f t="shared" ref="AI719" si="1202">AI718</f>
        <v>0</v>
      </c>
      <c r="AJ719" s="411">
        <f t="shared" ref="AJ719" si="1203">AJ718</f>
        <v>0</v>
      </c>
      <c r="AK719" s="411">
        <f t="shared" ref="AK719" si="1204">AK718</f>
        <v>0</v>
      </c>
      <c r="AL719" s="411">
        <f t="shared" ref="AL719" si="1205">AL718</f>
        <v>0</v>
      </c>
      <c r="AM719" s="306"/>
    </row>
    <row r="720" spans="1:39" outlineLevel="1">
      <c r="A720" s="756"/>
      <c r="B720" s="428"/>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30" outlineLevel="1">
      <c r="A721" s="756" t="s">
        <v>1073</v>
      </c>
      <c r="B721" s="428" t="s">
        <v>132</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outlineLevel="1">
      <c r="A722" s="756"/>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 t="shared" ref="Y722:AF722" si="1206">Y721</f>
        <v>0</v>
      </c>
      <c r="Z722" s="411">
        <f t="shared" si="1206"/>
        <v>0</v>
      </c>
      <c r="AA722" s="411">
        <f t="shared" si="1206"/>
        <v>0</v>
      </c>
      <c r="AB722" s="411">
        <f t="shared" si="1206"/>
        <v>0</v>
      </c>
      <c r="AC722" s="411">
        <f t="shared" si="1206"/>
        <v>0</v>
      </c>
      <c r="AD722" s="411">
        <f t="shared" si="1206"/>
        <v>0</v>
      </c>
      <c r="AE722" s="411">
        <f t="shared" si="1206"/>
        <v>0</v>
      </c>
      <c r="AF722" s="411">
        <f t="shared" si="1206"/>
        <v>0</v>
      </c>
      <c r="AG722" s="411">
        <f t="shared" ref="AG722" si="1207">AG721</f>
        <v>0</v>
      </c>
      <c r="AH722" s="411">
        <f t="shared" ref="AH722" si="1208">AH721</f>
        <v>0</v>
      </c>
      <c r="AI722" s="411">
        <f t="shared" ref="AI722" si="1209">AI721</f>
        <v>0</v>
      </c>
      <c r="AJ722" s="411">
        <f t="shared" ref="AJ722" si="1210">AJ721</f>
        <v>0</v>
      </c>
      <c r="AK722" s="411">
        <f t="shared" ref="AK722" si="1211">AK721</f>
        <v>0</v>
      </c>
      <c r="AL722" s="411">
        <f t="shared" ref="AL722" si="1212">AL721</f>
        <v>0</v>
      </c>
      <c r="AM722" s="306"/>
    </row>
    <row r="723" spans="1:39" outlineLevel="1">
      <c r="A723" s="756"/>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45" outlineLevel="1">
      <c r="A724" s="756" t="s">
        <v>1074</v>
      </c>
      <c r="B724" s="428" t="s">
        <v>133</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outlineLevel="1">
      <c r="A725" s="756"/>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 t="shared" ref="Y725:AF725" si="1213">Y724</f>
        <v>0</v>
      </c>
      <c r="Z725" s="411">
        <f t="shared" si="1213"/>
        <v>0</v>
      </c>
      <c r="AA725" s="411">
        <f t="shared" si="1213"/>
        <v>0</v>
      </c>
      <c r="AB725" s="411">
        <f t="shared" si="1213"/>
        <v>0</v>
      </c>
      <c r="AC725" s="411">
        <f t="shared" si="1213"/>
        <v>0</v>
      </c>
      <c r="AD725" s="411">
        <f t="shared" si="1213"/>
        <v>0</v>
      </c>
      <c r="AE725" s="411">
        <f t="shared" si="1213"/>
        <v>0</v>
      </c>
      <c r="AF725" s="411">
        <f t="shared" si="1213"/>
        <v>0</v>
      </c>
      <c r="AG725" s="411">
        <f t="shared" ref="AG725" si="1214">AG724</f>
        <v>0</v>
      </c>
      <c r="AH725" s="411">
        <f t="shared" ref="AH725" si="1215">AH724</f>
        <v>0</v>
      </c>
      <c r="AI725" s="411">
        <f t="shared" ref="AI725" si="1216">AI724</f>
        <v>0</v>
      </c>
      <c r="AJ725" s="411">
        <f t="shared" ref="AJ725" si="1217">AJ724</f>
        <v>0</v>
      </c>
      <c r="AK725" s="411">
        <f t="shared" ref="AK725" si="1218">AK724</f>
        <v>0</v>
      </c>
      <c r="AL725" s="411">
        <f t="shared" ref="AL725" si="1219">AL724</f>
        <v>0</v>
      </c>
      <c r="AM725" s="306"/>
    </row>
    <row r="726" spans="1:39" outlineLevel="1">
      <c r="A726" s="756"/>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45" outlineLevel="1">
      <c r="A727" s="756" t="s">
        <v>1075</v>
      </c>
      <c r="B727" s="428" t="s">
        <v>134</v>
      </c>
      <c r="C727" s="291" t="s">
        <v>25</v>
      </c>
      <c r="D727" s="295"/>
      <c r="E727" s="295"/>
      <c r="F727" s="295"/>
      <c r="G727" s="295"/>
      <c r="H727" s="295"/>
      <c r="I727" s="295"/>
      <c r="J727" s="295"/>
      <c r="K727" s="295"/>
      <c r="L727" s="295"/>
      <c r="M727" s="295"/>
      <c r="N727" s="291"/>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outlineLevel="1">
      <c r="A728" s="756"/>
      <c r="B728" s="294" t="s">
        <v>310</v>
      </c>
      <c r="C728" s="291" t="s">
        <v>163</v>
      </c>
      <c r="D728" s="295"/>
      <c r="E728" s="295"/>
      <c r="F728" s="295"/>
      <c r="G728" s="295"/>
      <c r="H728" s="295"/>
      <c r="I728" s="295"/>
      <c r="J728" s="295"/>
      <c r="K728" s="295"/>
      <c r="L728" s="295"/>
      <c r="M728" s="295"/>
      <c r="N728" s="468"/>
      <c r="O728" s="295"/>
      <c r="P728" s="295"/>
      <c r="Q728" s="295"/>
      <c r="R728" s="295"/>
      <c r="S728" s="295"/>
      <c r="T728" s="295"/>
      <c r="U728" s="295"/>
      <c r="V728" s="295"/>
      <c r="W728" s="295"/>
      <c r="X728" s="295"/>
      <c r="Y728" s="411">
        <f t="shared" ref="Y728:AF728" si="1220">Y727</f>
        <v>0</v>
      </c>
      <c r="Z728" s="411">
        <f t="shared" si="1220"/>
        <v>0</v>
      </c>
      <c r="AA728" s="411">
        <f t="shared" si="1220"/>
        <v>0</v>
      </c>
      <c r="AB728" s="411">
        <f t="shared" si="1220"/>
        <v>0</v>
      </c>
      <c r="AC728" s="411">
        <f t="shared" si="1220"/>
        <v>0</v>
      </c>
      <c r="AD728" s="411">
        <f t="shared" si="1220"/>
        <v>0</v>
      </c>
      <c r="AE728" s="411">
        <f t="shared" si="1220"/>
        <v>0</v>
      </c>
      <c r="AF728" s="411">
        <f t="shared" si="1220"/>
        <v>0</v>
      </c>
      <c r="AG728" s="411">
        <f t="shared" ref="AG728" si="1221">AG727</f>
        <v>0</v>
      </c>
      <c r="AH728" s="411">
        <f t="shared" ref="AH728" si="1222">AH727</f>
        <v>0</v>
      </c>
      <c r="AI728" s="411">
        <f t="shared" ref="AI728" si="1223">AI727</f>
        <v>0</v>
      </c>
      <c r="AJ728" s="411">
        <f t="shared" ref="AJ728" si="1224">AJ727</f>
        <v>0</v>
      </c>
      <c r="AK728" s="411">
        <f t="shared" ref="AK728" si="1225">AK727</f>
        <v>0</v>
      </c>
      <c r="AL728" s="411">
        <f t="shared" ref="AL728" si="1226">AL727</f>
        <v>0</v>
      </c>
      <c r="AM728" s="306"/>
    </row>
    <row r="729" spans="1:39" outlineLevel="1">
      <c r="A729" s="756"/>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0" outlineLevel="1">
      <c r="A730" s="756" t="s">
        <v>1076</v>
      </c>
      <c r="B730" s="428" t="s">
        <v>135</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outlineLevel="1">
      <c r="A731" s="756"/>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 t="shared" ref="Y731:AF731" si="1227">Y730</f>
        <v>0</v>
      </c>
      <c r="Z731" s="411">
        <f t="shared" si="1227"/>
        <v>0</v>
      </c>
      <c r="AA731" s="411">
        <f t="shared" si="1227"/>
        <v>0</v>
      </c>
      <c r="AB731" s="411">
        <f t="shared" si="1227"/>
        <v>0</v>
      </c>
      <c r="AC731" s="411">
        <f t="shared" si="1227"/>
        <v>0</v>
      </c>
      <c r="AD731" s="411">
        <f t="shared" si="1227"/>
        <v>0</v>
      </c>
      <c r="AE731" s="411">
        <f t="shared" si="1227"/>
        <v>0</v>
      </c>
      <c r="AF731" s="411">
        <f t="shared" si="1227"/>
        <v>0</v>
      </c>
      <c r="AG731" s="411">
        <f t="shared" ref="AG731" si="1228">AG730</f>
        <v>0</v>
      </c>
      <c r="AH731" s="411">
        <f t="shared" ref="AH731" si="1229">AH730</f>
        <v>0</v>
      </c>
      <c r="AI731" s="411">
        <f t="shared" ref="AI731" si="1230">AI730</f>
        <v>0</v>
      </c>
      <c r="AJ731" s="411">
        <f t="shared" ref="AJ731" si="1231">AJ730</f>
        <v>0</v>
      </c>
      <c r="AK731" s="411">
        <f t="shared" ref="AK731" si="1232">AK730</f>
        <v>0</v>
      </c>
      <c r="AL731" s="411">
        <f t="shared" ref="AL731" si="1233">AL730</f>
        <v>0</v>
      </c>
      <c r="AM731" s="306"/>
    </row>
    <row r="732" spans="1:39" outlineLevel="1">
      <c r="A732" s="756"/>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45" outlineLevel="1">
      <c r="A733" s="756" t="s">
        <v>1077</v>
      </c>
      <c r="B733" s="428" t="s">
        <v>136</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outlineLevel="1">
      <c r="A734" s="756"/>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 t="shared" ref="Y734:AF734" si="1234">Y733</f>
        <v>0</v>
      </c>
      <c r="Z734" s="411">
        <f t="shared" si="1234"/>
        <v>0</v>
      </c>
      <c r="AA734" s="411">
        <f t="shared" si="1234"/>
        <v>0</v>
      </c>
      <c r="AB734" s="411">
        <f t="shared" si="1234"/>
        <v>0</v>
      </c>
      <c r="AC734" s="411">
        <f t="shared" si="1234"/>
        <v>0</v>
      </c>
      <c r="AD734" s="411">
        <f t="shared" si="1234"/>
        <v>0</v>
      </c>
      <c r="AE734" s="411">
        <f t="shared" si="1234"/>
        <v>0</v>
      </c>
      <c r="AF734" s="411">
        <f t="shared" si="1234"/>
        <v>0</v>
      </c>
      <c r="AG734" s="411">
        <f t="shared" ref="AG734" si="1235">AG733</f>
        <v>0</v>
      </c>
      <c r="AH734" s="411">
        <f t="shared" ref="AH734" si="1236">AH733</f>
        <v>0</v>
      </c>
      <c r="AI734" s="411">
        <f t="shared" ref="AI734" si="1237">AI733</f>
        <v>0</v>
      </c>
      <c r="AJ734" s="411">
        <f t="shared" ref="AJ734" si="1238">AJ733</f>
        <v>0</v>
      </c>
      <c r="AK734" s="411">
        <f t="shared" ref="AK734" si="1239">AK733</f>
        <v>0</v>
      </c>
      <c r="AL734" s="411">
        <f t="shared" ref="AL734" si="1240">AL733</f>
        <v>0</v>
      </c>
      <c r="AM734" s="306"/>
    </row>
    <row r="735" spans="1:39" outlineLevel="1">
      <c r="A735" s="756"/>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30" outlineLevel="1">
      <c r="A736" s="756" t="s">
        <v>1078</v>
      </c>
      <c r="B736" s="428" t="s">
        <v>137</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outlineLevel="1">
      <c r="A737" s="756"/>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 t="shared" ref="Y737:AF737" si="1241">Y736</f>
        <v>0</v>
      </c>
      <c r="Z737" s="411">
        <f t="shared" si="1241"/>
        <v>0</v>
      </c>
      <c r="AA737" s="411">
        <f t="shared" si="1241"/>
        <v>0</v>
      </c>
      <c r="AB737" s="411">
        <f t="shared" si="1241"/>
        <v>0</v>
      </c>
      <c r="AC737" s="411">
        <f t="shared" si="1241"/>
        <v>0</v>
      </c>
      <c r="AD737" s="411">
        <f t="shared" si="1241"/>
        <v>0</v>
      </c>
      <c r="AE737" s="411">
        <f t="shared" si="1241"/>
        <v>0</v>
      </c>
      <c r="AF737" s="411">
        <f t="shared" si="1241"/>
        <v>0</v>
      </c>
      <c r="AG737" s="411">
        <f t="shared" ref="AG737" si="1242">AG736</f>
        <v>0</v>
      </c>
      <c r="AH737" s="411">
        <f t="shared" ref="AH737" si="1243">AH736</f>
        <v>0</v>
      </c>
      <c r="AI737" s="411">
        <f t="shared" ref="AI737" si="1244">AI736</f>
        <v>0</v>
      </c>
      <c r="AJ737" s="411">
        <f t="shared" ref="AJ737" si="1245">AJ736</f>
        <v>0</v>
      </c>
      <c r="AK737" s="411">
        <f t="shared" ref="AK737" si="1246">AK736</f>
        <v>0</v>
      </c>
      <c r="AL737" s="411">
        <f t="shared" ref="AL737" si="1247">AL736</f>
        <v>0</v>
      </c>
      <c r="AM737" s="306"/>
    </row>
    <row r="738" spans="1:39" outlineLevel="1">
      <c r="A738" s="756"/>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30" outlineLevel="1">
      <c r="A739" s="756" t="s">
        <v>1079</v>
      </c>
      <c r="B739" s="428" t="s">
        <v>138</v>
      </c>
      <c r="C739" s="291" t="s">
        <v>25</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outlineLevel="1">
      <c r="A740" s="756"/>
      <c r="B740" s="294" t="s">
        <v>310</v>
      </c>
      <c r="C740" s="291" t="s">
        <v>163</v>
      </c>
      <c r="D740" s="295"/>
      <c r="E740" s="295"/>
      <c r="F740" s="295"/>
      <c r="G740" s="295"/>
      <c r="H740" s="295"/>
      <c r="I740" s="295"/>
      <c r="J740" s="295"/>
      <c r="K740" s="295"/>
      <c r="L740" s="295"/>
      <c r="M740" s="295"/>
      <c r="N740" s="295">
        <f>N739</f>
        <v>12</v>
      </c>
      <c r="O740" s="295"/>
      <c r="P740" s="295"/>
      <c r="Q740" s="295"/>
      <c r="R740" s="295"/>
      <c r="S740" s="295"/>
      <c r="T740" s="295"/>
      <c r="U740" s="295"/>
      <c r="V740" s="295"/>
      <c r="W740" s="295"/>
      <c r="X740" s="295"/>
      <c r="Y740" s="411">
        <f t="shared" ref="Y740:AF740" si="1248">Y739</f>
        <v>0</v>
      </c>
      <c r="Z740" s="411">
        <f t="shared" si="1248"/>
        <v>0</v>
      </c>
      <c r="AA740" s="411">
        <f t="shared" si="1248"/>
        <v>0</v>
      </c>
      <c r="AB740" s="411">
        <f t="shared" si="1248"/>
        <v>0</v>
      </c>
      <c r="AC740" s="411">
        <f t="shared" si="1248"/>
        <v>0</v>
      </c>
      <c r="AD740" s="411">
        <f t="shared" si="1248"/>
        <v>0</v>
      </c>
      <c r="AE740" s="411">
        <f t="shared" si="1248"/>
        <v>0</v>
      </c>
      <c r="AF740" s="411">
        <f t="shared" si="1248"/>
        <v>0</v>
      </c>
      <c r="AG740" s="411">
        <f t="shared" ref="AG740" si="1249">AG739</f>
        <v>0</v>
      </c>
      <c r="AH740" s="411">
        <f t="shared" ref="AH740" si="1250">AH739</f>
        <v>0</v>
      </c>
      <c r="AI740" s="411">
        <f t="shared" ref="AI740" si="1251">AI739</f>
        <v>0</v>
      </c>
      <c r="AJ740" s="411">
        <f t="shared" ref="AJ740" si="1252">AJ739</f>
        <v>0</v>
      </c>
      <c r="AK740" s="411">
        <f t="shared" ref="AK740" si="1253">AK739</f>
        <v>0</v>
      </c>
      <c r="AL740" s="411">
        <f t="shared" ref="AL740" si="1254">AL739</f>
        <v>0</v>
      </c>
      <c r="AM740" s="306"/>
    </row>
    <row r="741" spans="1:39" outlineLevel="1">
      <c r="A741" s="756"/>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30" outlineLevel="1">
      <c r="A742" s="756" t="s">
        <v>1080</v>
      </c>
      <c r="B742" s="428" t="s">
        <v>139</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outlineLevel="1">
      <c r="A743" s="756"/>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 t="shared" ref="Y743:AF743" si="1255">Y742</f>
        <v>0</v>
      </c>
      <c r="Z743" s="411">
        <f t="shared" si="1255"/>
        <v>0</v>
      </c>
      <c r="AA743" s="411">
        <f t="shared" si="1255"/>
        <v>0</v>
      </c>
      <c r="AB743" s="411">
        <f t="shared" si="1255"/>
        <v>0</v>
      </c>
      <c r="AC743" s="411">
        <f t="shared" si="1255"/>
        <v>0</v>
      </c>
      <c r="AD743" s="411">
        <f t="shared" si="1255"/>
        <v>0</v>
      </c>
      <c r="AE743" s="411">
        <f t="shared" si="1255"/>
        <v>0</v>
      </c>
      <c r="AF743" s="411">
        <f t="shared" si="1255"/>
        <v>0</v>
      </c>
      <c r="AG743" s="411">
        <f t="shared" ref="AG743" si="1256">AG742</f>
        <v>0</v>
      </c>
      <c r="AH743" s="411">
        <f t="shared" ref="AH743" si="1257">AH742</f>
        <v>0</v>
      </c>
      <c r="AI743" s="411">
        <f t="shared" ref="AI743" si="1258">AI742</f>
        <v>0</v>
      </c>
      <c r="AJ743" s="411">
        <f t="shared" ref="AJ743" si="1259">AJ742</f>
        <v>0</v>
      </c>
      <c r="AK743" s="411">
        <f t="shared" ref="AK743" si="1260">AK742</f>
        <v>0</v>
      </c>
      <c r="AL743" s="411">
        <f t="shared" ref="AL743" si="1261">AL742</f>
        <v>0</v>
      </c>
      <c r="AM743" s="306"/>
    </row>
    <row r="744" spans="1:39" outlineLevel="1">
      <c r="A744" s="756"/>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45" outlineLevel="1">
      <c r="A745" s="756" t="s">
        <v>1081</v>
      </c>
      <c r="B745" s="428" t="s">
        <v>140</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outlineLevel="1">
      <c r="A746" s="756"/>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 t="shared" ref="Y746:AF746" si="1262">Y745</f>
        <v>0</v>
      </c>
      <c r="Z746" s="411">
        <f t="shared" si="1262"/>
        <v>0</v>
      </c>
      <c r="AA746" s="411">
        <f t="shared" si="1262"/>
        <v>0</v>
      </c>
      <c r="AB746" s="411">
        <f t="shared" si="1262"/>
        <v>0</v>
      </c>
      <c r="AC746" s="411">
        <f t="shared" si="1262"/>
        <v>0</v>
      </c>
      <c r="AD746" s="411">
        <f t="shared" si="1262"/>
        <v>0</v>
      </c>
      <c r="AE746" s="411">
        <f t="shared" si="1262"/>
        <v>0</v>
      </c>
      <c r="AF746" s="411">
        <f t="shared" si="1262"/>
        <v>0</v>
      </c>
      <c r="AG746" s="411">
        <f t="shared" ref="AG746" si="1263">AG745</f>
        <v>0</v>
      </c>
      <c r="AH746" s="411">
        <f t="shared" ref="AH746" si="1264">AH745</f>
        <v>0</v>
      </c>
      <c r="AI746" s="411">
        <f t="shared" ref="AI746" si="1265">AI745</f>
        <v>0</v>
      </c>
      <c r="AJ746" s="411">
        <f t="shared" ref="AJ746" si="1266">AJ745</f>
        <v>0</v>
      </c>
      <c r="AK746" s="411">
        <f t="shared" ref="AK746" si="1267">AK745</f>
        <v>0</v>
      </c>
      <c r="AL746" s="411">
        <f t="shared" ref="AL746" si="1268">AL745</f>
        <v>0</v>
      </c>
      <c r="AM746" s="306"/>
    </row>
    <row r="747" spans="1:39" outlineLevel="1">
      <c r="A747" s="756"/>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0" outlineLevel="1">
      <c r="A748" s="756" t="s">
        <v>1082</v>
      </c>
      <c r="B748" s="428" t="s">
        <v>141</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outlineLevel="1">
      <c r="A749" s="756"/>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 t="shared" ref="Y749:AF749" si="1269">Y748</f>
        <v>0</v>
      </c>
      <c r="Z749" s="411">
        <f t="shared" si="1269"/>
        <v>0</v>
      </c>
      <c r="AA749" s="411">
        <f t="shared" si="1269"/>
        <v>0</v>
      </c>
      <c r="AB749" s="411">
        <f t="shared" si="1269"/>
        <v>0</v>
      </c>
      <c r="AC749" s="411">
        <f t="shared" si="1269"/>
        <v>0</v>
      </c>
      <c r="AD749" s="411">
        <f t="shared" si="1269"/>
        <v>0</v>
      </c>
      <c r="AE749" s="411">
        <f t="shared" si="1269"/>
        <v>0</v>
      </c>
      <c r="AF749" s="411">
        <f t="shared" si="1269"/>
        <v>0</v>
      </c>
      <c r="AG749" s="411">
        <f t="shared" ref="AG749" si="1270">AG748</f>
        <v>0</v>
      </c>
      <c r="AH749" s="411">
        <f t="shared" ref="AH749" si="1271">AH748</f>
        <v>0</v>
      </c>
      <c r="AI749" s="411">
        <f t="shared" ref="AI749" si="1272">AI748</f>
        <v>0</v>
      </c>
      <c r="AJ749" s="411">
        <f t="shared" ref="AJ749" si="1273">AJ748</f>
        <v>0</v>
      </c>
      <c r="AK749" s="411">
        <f t="shared" ref="AK749" si="1274">AK748</f>
        <v>0</v>
      </c>
      <c r="AL749" s="411">
        <f t="shared" ref="AL749" si="1275">AL748</f>
        <v>0</v>
      </c>
      <c r="AM749" s="306"/>
    </row>
    <row r="750" spans="1:39" outlineLevel="1">
      <c r="A750" s="530"/>
      <c r="B750" s="294"/>
      <c r="C750" s="305"/>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12"/>
      <c r="AA750" s="412"/>
      <c r="AB750" s="412"/>
      <c r="AC750" s="412"/>
      <c r="AD750" s="412"/>
      <c r="AE750" s="412"/>
      <c r="AF750" s="412"/>
      <c r="AG750" s="412"/>
      <c r="AH750" s="412"/>
      <c r="AI750" s="412"/>
      <c r="AJ750" s="412"/>
      <c r="AK750" s="412"/>
      <c r="AL750" s="412"/>
      <c r="AM750" s="306"/>
    </row>
    <row r="751" spans="1:39" ht="15.75">
      <c r="B751" s="327" t="s">
        <v>311</v>
      </c>
      <c r="C751" s="329"/>
      <c r="D751" s="329">
        <f>SUM(D594:D749)</f>
        <v>0</v>
      </c>
      <c r="E751" s="329"/>
      <c r="F751" s="329"/>
      <c r="G751" s="329"/>
      <c r="H751" s="329"/>
      <c r="I751" s="329"/>
      <c r="J751" s="329"/>
      <c r="K751" s="329"/>
      <c r="L751" s="329"/>
      <c r="M751" s="329"/>
      <c r="N751" s="329"/>
      <c r="O751" s="329">
        <f>SUM(O594:O749)</f>
        <v>0</v>
      </c>
      <c r="P751" s="329"/>
      <c r="Q751" s="329"/>
      <c r="R751" s="329"/>
      <c r="S751" s="329"/>
      <c r="T751" s="329"/>
      <c r="U751" s="329"/>
      <c r="V751" s="329"/>
      <c r="W751" s="329"/>
      <c r="X751" s="329"/>
      <c r="Y751" s="329">
        <f>IF(Y592="kWh",SUMPRODUCT(D594:D749,Y594:Y749))</f>
        <v>0</v>
      </c>
      <c r="Z751" s="329">
        <f>IF(Z592="kWh",SUMPRODUCT(D594:D749,Z594:Z749))</f>
        <v>0</v>
      </c>
      <c r="AA751" s="329">
        <f>IF(AA592="kw",SUMPRODUCT(N594:N749,O594:O749,AA594:AA749),SUMPRODUCT(D594:D749,AA594:AA749))</f>
        <v>0</v>
      </c>
      <c r="AB751" s="329">
        <f>IF(AB592="kw",SUMPRODUCT(N594:N749,O594:O749,AB594:AB749),SUMPRODUCT(D594:D749,AB594:AB749))</f>
        <v>0</v>
      </c>
      <c r="AC751" s="329">
        <f>IF(AC592="kw",SUMPRODUCT(N594:N749,O594:O749,AC594:AC749),SUMPRODUCT(D594:D749,AC594:AC749))</f>
        <v>0</v>
      </c>
      <c r="AD751" s="329">
        <f>IF(AD592="kw",SUMPRODUCT(N594:N749,O594:O749,AD594:AD749),SUMPRODUCT(D594:D749,AD594:AD749))</f>
        <v>0</v>
      </c>
      <c r="AE751" s="329">
        <f>IF(AE592="kw",SUMPRODUCT(N594:N749,O594:O749,AE594:AE749),SUMPRODUCT(D594:D749,AE594:AE749))</f>
        <v>0</v>
      </c>
      <c r="AF751" s="329">
        <f>IF(AF592="kw",SUMPRODUCT(N594:N749,O594:O749,AF594:AF749),SUMPRODUCT(D594:D749,AF594:AF749))</f>
        <v>0</v>
      </c>
      <c r="AG751" s="329">
        <f>IF(AG592="kw",SUMPRODUCT(N594:N749,O594:O749,AG594:AG749),SUMPRODUCT(D594:D749,AG594:AG749))</f>
        <v>0</v>
      </c>
      <c r="AH751" s="329">
        <f>IF(AH592="kw",SUMPRODUCT(N594:N749,O594:O749,AH594:AH749),SUMPRODUCT(D594:D749,AH594:AH749))</f>
        <v>0</v>
      </c>
      <c r="AI751" s="329">
        <f>IF(AI592="kw",SUMPRODUCT(N594:N749,O594:O749,AI594:AI749),SUMPRODUCT(D594:D749,AI594:AI749))</f>
        <v>0</v>
      </c>
      <c r="AJ751" s="329">
        <f>IF(AJ592="kw",SUMPRODUCT(N594:N749,O594:O749,AJ594:AJ749),SUMPRODUCT(D594:D749,AJ594:AJ749))</f>
        <v>0</v>
      </c>
      <c r="AK751" s="329">
        <f>IF(AK592="kw",SUMPRODUCT(N594:N749,O594:O749,AK594:AK749),SUMPRODUCT(D594:D749,AK594:AK749))</f>
        <v>0</v>
      </c>
      <c r="AL751" s="329">
        <f>IF(AL592="kw",SUMPRODUCT(N594:N749,O594:O749,AL594:AL749),SUMPRODUCT(D594:D749,AL594:AL749))</f>
        <v>0</v>
      </c>
      <c r="AM751" s="330"/>
    </row>
    <row r="752" spans="1:39" ht="15.75">
      <c r="B752" s="391" t="s">
        <v>312</v>
      </c>
      <c r="C752" s="392"/>
      <c r="D752" s="392"/>
      <c r="E752" s="392"/>
      <c r="F752" s="392"/>
      <c r="G752" s="392"/>
      <c r="H752" s="392"/>
      <c r="I752" s="392"/>
      <c r="J752" s="392"/>
      <c r="K752" s="392"/>
      <c r="L752" s="392"/>
      <c r="M752" s="392"/>
      <c r="N752" s="392"/>
      <c r="O752" s="392"/>
      <c r="P752" s="392"/>
      <c r="Q752" s="392"/>
      <c r="R752" s="392"/>
      <c r="S752" s="392"/>
      <c r="T752" s="392"/>
      <c r="U752" s="392"/>
      <c r="V752" s="392"/>
      <c r="W752" s="392"/>
      <c r="X752" s="392"/>
      <c r="Y752" s="392">
        <f>HLOOKUP(Y408,'2. LRAMVA Threshold'!$B$42:$Q$53,10,FALSE)</f>
        <v>0</v>
      </c>
      <c r="Z752" s="392">
        <f>HLOOKUP(Z408,'2. LRAMVA Threshold'!$B$42:$Q$53,10,FALSE)</f>
        <v>0</v>
      </c>
      <c r="AA752" s="392">
        <f>HLOOKUP(AA408,'2. LRAMVA Threshold'!$B$42:$Q$53,10,FALSE)</f>
        <v>0</v>
      </c>
      <c r="AB752" s="392">
        <f>HLOOKUP(AB408,'2. LRAMVA Threshold'!$B$42:$Q$53,10,FALSE)</f>
        <v>0</v>
      </c>
      <c r="AC752" s="392">
        <f>HLOOKUP(AC408,'2. LRAMVA Threshold'!$B$42:$Q$53,10,FALSE)</f>
        <v>0</v>
      </c>
      <c r="AD752" s="392">
        <f>HLOOKUP(AD408,'2. LRAMVA Threshold'!$B$42:$Q$53,10,FALSE)</f>
        <v>0</v>
      </c>
      <c r="AE752" s="392">
        <f>HLOOKUP(AE408,'2. LRAMVA Threshold'!$B$42:$Q$53,10,FALSE)</f>
        <v>0</v>
      </c>
      <c r="AF752" s="392">
        <f>HLOOKUP(AF408,'2. LRAMVA Threshold'!$B$42:$Q$53,10,FALSE)</f>
        <v>0</v>
      </c>
      <c r="AG752" s="392">
        <f>HLOOKUP(AG408,'2. LRAMVA Threshold'!$B$42:$Q$53,10,FALSE)</f>
        <v>0</v>
      </c>
      <c r="AH752" s="392">
        <f>HLOOKUP(AH408,'2. LRAMVA Threshold'!$B$42:$Q$53,10,FALSE)</f>
        <v>0</v>
      </c>
      <c r="AI752" s="392">
        <f>HLOOKUP(AI408,'2. LRAMVA Threshold'!$B$42:$Q$53,10,FALSE)</f>
        <v>0</v>
      </c>
      <c r="AJ752" s="392">
        <f>HLOOKUP(AJ408,'2. LRAMVA Threshold'!$B$42:$Q$53,10,FALSE)</f>
        <v>0</v>
      </c>
      <c r="AK752" s="392">
        <f>HLOOKUP(AK408,'2. LRAMVA Threshold'!$B$42:$Q$53,10,FALSE)</f>
        <v>0</v>
      </c>
      <c r="AL752" s="392">
        <f>HLOOKUP(AL408,'2. LRAMVA Threshold'!$B$42:$Q$53,10,FALSE)</f>
        <v>0</v>
      </c>
      <c r="AM752" s="442"/>
    </row>
    <row r="753" spans="2:40">
      <c r="B753" s="394"/>
      <c r="C753" s="432"/>
      <c r="D753" s="433"/>
      <c r="E753" s="433"/>
      <c r="F753" s="433"/>
      <c r="G753" s="433"/>
      <c r="H753" s="433"/>
      <c r="I753" s="433"/>
      <c r="J753" s="433"/>
      <c r="K753" s="433"/>
      <c r="L753" s="433"/>
      <c r="M753" s="433"/>
      <c r="N753" s="433"/>
      <c r="O753" s="434"/>
      <c r="P753" s="433"/>
      <c r="Q753" s="433"/>
      <c r="R753" s="433"/>
      <c r="S753" s="435"/>
      <c r="T753" s="435"/>
      <c r="U753" s="435"/>
      <c r="V753" s="435"/>
      <c r="W753" s="433"/>
      <c r="X753" s="433"/>
      <c r="Y753" s="436"/>
      <c r="Z753" s="436"/>
      <c r="AA753" s="436"/>
      <c r="AB753" s="436"/>
      <c r="AC753" s="436"/>
      <c r="AD753" s="436"/>
      <c r="AE753" s="436"/>
      <c r="AF753" s="399"/>
      <c r="AG753" s="399"/>
      <c r="AH753" s="399"/>
      <c r="AI753" s="399"/>
      <c r="AJ753" s="399"/>
      <c r="AK753" s="399"/>
      <c r="AL753" s="399"/>
      <c r="AM753" s="400"/>
    </row>
    <row r="754" spans="2:40">
      <c r="B754" s="324" t="s">
        <v>313</v>
      </c>
      <c r="C754" s="338"/>
      <c r="D754" s="338"/>
      <c r="E754" s="376"/>
      <c r="F754" s="376"/>
      <c r="G754" s="376"/>
      <c r="H754" s="376"/>
      <c r="I754" s="376"/>
      <c r="J754" s="376"/>
      <c r="K754" s="376"/>
      <c r="L754" s="376"/>
      <c r="M754" s="376"/>
      <c r="N754" s="376"/>
      <c r="O754" s="291"/>
      <c r="P754" s="340"/>
      <c r="Q754" s="340"/>
      <c r="R754" s="340"/>
      <c r="S754" s="339"/>
      <c r="T754" s="339"/>
      <c r="U754" s="339"/>
      <c r="V754" s="339"/>
      <c r="W754" s="340"/>
      <c r="X754" s="340"/>
      <c r="Y754" s="341">
        <f>HLOOKUP(Y$35,'3.  Distribution Rates'!$C$122:$P$133,10,FALSE)</f>
        <v>7.0666666666666664E-3</v>
      </c>
      <c r="Z754" s="341">
        <f>HLOOKUP(Z$35,'3.  Distribution Rates'!$C$122:$P$133,10,FALSE)</f>
        <v>1.7166666666666667E-2</v>
      </c>
      <c r="AA754" s="341">
        <f>HLOOKUP(AA$35,'3.  Distribution Rates'!$C$122:$P$133,10,FALSE)</f>
        <v>4.8942333333333332</v>
      </c>
      <c r="AB754" s="341">
        <f>HLOOKUP(AB$35,'3.  Distribution Rates'!$C$122:$P$133,10,FALSE)</f>
        <v>2.0450000000000004</v>
      </c>
      <c r="AC754" s="341">
        <f>HLOOKUP(AC$35,'3.  Distribution Rates'!$C$122:$P$133,10,FALSE)</f>
        <v>2.3118666666666665</v>
      </c>
      <c r="AD754" s="341">
        <f>HLOOKUP(AD$35,'3.  Distribution Rates'!$C$122:$P$133,10,FALSE)</f>
        <v>2.8748333333333336</v>
      </c>
      <c r="AE754" s="341">
        <f>HLOOKUP(AE$35,'3.  Distribution Rates'!$C$122:$P$133,10,FALSE)</f>
        <v>-0.10256666666666665</v>
      </c>
      <c r="AF754" s="341">
        <f>HLOOKUP(AF$35,'3.  Distribution Rates'!$C$122:$P$133,10,FALSE)</f>
        <v>0</v>
      </c>
      <c r="AG754" s="341">
        <f>HLOOKUP(AG$35,'3.  Distribution Rates'!$C$122:$P$133,10,FALSE)</f>
        <v>0</v>
      </c>
      <c r="AH754" s="341">
        <f>HLOOKUP(AH$35,'3.  Distribution Rates'!$C$122:$P$133,10,FALSE)</f>
        <v>0</v>
      </c>
      <c r="AI754" s="341">
        <f>HLOOKUP(AI$35,'3.  Distribution Rates'!$C$122:$P$133,10,FALSE)</f>
        <v>0</v>
      </c>
      <c r="AJ754" s="341">
        <f>HLOOKUP(AJ$35,'3.  Distribution Rates'!$C$122:$P$133,10,FALSE)</f>
        <v>0</v>
      </c>
      <c r="AK754" s="341">
        <f>HLOOKUP(AK$35,'3.  Distribution Rates'!$C$122:$P$133,10,FALSE)</f>
        <v>0</v>
      </c>
      <c r="AL754" s="341">
        <f>HLOOKUP(AL$35,'3.  Distribution Rates'!$C$122:$P$133,10,FALSE)</f>
        <v>0</v>
      </c>
      <c r="AM754" s="348"/>
      <c r="AN754" s="443"/>
    </row>
    <row r="755" spans="2:40">
      <c r="B755" s="324" t="s">
        <v>314</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'4.  2011-2014 LRAM'!Y141*Y754</f>
        <v>0</v>
      </c>
      <c r="Z755" s="378">
        <f>'4.  2011-2014 LRAM'!Z141*Z754</f>
        <v>0</v>
      </c>
      <c r="AA755" s="378">
        <f>'4.  2011-2014 LRAM'!AA141*AA754</f>
        <v>0</v>
      </c>
      <c r="AB755" s="378">
        <f>'4.  2011-2014 LRAM'!AB141*AB754</f>
        <v>0</v>
      </c>
      <c r="AC755" s="378">
        <f>'4.  2011-2014 LRAM'!AC141*AC754</f>
        <v>0</v>
      </c>
      <c r="AD755" s="378">
        <f>'4.  2011-2014 LRAM'!AD141*AD754</f>
        <v>0</v>
      </c>
      <c r="AE755" s="378">
        <f>'4.  2011-2014 LRAM'!AE141*AE754</f>
        <v>0</v>
      </c>
      <c r="AF755" s="378">
        <f>'4.  2011-2014 LRAM'!AF141*AF754</f>
        <v>0</v>
      </c>
      <c r="AG755" s="378">
        <f>'4.  2011-2014 LRAM'!AG141*AG754</f>
        <v>0</v>
      </c>
      <c r="AH755" s="378">
        <f>'4.  2011-2014 LRAM'!AH141*AH754</f>
        <v>0</v>
      </c>
      <c r="AI755" s="378">
        <f>'4.  2011-2014 LRAM'!AI141*AI754</f>
        <v>0</v>
      </c>
      <c r="AJ755" s="378">
        <f>'4.  2011-2014 LRAM'!AJ141*AJ754</f>
        <v>0</v>
      </c>
      <c r="AK755" s="378">
        <f>'4.  2011-2014 LRAM'!AK141*AK754</f>
        <v>0</v>
      </c>
      <c r="AL755" s="378">
        <f>'4.  2011-2014 LRAM'!AL141*AL754</f>
        <v>0</v>
      </c>
      <c r="AM755" s="627">
        <f t="shared" ref="AM755:AM762" si="1276">SUM(Y755:AL755)</f>
        <v>0</v>
      </c>
      <c r="AN755" s="443"/>
    </row>
    <row r="756" spans="2:40">
      <c r="B756" s="324" t="s">
        <v>315</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'4.  2011-2014 LRAM'!Y270*Y754</f>
        <v>0</v>
      </c>
      <c r="Z756" s="378">
        <f>'4.  2011-2014 LRAM'!Z270*Z754</f>
        <v>0</v>
      </c>
      <c r="AA756" s="378">
        <f>'4.  2011-2014 LRAM'!AA270*AA754</f>
        <v>0</v>
      </c>
      <c r="AB756" s="378">
        <f>'4.  2011-2014 LRAM'!AB270*AB754</f>
        <v>0</v>
      </c>
      <c r="AC756" s="378">
        <f>'4.  2011-2014 LRAM'!AC270*AC754</f>
        <v>0</v>
      </c>
      <c r="AD756" s="378">
        <f>'4.  2011-2014 LRAM'!AD270*AD754</f>
        <v>0</v>
      </c>
      <c r="AE756" s="378">
        <f>'4.  2011-2014 LRAM'!AE270*AE754</f>
        <v>0</v>
      </c>
      <c r="AF756" s="378">
        <f>'4.  2011-2014 LRAM'!AF270*AF754</f>
        <v>0</v>
      </c>
      <c r="AG756" s="378">
        <f>'4.  2011-2014 LRAM'!AG270*AG754</f>
        <v>0</v>
      </c>
      <c r="AH756" s="378">
        <f>'4.  2011-2014 LRAM'!AH270*AH754</f>
        <v>0</v>
      </c>
      <c r="AI756" s="378">
        <f>'4.  2011-2014 LRAM'!AI270*AI754</f>
        <v>0</v>
      </c>
      <c r="AJ756" s="378">
        <f>'4.  2011-2014 LRAM'!AJ270*AJ754</f>
        <v>0</v>
      </c>
      <c r="AK756" s="378">
        <f>'4.  2011-2014 LRAM'!AK270*AK754</f>
        <v>0</v>
      </c>
      <c r="AL756" s="378">
        <f>'4.  2011-2014 LRAM'!AL270*AL754</f>
        <v>0</v>
      </c>
      <c r="AM756" s="627">
        <f t="shared" si="1276"/>
        <v>0</v>
      </c>
      <c r="AN756" s="443"/>
    </row>
    <row r="757" spans="2:40">
      <c r="B757" s="324" t="s">
        <v>316</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'4.  2011-2014 LRAM'!Y399*Y754</f>
        <v>0</v>
      </c>
      <c r="Z757" s="378">
        <f>'4.  2011-2014 LRAM'!Z399*Z754</f>
        <v>0</v>
      </c>
      <c r="AA757" s="378">
        <f>'4.  2011-2014 LRAM'!AA399*AA754</f>
        <v>0</v>
      </c>
      <c r="AB757" s="378">
        <f>'4.  2011-2014 LRAM'!AB399*AB754</f>
        <v>0</v>
      </c>
      <c r="AC757" s="378">
        <f>'4.  2011-2014 LRAM'!AC399*AC754</f>
        <v>0</v>
      </c>
      <c r="AD757" s="378">
        <f>'4.  2011-2014 LRAM'!AD399*AD754</f>
        <v>0</v>
      </c>
      <c r="AE757" s="378">
        <f>'4.  2011-2014 LRAM'!AE399*AE754</f>
        <v>0</v>
      </c>
      <c r="AF757" s="378">
        <f>'4.  2011-2014 LRAM'!AF399*AF754</f>
        <v>0</v>
      </c>
      <c r="AG757" s="378">
        <f>'4.  2011-2014 LRAM'!AG399*AG754</f>
        <v>0</v>
      </c>
      <c r="AH757" s="378">
        <f>'4.  2011-2014 LRAM'!AH399*AH754</f>
        <v>0</v>
      </c>
      <c r="AI757" s="378">
        <f>'4.  2011-2014 LRAM'!AI399*AI754</f>
        <v>0</v>
      </c>
      <c r="AJ757" s="378">
        <f>'4.  2011-2014 LRAM'!AJ399*AJ754</f>
        <v>0</v>
      </c>
      <c r="AK757" s="378">
        <f>'4.  2011-2014 LRAM'!AK399*AK754</f>
        <v>0</v>
      </c>
      <c r="AL757" s="378">
        <f>'4.  2011-2014 LRAM'!AL399*AL754</f>
        <v>0</v>
      </c>
      <c r="AM757" s="627">
        <f t="shared" si="1276"/>
        <v>0</v>
      </c>
      <c r="AN757" s="443"/>
    </row>
    <row r="758" spans="2:40">
      <c r="B758" s="324" t="s">
        <v>317</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'4.  2011-2014 LRAM'!Y529*Y754</f>
        <v>0</v>
      </c>
      <c r="Z758" s="378">
        <f>'4.  2011-2014 LRAM'!Z529*Z754</f>
        <v>0</v>
      </c>
      <c r="AA758" s="378">
        <f>'4.  2011-2014 LRAM'!AA529*AA754</f>
        <v>0</v>
      </c>
      <c r="AB758" s="378">
        <f>'4.  2011-2014 LRAM'!AB529*AB754</f>
        <v>0</v>
      </c>
      <c r="AC758" s="378">
        <f>'4.  2011-2014 LRAM'!AC529*AC754</f>
        <v>0</v>
      </c>
      <c r="AD758" s="378">
        <f>'4.  2011-2014 LRAM'!AD529*AD754</f>
        <v>0</v>
      </c>
      <c r="AE758" s="378">
        <f>'4.  2011-2014 LRAM'!AE529*AE754</f>
        <v>0</v>
      </c>
      <c r="AF758" s="378">
        <f>'4.  2011-2014 LRAM'!AF529*AF754</f>
        <v>0</v>
      </c>
      <c r="AG758" s="378">
        <f>'4.  2011-2014 LRAM'!AG529*AG754</f>
        <v>0</v>
      </c>
      <c r="AH758" s="378">
        <f>'4.  2011-2014 LRAM'!AH529*AH754</f>
        <v>0</v>
      </c>
      <c r="AI758" s="378">
        <f>'4.  2011-2014 LRAM'!AI529*AI754</f>
        <v>0</v>
      </c>
      <c r="AJ758" s="378">
        <f>'4.  2011-2014 LRAM'!AJ529*AJ754</f>
        <v>0</v>
      </c>
      <c r="AK758" s="378">
        <f>'4.  2011-2014 LRAM'!AK529*AK754</f>
        <v>0</v>
      </c>
      <c r="AL758" s="378">
        <f>'4.  2011-2014 LRAM'!AL529*AL754</f>
        <v>0</v>
      </c>
      <c r="AM758" s="627">
        <f t="shared" si="1276"/>
        <v>0</v>
      </c>
      <c r="AN758" s="443"/>
    </row>
    <row r="759" spans="2:40">
      <c r="B759" s="324" t="s">
        <v>318</v>
      </c>
      <c r="C759" s="345"/>
      <c r="D759" s="309"/>
      <c r="E759" s="279"/>
      <c r="F759" s="279"/>
      <c r="G759" s="279"/>
      <c r="H759" s="279"/>
      <c r="I759" s="279"/>
      <c r="J759" s="279"/>
      <c r="K759" s="279"/>
      <c r="L759" s="279"/>
      <c r="M759" s="279"/>
      <c r="N759" s="279"/>
      <c r="O759" s="291"/>
      <c r="P759" s="279"/>
      <c r="Q759" s="279"/>
      <c r="R759" s="279"/>
      <c r="S759" s="309"/>
      <c r="T759" s="309"/>
      <c r="U759" s="309"/>
      <c r="V759" s="309"/>
      <c r="W759" s="279"/>
      <c r="X759" s="279"/>
      <c r="Y759" s="378">
        <f t="shared" ref="Y759:AL759" si="1277">Y210*Y754</f>
        <v>0</v>
      </c>
      <c r="Z759" s="378">
        <f t="shared" si="1277"/>
        <v>0</v>
      </c>
      <c r="AA759" s="378">
        <f t="shared" si="1277"/>
        <v>0</v>
      </c>
      <c r="AB759" s="378">
        <f t="shared" si="1277"/>
        <v>0</v>
      </c>
      <c r="AC759" s="378">
        <f t="shared" si="1277"/>
        <v>0</v>
      </c>
      <c r="AD759" s="378">
        <f t="shared" si="1277"/>
        <v>0</v>
      </c>
      <c r="AE759" s="378">
        <f t="shared" si="1277"/>
        <v>0</v>
      </c>
      <c r="AF759" s="378">
        <f t="shared" si="1277"/>
        <v>0</v>
      </c>
      <c r="AG759" s="378">
        <f t="shared" si="1277"/>
        <v>0</v>
      </c>
      <c r="AH759" s="378">
        <f t="shared" si="1277"/>
        <v>0</v>
      </c>
      <c r="AI759" s="378">
        <f t="shared" si="1277"/>
        <v>0</v>
      </c>
      <c r="AJ759" s="378">
        <f t="shared" si="1277"/>
        <v>0</v>
      </c>
      <c r="AK759" s="378">
        <f t="shared" si="1277"/>
        <v>0</v>
      </c>
      <c r="AL759" s="378">
        <f t="shared" si="1277"/>
        <v>0</v>
      </c>
      <c r="AM759" s="627">
        <f t="shared" si="1276"/>
        <v>0</v>
      </c>
      <c r="AN759" s="443"/>
    </row>
    <row r="760" spans="2:40">
      <c r="B760" s="324" t="s">
        <v>319</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 t="shared" ref="Y760:AL760" si="1278">Y400*Y754</f>
        <v>0</v>
      </c>
      <c r="Z760" s="378">
        <f t="shared" si="1278"/>
        <v>0</v>
      </c>
      <c r="AA760" s="378">
        <f t="shared" si="1278"/>
        <v>0</v>
      </c>
      <c r="AB760" s="378">
        <f t="shared" si="1278"/>
        <v>0</v>
      </c>
      <c r="AC760" s="378">
        <f t="shared" si="1278"/>
        <v>0</v>
      </c>
      <c r="AD760" s="378">
        <f t="shared" si="1278"/>
        <v>0</v>
      </c>
      <c r="AE760" s="378">
        <f t="shared" si="1278"/>
        <v>0</v>
      </c>
      <c r="AF760" s="378">
        <f t="shared" si="1278"/>
        <v>0</v>
      </c>
      <c r="AG760" s="378">
        <f t="shared" si="1278"/>
        <v>0</v>
      </c>
      <c r="AH760" s="378">
        <f t="shared" si="1278"/>
        <v>0</v>
      </c>
      <c r="AI760" s="378">
        <f t="shared" si="1278"/>
        <v>0</v>
      </c>
      <c r="AJ760" s="378">
        <f t="shared" si="1278"/>
        <v>0</v>
      </c>
      <c r="AK760" s="378">
        <f t="shared" si="1278"/>
        <v>0</v>
      </c>
      <c r="AL760" s="378">
        <f t="shared" si="1278"/>
        <v>0</v>
      </c>
      <c r="AM760" s="627">
        <f t="shared" si="1276"/>
        <v>0</v>
      </c>
      <c r="AN760" s="443"/>
    </row>
    <row r="761" spans="2:40">
      <c r="B761" s="324" t="s">
        <v>320</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776">
        <v>0</v>
      </c>
      <c r="Z761" s="776">
        <v>0</v>
      </c>
      <c r="AA761" s="776">
        <v>0</v>
      </c>
      <c r="AB761" s="776">
        <v>0</v>
      </c>
      <c r="AC761" s="776">
        <v>0</v>
      </c>
      <c r="AD761" s="776">
        <v>0</v>
      </c>
      <c r="AE761" s="776">
        <v>0</v>
      </c>
      <c r="AF761" s="776">
        <v>0</v>
      </c>
      <c r="AG761" s="776">
        <v>0</v>
      </c>
      <c r="AH761" s="776">
        <v>0</v>
      </c>
      <c r="AI761" s="776">
        <v>0</v>
      </c>
      <c r="AJ761" s="776">
        <v>0</v>
      </c>
      <c r="AK761" s="776">
        <v>0</v>
      </c>
      <c r="AL761" s="776">
        <v>0</v>
      </c>
      <c r="AM761" s="777">
        <f t="shared" si="1276"/>
        <v>0</v>
      </c>
      <c r="AN761" s="443"/>
    </row>
    <row r="762" spans="2:40">
      <c r="B762" s="324" t="s">
        <v>321</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776">
        <v>0</v>
      </c>
      <c r="Z762" s="776">
        <v>0</v>
      </c>
      <c r="AA762" s="776">
        <v>0</v>
      </c>
      <c r="AB762" s="776">
        <v>0</v>
      </c>
      <c r="AC762" s="776">
        <v>0</v>
      </c>
      <c r="AD762" s="776">
        <v>0</v>
      </c>
      <c r="AE762" s="776">
        <v>0</v>
      </c>
      <c r="AF762" s="776">
        <v>0</v>
      </c>
      <c r="AG762" s="776">
        <v>0</v>
      </c>
      <c r="AH762" s="776">
        <v>0</v>
      </c>
      <c r="AI762" s="776">
        <v>0</v>
      </c>
      <c r="AJ762" s="776">
        <v>0</v>
      </c>
      <c r="AK762" s="776">
        <v>0</v>
      </c>
      <c r="AL762" s="776">
        <v>0</v>
      </c>
      <c r="AM762" s="777">
        <f t="shared" si="1276"/>
        <v>0</v>
      </c>
      <c r="AN762" s="443"/>
    </row>
    <row r="763" spans="2:40" ht="15.75">
      <c r="B763" s="349" t="s">
        <v>322</v>
      </c>
      <c r="C763" s="345"/>
      <c r="D763" s="336"/>
      <c r="E763" s="334"/>
      <c r="F763" s="334"/>
      <c r="G763" s="334"/>
      <c r="H763" s="334"/>
      <c r="I763" s="334"/>
      <c r="J763" s="334"/>
      <c r="K763" s="334"/>
      <c r="L763" s="334"/>
      <c r="M763" s="334"/>
      <c r="N763" s="334"/>
      <c r="O763" s="300"/>
      <c r="P763" s="334"/>
      <c r="Q763" s="334"/>
      <c r="R763" s="334"/>
      <c r="S763" s="336"/>
      <c r="T763" s="336"/>
      <c r="U763" s="336"/>
      <c r="V763" s="336"/>
      <c r="W763" s="334"/>
      <c r="X763" s="334"/>
      <c r="Y763" s="346">
        <f>SUM(Y755:Y762)</f>
        <v>0</v>
      </c>
      <c r="Z763" s="346">
        <f>SUM(Z755:Z762)</f>
        <v>0</v>
      </c>
      <c r="AA763" s="346">
        <f t="shared" ref="AA763:AE763" si="1279">SUM(AA755:AA762)</f>
        <v>0</v>
      </c>
      <c r="AB763" s="346">
        <f t="shared" si="1279"/>
        <v>0</v>
      </c>
      <c r="AC763" s="346">
        <f t="shared" si="1279"/>
        <v>0</v>
      </c>
      <c r="AD763" s="346">
        <f t="shared" si="1279"/>
        <v>0</v>
      </c>
      <c r="AE763" s="346">
        <f t="shared" si="1279"/>
        <v>0</v>
      </c>
      <c r="AF763" s="346">
        <f t="shared" ref="AF763:AL763" si="1280">SUM(AF755:AF762)</f>
        <v>0</v>
      </c>
      <c r="AG763" s="346">
        <f t="shared" si="1280"/>
        <v>0</v>
      </c>
      <c r="AH763" s="346">
        <f t="shared" si="1280"/>
        <v>0</v>
      </c>
      <c r="AI763" s="346">
        <f t="shared" si="1280"/>
        <v>0</v>
      </c>
      <c r="AJ763" s="346">
        <f t="shared" si="1280"/>
        <v>0</v>
      </c>
      <c r="AK763" s="346">
        <f t="shared" si="1280"/>
        <v>0</v>
      </c>
      <c r="AL763" s="346">
        <f t="shared" si="1280"/>
        <v>0</v>
      </c>
      <c r="AM763" s="407">
        <f>SUM(AM755:AM762)</f>
        <v>0</v>
      </c>
      <c r="AN763" s="443"/>
    </row>
    <row r="764" spans="2:40" ht="15.75">
      <c r="B764" s="349" t="s">
        <v>323</v>
      </c>
      <c r="C764" s="345"/>
      <c r="D764" s="350"/>
      <c r="E764" s="334"/>
      <c r="F764" s="334"/>
      <c r="G764" s="334"/>
      <c r="H764" s="334"/>
      <c r="I764" s="334"/>
      <c r="J764" s="334"/>
      <c r="K764" s="334"/>
      <c r="L764" s="334"/>
      <c r="M764" s="334"/>
      <c r="N764" s="334"/>
      <c r="O764" s="300"/>
      <c r="P764" s="334"/>
      <c r="Q764" s="334"/>
      <c r="R764" s="334"/>
      <c r="S764" s="336"/>
      <c r="T764" s="336"/>
      <c r="U764" s="336"/>
      <c r="V764" s="336"/>
      <c r="W764" s="334"/>
      <c r="X764" s="334"/>
      <c r="Y764" s="347">
        <f>Y752*Y754</f>
        <v>0</v>
      </c>
      <c r="Z764" s="347">
        <f t="shared" ref="Z764:AE764" si="1281">Z752*Z754</f>
        <v>0</v>
      </c>
      <c r="AA764" s="347">
        <f t="shared" si="1281"/>
        <v>0</v>
      </c>
      <c r="AB764" s="347">
        <f t="shared" si="1281"/>
        <v>0</v>
      </c>
      <c r="AC764" s="347">
        <f t="shared" si="1281"/>
        <v>0</v>
      </c>
      <c r="AD764" s="347">
        <f t="shared" si="1281"/>
        <v>0</v>
      </c>
      <c r="AE764" s="347">
        <f t="shared" si="1281"/>
        <v>0</v>
      </c>
      <c r="AF764" s="347">
        <f t="shared" ref="AF764:AL764" si="1282">AF752*AF754</f>
        <v>0</v>
      </c>
      <c r="AG764" s="347">
        <f t="shared" si="1282"/>
        <v>0</v>
      </c>
      <c r="AH764" s="347">
        <f t="shared" si="1282"/>
        <v>0</v>
      </c>
      <c r="AI764" s="347">
        <f t="shared" si="1282"/>
        <v>0</v>
      </c>
      <c r="AJ764" s="347">
        <f t="shared" si="1282"/>
        <v>0</v>
      </c>
      <c r="AK764" s="347">
        <f t="shared" si="1282"/>
        <v>0</v>
      </c>
      <c r="AL764" s="347">
        <f t="shared" si="1282"/>
        <v>0</v>
      </c>
      <c r="AM764" s="407">
        <f>SUM(Y764:AL764)</f>
        <v>0</v>
      </c>
      <c r="AN764" s="443"/>
    </row>
    <row r="765" spans="2:40" ht="15.75">
      <c r="B765" s="349" t="s">
        <v>324</v>
      </c>
      <c r="C765" s="345"/>
      <c r="D765" s="350"/>
      <c r="E765" s="334"/>
      <c r="F765" s="334"/>
      <c r="G765" s="334"/>
      <c r="H765" s="334"/>
      <c r="I765" s="334"/>
      <c r="J765" s="334"/>
      <c r="K765" s="334"/>
      <c r="L765" s="334"/>
      <c r="M765" s="334"/>
      <c r="N765" s="334"/>
      <c r="O765" s="300"/>
      <c r="P765" s="334"/>
      <c r="Q765" s="334"/>
      <c r="R765" s="334"/>
      <c r="S765" s="350"/>
      <c r="T765" s="350"/>
      <c r="U765" s="350"/>
      <c r="V765" s="350"/>
      <c r="W765" s="334"/>
      <c r="X765" s="334"/>
      <c r="Y765" s="351"/>
      <c r="Z765" s="351"/>
      <c r="AA765" s="351"/>
      <c r="AB765" s="351"/>
      <c r="AC765" s="351"/>
      <c r="AD765" s="351"/>
      <c r="AE765" s="351"/>
      <c r="AF765" s="351"/>
      <c r="AG765" s="351"/>
      <c r="AH765" s="351"/>
      <c r="AI765" s="351"/>
      <c r="AJ765" s="351"/>
      <c r="AK765" s="351"/>
      <c r="AL765" s="351"/>
      <c r="AM765" s="407">
        <f>AM763-AM764</f>
        <v>0</v>
      </c>
      <c r="AN765" s="443"/>
    </row>
    <row r="766" spans="2:40">
      <c r="B766" s="324"/>
      <c r="C766" s="350"/>
      <c r="D766" s="350"/>
      <c r="E766" s="334"/>
      <c r="F766" s="334"/>
      <c r="G766" s="334"/>
      <c r="H766" s="334"/>
      <c r="I766" s="334"/>
      <c r="J766" s="334"/>
      <c r="K766" s="334"/>
      <c r="L766" s="334"/>
      <c r="M766" s="334"/>
      <c r="N766" s="334"/>
      <c r="O766" s="300"/>
      <c r="P766" s="334"/>
      <c r="Q766" s="334"/>
      <c r="R766" s="334"/>
      <c r="S766" s="350"/>
      <c r="T766" s="345"/>
      <c r="U766" s="350"/>
      <c r="V766" s="350"/>
      <c r="W766" s="334"/>
      <c r="X766" s="334"/>
      <c r="Y766" s="352"/>
      <c r="Z766" s="352"/>
      <c r="AA766" s="352"/>
      <c r="AB766" s="352"/>
      <c r="AC766" s="352"/>
      <c r="AD766" s="352"/>
      <c r="AE766" s="352"/>
      <c r="AF766" s="352"/>
      <c r="AG766" s="352"/>
      <c r="AH766" s="352"/>
      <c r="AI766" s="352"/>
      <c r="AJ766" s="352"/>
      <c r="AK766" s="352"/>
      <c r="AL766" s="352"/>
      <c r="AM766" s="348"/>
      <c r="AN766" s="443"/>
    </row>
    <row r="767" spans="2:40">
      <c r="B767" s="439" t="s">
        <v>325</v>
      </c>
      <c r="C767" s="304"/>
      <c r="D767" s="279"/>
      <c r="E767" s="279"/>
      <c r="F767" s="279"/>
      <c r="G767" s="279"/>
      <c r="H767" s="279"/>
      <c r="I767" s="279"/>
      <c r="J767" s="279"/>
      <c r="K767" s="279"/>
      <c r="L767" s="279"/>
      <c r="M767" s="279"/>
      <c r="N767" s="279"/>
      <c r="O767" s="357"/>
      <c r="P767" s="279"/>
      <c r="Q767" s="279"/>
      <c r="R767" s="279"/>
      <c r="S767" s="304"/>
      <c r="T767" s="309"/>
      <c r="U767" s="309"/>
      <c r="V767" s="279"/>
      <c r="W767" s="279"/>
      <c r="X767" s="309"/>
      <c r="Y767" s="291">
        <f>SUMPRODUCT(E594:E749,Y594:Y749)</f>
        <v>1588662.5194920243</v>
      </c>
      <c r="Z767" s="772">
        <f>SUMPRODUCT(E594:E749,Z594:Z749)</f>
        <v>1715659.4168960075</v>
      </c>
      <c r="AA767" s="772">
        <f t="shared" ref="AA767:AL767" si="1283">IF(AA592="kw",SUMPRODUCT($N$594:$N$749,$P$594:$P$749,AA594:AA749),SUMPRODUCT($E$594:$E$749,AA594:AA749))</f>
        <v>26275.411133910464</v>
      </c>
      <c r="AB767" s="772">
        <f t="shared" si="1283"/>
        <v>406.59746419536219</v>
      </c>
      <c r="AC767" s="772">
        <f t="shared" si="1283"/>
        <v>4757.1277263616048</v>
      </c>
      <c r="AD767" s="772">
        <f t="shared" si="1283"/>
        <v>521.2272778137276</v>
      </c>
      <c r="AE767" s="291">
        <f t="shared" si="1283"/>
        <v>1300.2863068176557</v>
      </c>
      <c r="AF767" s="291">
        <f t="shared" si="1283"/>
        <v>0</v>
      </c>
      <c r="AG767" s="291">
        <f t="shared" si="1283"/>
        <v>0</v>
      </c>
      <c r="AH767" s="291">
        <f t="shared" si="1283"/>
        <v>0</v>
      </c>
      <c r="AI767" s="291">
        <f t="shared" si="1283"/>
        <v>0</v>
      </c>
      <c r="AJ767" s="291">
        <f t="shared" si="1283"/>
        <v>0</v>
      </c>
      <c r="AK767" s="291">
        <f t="shared" si="1283"/>
        <v>0</v>
      </c>
      <c r="AL767" s="291">
        <f t="shared" si="1283"/>
        <v>0</v>
      </c>
      <c r="AM767" s="337"/>
    </row>
    <row r="768" spans="2:40">
      <c r="B768" s="440" t="s">
        <v>326</v>
      </c>
      <c r="C768" s="364"/>
      <c r="D768" s="384"/>
      <c r="E768" s="384"/>
      <c r="F768" s="384"/>
      <c r="G768" s="384"/>
      <c r="H768" s="384"/>
      <c r="I768" s="384"/>
      <c r="J768" s="384"/>
      <c r="K768" s="384"/>
      <c r="L768" s="384"/>
      <c r="M768" s="384"/>
      <c r="N768" s="384"/>
      <c r="O768" s="383"/>
      <c r="P768" s="384"/>
      <c r="Q768" s="384"/>
      <c r="R768" s="384"/>
      <c r="S768" s="364"/>
      <c r="T768" s="385"/>
      <c r="U768" s="385"/>
      <c r="V768" s="384"/>
      <c r="W768" s="384"/>
      <c r="X768" s="385"/>
      <c r="Y768" s="326">
        <f>SUMPRODUCT(F594:F749,Y594:Y749)</f>
        <v>1588450.3155494819</v>
      </c>
      <c r="Z768" s="326">
        <f>SUMPRODUCT(F594:F749,Z594:Z749)</f>
        <v>1626629.1804876891</v>
      </c>
      <c r="AA768" s="326">
        <f t="shared" ref="AA768:AL768" si="1284">IF(AA592="kw",SUMPRODUCT($N$594:$N$749,$Q$594:$Q$749,AA594:AA749),SUMPRODUCT($F$594:$F$749,AA594:AA749))</f>
        <v>26228.600521524902</v>
      </c>
      <c r="AB768" s="326">
        <f t="shared" si="1284"/>
        <v>404.58679739261163</v>
      </c>
      <c r="AC768" s="326">
        <f t="shared" si="1284"/>
        <v>4745.0661835526826</v>
      </c>
      <c r="AD768" s="326">
        <f t="shared" si="1284"/>
        <v>518.64975464529834</v>
      </c>
      <c r="AE768" s="326">
        <f t="shared" si="1284"/>
        <v>1293.8562556210422</v>
      </c>
      <c r="AF768" s="326">
        <f t="shared" si="1284"/>
        <v>0</v>
      </c>
      <c r="AG768" s="326">
        <f t="shared" si="1284"/>
        <v>0</v>
      </c>
      <c r="AH768" s="326">
        <f t="shared" si="1284"/>
        <v>0</v>
      </c>
      <c r="AI768" s="326">
        <f t="shared" si="1284"/>
        <v>0</v>
      </c>
      <c r="AJ768" s="326">
        <f t="shared" si="1284"/>
        <v>0</v>
      </c>
      <c r="AK768" s="326">
        <f t="shared" si="1284"/>
        <v>0</v>
      </c>
      <c r="AL768" s="326">
        <f t="shared" si="1284"/>
        <v>0</v>
      </c>
      <c r="AM768" s="386"/>
    </row>
    <row r="769" spans="1:39" ht="20.25" customHeight="1">
      <c r="B769" s="368" t="s">
        <v>584</v>
      </c>
      <c r="C769" s="387"/>
      <c r="D769" s="388"/>
      <c r="E769" s="388"/>
      <c r="F769" s="388"/>
      <c r="G769" s="388"/>
      <c r="H769" s="388"/>
      <c r="I769" s="388"/>
      <c r="J769" s="388"/>
      <c r="K769" s="388"/>
      <c r="L769" s="388"/>
      <c r="M769" s="388"/>
      <c r="N769" s="388"/>
      <c r="O769" s="388"/>
      <c r="P769" s="388"/>
      <c r="Q769" s="388"/>
      <c r="R769" s="388"/>
      <c r="S769" s="371"/>
      <c r="T769" s="372"/>
      <c r="U769" s="388"/>
      <c r="V769" s="388"/>
      <c r="W769" s="388"/>
      <c r="X769" s="388"/>
      <c r="Y769" s="409"/>
      <c r="Z769" s="409"/>
      <c r="AA769" s="409"/>
      <c r="AB769" s="409"/>
      <c r="AC769" s="409"/>
      <c r="AD769" s="409"/>
      <c r="AE769" s="409"/>
      <c r="AF769" s="409"/>
      <c r="AG769" s="409"/>
      <c r="AH769" s="409"/>
      <c r="AI769" s="409"/>
      <c r="AJ769" s="409"/>
      <c r="AK769" s="409"/>
      <c r="AL769" s="409"/>
      <c r="AM769" s="389"/>
    </row>
    <row r="772" spans="1:39" ht="15.75">
      <c r="B772" s="280" t="s">
        <v>327</v>
      </c>
      <c r="C772" s="281"/>
      <c r="D772" s="588" t="s">
        <v>526</v>
      </c>
      <c r="E772" s="253"/>
      <c r="F772" s="588"/>
      <c r="G772" s="253"/>
      <c r="H772" s="253"/>
      <c r="I772" s="253"/>
      <c r="J772" s="253"/>
      <c r="K772" s="253"/>
      <c r="L772" s="253"/>
      <c r="M772" s="253"/>
      <c r="N772" s="253"/>
      <c r="O772" s="281"/>
      <c r="P772" s="253"/>
      <c r="Q772" s="253"/>
      <c r="R772" s="253"/>
      <c r="S772" s="253"/>
      <c r="T772" s="253"/>
      <c r="U772" s="253"/>
      <c r="V772" s="253"/>
      <c r="W772" s="253"/>
      <c r="X772" s="253"/>
      <c r="Y772" s="270"/>
      <c r="Z772" s="267"/>
      <c r="AA772" s="267"/>
      <c r="AB772" s="267"/>
      <c r="AC772" s="267"/>
      <c r="AD772" s="267"/>
      <c r="AE772" s="267"/>
      <c r="AF772" s="267"/>
      <c r="AG772" s="267"/>
      <c r="AH772" s="267"/>
      <c r="AI772" s="267"/>
      <c r="AJ772" s="267"/>
      <c r="AK772" s="267"/>
      <c r="AL772" s="267"/>
    </row>
    <row r="773" spans="1:39" ht="33" customHeight="1">
      <c r="B773" s="841" t="s">
        <v>211</v>
      </c>
      <c r="C773" s="843" t="s">
        <v>33</v>
      </c>
      <c r="D773" s="284" t="s">
        <v>422</v>
      </c>
      <c r="E773" s="845" t="s">
        <v>209</v>
      </c>
      <c r="F773" s="846"/>
      <c r="G773" s="846"/>
      <c r="H773" s="846"/>
      <c r="I773" s="846"/>
      <c r="J773" s="846"/>
      <c r="K773" s="846"/>
      <c r="L773" s="846"/>
      <c r="M773" s="847"/>
      <c r="N773" s="851" t="s">
        <v>213</v>
      </c>
      <c r="O773" s="284" t="s">
        <v>423</v>
      </c>
      <c r="P773" s="845" t="s">
        <v>212</v>
      </c>
      <c r="Q773" s="846"/>
      <c r="R773" s="846"/>
      <c r="S773" s="846"/>
      <c r="T773" s="846"/>
      <c r="U773" s="846"/>
      <c r="V773" s="846"/>
      <c r="W773" s="846"/>
      <c r="X773" s="847"/>
      <c r="Y773" s="848" t="s">
        <v>243</v>
      </c>
      <c r="Z773" s="849"/>
      <c r="AA773" s="849"/>
      <c r="AB773" s="849"/>
      <c r="AC773" s="849"/>
      <c r="AD773" s="849"/>
      <c r="AE773" s="849"/>
      <c r="AF773" s="849"/>
      <c r="AG773" s="849"/>
      <c r="AH773" s="849"/>
      <c r="AI773" s="849"/>
      <c r="AJ773" s="849"/>
      <c r="AK773" s="849"/>
      <c r="AL773" s="849"/>
      <c r="AM773" s="850"/>
    </row>
    <row r="774" spans="1:39" ht="65.25" customHeight="1">
      <c r="B774" s="842"/>
      <c r="C774" s="844"/>
      <c r="D774" s="285">
        <v>2019</v>
      </c>
      <c r="E774" s="285">
        <v>2020</v>
      </c>
      <c r="F774" s="285">
        <v>2021</v>
      </c>
      <c r="G774" s="285">
        <v>2022</v>
      </c>
      <c r="H774" s="285">
        <v>2023</v>
      </c>
      <c r="I774" s="285">
        <v>2024</v>
      </c>
      <c r="J774" s="285">
        <v>2025</v>
      </c>
      <c r="K774" s="285">
        <v>2026</v>
      </c>
      <c r="L774" s="285">
        <v>2027</v>
      </c>
      <c r="M774" s="285">
        <v>2028</v>
      </c>
      <c r="N774" s="852"/>
      <c r="O774" s="285">
        <v>2019</v>
      </c>
      <c r="P774" s="285">
        <v>2020</v>
      </c>
      <c r="Q774" s="285">
        <v>2021</v>
      </c>
      <c r="R774" s="285">
        <v>2022</v>
      </c>
      <c r="S774" s="285">
        <v>2023</v>
      </c>
      <c r="T774" s="285">
        <v>2024</v>
      </c>
      <c r="U774" s="285">
        <v>2025</v>
      </c>
      <c r="V774" s="285">
        <v>2026</v>
      </c>
      <c r="W774" s="285">
        <v>2027</v>
      </c>
      <c r="X774" s="285">
        <v>2028</v>
      </c>
      <c r="Y774" s="285" t="str">
        <f>'1.  LRAMVA Summary'!D52</f>
        <v>Residential</v>
      </c>
      <c r="Z774" s="285" t="str">
        <f>'1.  LRAMVA Summary'!E52</f>
        <v>General Service &lt; 50 kW</v>
      </c>
      <c r="AA774" s="285" t="str">
        <f>'1.  LRAMVA Summary'!F52</f>
        <v>General Service 50 - 4,999 kW</v>
      </c>
      <c r="AB774" s="285" t="str">
        <f>'1.  LRAMVA Summary'!G52</f>
        <v>General Service 3,000 - 4,999 kW</v>
      </c>
      <c r="AC774" s="285" t="str">
        <f>'1.  LRAMVA Summary'!H52</f>
        <v>Large Use - Regular</v>
      </c>
      <c r="AD774" s="285" t="str">
        <f>'1.  LRAMVA Summary'!I52</f>
        <v>Large Use - 3TS</v>
      </c>
      <c r="AE774" s="285" t="str">
        <f>'1.  LRAMVA Summary'!J52</f>
        <v>Large Use - Ford Annex</v>
      </c>
      <c r="AF774" s="285" t="str">
        <f>'1.  LRAMVA Summary'!K52</f>
        <v>Other</v>
      </c>
      <c r="AG774" s="285" t="str">
        <f>'1.  LRAMVA Summary'!L52</f>
        <v/>
      </c>
      <c r="AH774" s="285" t="str">
        <f>'1.  LRAMVA Summary'!M52</f>
        <v/>
      </c>
      <c r="AI774" s="285" t="str">
        <f>'1.  LRAMVA Summary'!N52</f>
        <v/>
      </c>
      <c r="AJ774" s="285" t="str">
        <f>'1.  LRAMVA Summary'!O52</f>
        <v/>
      </c>
      <c r="AK774" s="285" t="str">
        <f>'1.  LRAMVA Summary'!P52</f>
        <v/>
      </c>
      <c r="AL774" s="285" t="str">
        <f>'1.  LRAMVA Summary'!Q52</f>
        <v/>
      </c>
      <c r="AM774" s="287" t="str">
        <f>'1.  LRAMVA Summary'!R52</f>
        <v>Total</v>
      </c>
    </row>
    <row r="775" spans="1:39" ht="15.75" customHeight="1">
      <c r="A775" s="530"/>
      <c r="B775" s="517" t="s">
        <v>504</v>
      </c>
      <c r="C775" s="289"/>
      <c r="D775" s="289"/>
      <c r="E775" s="289"/>
      <c r="F775" s="289"/>
      <c r="G775" s="289"/>
      <c r="H775" s="289"/>
      <c r="I775" s="289"/>
      <c r="J775" s="289"/>
      <c r="K775" s="289"/>
      <c r="L775" s="289"/>
      <c r="M775" s="289"/>
      <c r="N775" s="290"/>
      <c r="O775" s="289"/>
      <c r="P775" s="289"/>
      <c r="Q775" s="289"/>
      <c r="R775" s="289"/>
      <c r="S775" s="289"/>
      <c r="T775" s="289"/>
      <c r="U775" s="289"/>
      <c r="V775" s="289"/>
      <c r="W775" s="289"/>
      <c r="X775" s="289"/>
      <c r="Y775" s="291" t="str">
        <f>'1.  LRAMVA Summary'!D53</f>
        <v>kWh</v>
      </c>
      <c r="Z775" s="291" t="str">
        <f>'1.  LRAMVA Summary'!E53</f>
        <v>kWh</v>
      </c>
      <c r="AA775" s="291" t="str">
        <f>'1.  LRAMVA Summary'!F53</f>
        <v>kW</v>
      </c>
      <c r="AB775" s="291" t="str">
        <f>'1.  LRAMVA Summary'!G53</f>
        <v>kW</v>
      </c>
      <c r="AC775" s="291" t="str">
        <f>'1.  LRAMVA Summary'!H53</f>
        <v>kW</v>
      </c>
      <c r="AD775" s="291" t="str">
        <f>'1.  LRAMVA Summary'!I53</f>
        <v>kW</v>
      </c>
      <c r="AE775" s="291" t="str">
        <f>'1.  LRAMVA Summary'!J53</f>
        <v>kW</v>
      </c>
      <c r="AF775" s="291" t="str">
        <f>'1.  LRAMVA Summary'!K53</f>
        <v>kW</v>
      </c>
      <c r="AG775" s="291">
        <f>'1.  LRAMVA Summary'!L53</f>
        <v>0</v>
      </c>
      <c r="AH775" s="291">
        <f>'1.  LRAMVA Summary'!M53</f>
        <v>0</v>
      </c>
      <c r="AI775" s="291">
        <f>'1.  LRAMVA Summary'!N53</f>
        <v>0</v>
      </c>
      <c r="AJ775" s="291">
        <f>'1.  LRAMVA Summary'!O53</f>
        <v>0</v>
      </c>
      <c r="AK775" s="291">
        <f>'1.  LRAMVA Summary'!P53</f>
        <v>0</v>
      </c>
      <c r="AL775" s="291">
        <f>'1.  LRAMVA Summary'!Q53</f>
        <v>0</v>
      </c>
      <c r="AM775" s="292"/>
    </row>
    <row r="776" spans="1:39" ht="15.75" outlineLevel="1">
      <c r="A776" s="530"/>
      <c r="B776" s="504" t="s">
        <v>497</v>
      </c>
      <c r="C776" s="289"/>
      <c r="D776" s="289"/>
      <c r="E776" s="289"/>
      <c r="F776" s="289"/>
      <c r="G776" s="289"/>
      <c r="H776" s="289"/>
      <c r="I776" s="289"/>
      <c r="J776" s="289"/>
      <c r="K776" s="289"/>
      <c r="L776" s="289"/>
      <c r="M776" s="289"/>
      <c r="N776" s="290"/>
      <c r="O776" s="289"/>
      <c r="P776" s="289"/>
      <c r="Q776" s="289"/>
      <c r="R776" s="289"/>
      <c r="S776" s="289"/>
      <c r="T776" s="289"/>
      <c r="U776" s="289"/>
      <c r="V776" s="289"/>
      <c r="W776" s="289"/>
      <c r="X776" s="289"/>
      <c r="Y776" s="291"/>
      <c r="Z776" s="291"/>
      <c r="AA776" s="291"/>
      <c r="AB776" s="291"/>
      <c r="AC776" s="291"/>
      <c r="AD776" s="291"/>
      <c r="AE776" s="291"/>
      <c r="AF776" s="291"/>
      <c r="AG776" s="291"/>
      <c r="AH776" s="291"/>
      <c r="AI776" s="291"/>
      <c r="AJ776" s="291"/>
      <c r="AK776" s="291"/>
      <c r="AL776" s="291"/>
      <c r="AM776" s="292"/>
    </row>
    <row r="777" spans="1:39" outlineLevel="1">
      <c r="A777" s="530">
        <v>1</v>
      </c>
      <c r="B777" s="428" t="s">
        <v>95</v>
      </c>
      <c r="C777" s="291" t="s">
        <v>25</v>
      </c>
      <c r="D777" s="295"/>
      <c r="E777" s="295"/>
      <c r="F777" s="295"/>
      <c r="G777" s="295"/>
      <c r="H777" s="295"/>
      <c r="I777" s="295"/>
      <c r="J777" s="295"/>
      <c r="K777" s="295"/>
      <c r="L777" s="295"/>
      <c r="M777" s="295"/>
      <c r="N777" s="291"/>
      <c r="O777" s="295"/>
      <c r="P777" s="295"/>
      <c r="Q777" s="295"/>
      <c r="R777" s="295"/>
      <c r="S777" s="295"/>
      <c r="T777" s="295"/>
      <c r="U777" s="295"/>
      <c r="V777" s="295"/>
      <c r="W777" s="295"/>
      <c r="X777" s="295"/>
      <c r="Y777" s="410"/>
      <c r="Z777" s="410"/>
      <c r="AA777" s="410"/>
      <c r="AB777" s="410"/>
      <c r="AC777" s="410"/>
      <c r="AD777" s="410"/>
      <c r="AE777" s="410"/>
      <c r="AF777" s="410"/>
      <c r="AG777" s="410"/>
      <c r="AH777" s="410"/>
      <c r="AI777" s="410"/>
      <c r="AJ777" s="410"/>
      <c r="AK777" s="410"/>
      <c r="AL777" s="410"/>
      <c r="AM777" s="296">
        <f>SUM(Y777:AL777)</f>
        <v>0</v>
      </c>
    </row>
    <row r="778" spans="1:39" outlineLevel="1">
      <c r="A778" s="530"/>
      <c r="B778" s="294" t="s">
        <v>342</v>
      </c>
      <c r="C778" s="291" t="s">
        <v>163</v>
      </c>
      <c r="D778" s="295"/>
      <c r="E778" s="295"/>
      <c r="F778" s="295"/>
      <c r="G778" s="295"/>
      <c r="H778" s="295"/>
      <c r="I778" s="295"/>
      <c r="J778" s="295"/>
      <c r="K778" s="295"/>
      <c r="L778" s="295"/>
      <c r="M778" s="295"/>
      <c r="N778" s="468"/>
      <c r="O778" s="295"/>
      <c r="P778" s="295"/>
      <c r="Q778" s="295"/>
      <c r="R778" s="295"/>
      <c r="S778" s="295"/>
      <c r="T778" s="295"/>
      <c r="U778" s="295"/>
      <c r="V778" s="295"/>
      <c r="W778" s="295"/>
      <c r="X778" s="295"/>
      <c r="Y778" s="411">
        <f>Y777</f>
        <v>0</v>
      </c>
      <c r="Z778" s="411">
        <f t="shared" ref="Z778" si="1285">Z777</f>
        <v>0</v>
      </c>
      <c r="AA778" s="411">
        <f t="shared" ref="AA778" si="1286">AA777</f>
        <v>0</v>
      </c>
      <c r="AB778" s="411">
        <f t="shared" ref="AB778" si="1287">AB777</f>
        <v>0</v>
      </c>
      <c r="AC778" s="411">
        <f t="shared" ref="AC778" si="1288">AC777</f>
        <v>0</v>
      </c>
      <c r="AD778" s="411">
        <f t="shared" ref="AD778" si="1289">AD777</f>
        <v>0</v>
      </c>
      <c r="AE778" s="411">
        <f t="shared" ref="AE778" si="1290">AE777</f>
        <v>0</v>
      </c>
      <c r="AF778" s="411">
        <f t="shared" ref="AF778" si="1291">AF777</f>
        <v>0</v>
      </c>
      <c r="AG778" s="411">
        <f t="shared" ref="AG778" si="1292">AG777</f>
        <v>0</v>
      </c>
      <c r="AH778" s="411">
        <f t="shared" ref="AH778" si="1293">AH777</f>
        <v>0</v>
      </c>
      <c r="AI778" s="411">
        <f t="shared" ref="AI778" si="1294">AI777</f>
        <v>0</v>
      </c>
      <c r="AJ778" s="411">
        <f t="shared" ref="AJ778" si="1295">AJ777</f>
        <v>0</v>
      </c>
      <c r="AK778" s="411">
        <f t="shared" ref="AK778" si="1296">AK777</f>
        <v>0</v>
      </c>
      <c r="AL778" s="411">
        <f t="shared" ref="AL778" si="1297">AL777</f>
        <v>0</v>
      </c>
      <c r="AM778" s="297"/>
    </row>
    <row r="779" spans="1:39" ht="15.75" outlineLevel="1">
      <c r="A779" s="530"/>
      <c r="B779" s="298"/>
      <c r="C779" s="299"/>
      <c r="D779" s="299"/>
      <c r="E779" s="299"/>
      <c r="F779" s="299"/>
      <c r="G779" s="299"/>
      <c r="H779" s="299"/>
      <c r="I779" s="299"/>
      <c r="J779" s="299"/>
      <c r="K779" s="299"/>
      <c r="L779" s="299"/>
      <c r="M779" s="299"/>
      <c r="N779" s="300"/>
      <c r="O779" s="299"/>
      <c r="P779" s="299"/>
      <c r="Q779" s="299"/>
      <c r="R779" s="299"/>
      <c r="S779" s="299"/>
      <c r="T779" s="299"/>
      <c r="U779" s="299"/>
      <c r="V779" s="299"/>
      <c r="W779" s="299"/>
      <c r="X779" s="299"/>
      <c r="Y779" s="412"/>
      <c r="Z779" s="413"/>
      <c r="AA779" s="413"/>
      <c r="AB779" s="413"/>
      <c r="AC779" s="413"/>
      <c r="AD779" s="413"/>
      <c r="AE779" s="413"/>
      <c r="AF779" s="413"/>
      <c r="AG779" s="413"/>
      <c r="AH779" s="413"/>
      <c r="AI779" s="413"/>
      <c r="AJ779" s="413"/>
      <c r="AK779" s="413"/>
      <c r="AL779" s="413"/>
      <c r="AM779" s="302"/>
    </row>
    <row r="780" spans="1:39" outlineLevel="1">
      <c r="A780" s="530">
        <v>2</v>
      </c>
      <c r="B780" s="428" t="s">
        <v>96</v>
      </c>
      <c r="C780" s="291" t="s">
        <v>25</v>
      </c>
      <c r="D780" s="295"/>
      <c r="E780" s="295"/>
      <c r="F780" s="295"/>
      <c r="G780" s="295"/>
      <c r="H780" s="295"/>
      <c r="I780" s="295"/>
      <c r="J780" s="295"/>
      <c r="K780" s="295"/>
      <c r="L780" s="295"/>
      <c r="M780" s="295"/>
      <c r="N780" s="291"/>
      <c r="O780" s="295"/>
      <c r="P780" s="295"/>
      <c r="Q780" s="295"/>
      <c r="R780" s="295"/>
      <c r="S780" s="295"/>
      <c r="T780" s="295"/>
      <c r="U780" s="295"/>
      <c r="V780" s="295"/>
      <c r="W780" s="295"/>
      <c r="X780" s="295"/>
      <c r="Y780" s="410"/>
      <c r="Z780" s="410"/>
      <c r="AA780" s="410"/>
      <c r="AB780" s="410"/>
      <c r="AC780" s="410"/>
      <c r="AD780" s="410"/>
      <c r="AE780" s="410"/>
      <c r="AF780" s="410"/>
      <c r="AG780" s="410"/>
      <c r="AH780" s="410"/>
      <c r="AI780" s="410"/>
      <c r="AJ780" s="410"/>
      <c r="AK780" s="410"/>
      <c r="AL780" s="410"/>
      <c r="AM780" s="296">
        <f>SUM(Y780:AL780)</f>
        <v>0</v>
      </c>
    </row>
    <row r="781" spans="1:39" outlineLevel="1">
      <c r="A781" s="530"/>
      <c r="B781" s="294" t="s">
        <v>342</v>
      </c>
      <c r="C781" s="291" t="s">
        <v>163</v>
      </c>
      <c r="D781" s="295"/>
      <c r="E781" s="295"/>
      <c r="F781" s="295"/>
      <c r="G781" s="295"/>
      <c r="H781" s="295"/>
      <c r="I781" s="295"/>
      <c r="J781" s="295"/>
      <c r="K781" s="295"/>
      <c r="L781" s="295"/>
      <c r="M781" s="295"/>
      <c r="N781" s="468"/>
      <c r="O781" s="295"/>
      <c r="P781" s="295"/>
      <c r="Q781" s="295"/>
      <c r="R781" s="295"/>
      <c r="S781" s="295"/>
      <c r="T781" s="295"/>
      <c r="U781" s="295"/>
      <c r="V781" s="295"/>
      <c r="W781" s="295"/>
      <c r="X781" s="295"/>
      <c r="Y781" s="411">
        <f>Y780</f>
        <v>0</v>
      </c>
      <c r="Z781" s="411">
        <f t="shared" ref="Z781" si="1298">Z780</f>
        <v>0</v>
      </c>
      <c r="AA781" s="411">
        <f t="shared" ref="AA781" si="1299">AA780</f>
        <v>0</v>
      </c>
      <c r="AB781" s="411">
        <f t="shared" ref="AB781" si="1300">AB780</f>
        <v>0</v>
      </c>
      <c r="AC781" s="411">
        <f t="shared" ref="AC781" si="1301">AC780</f>
        <v>0</v>
      </c>
      <c r="AD781" s="411">
        <f t="shared" ref="AD781" si="1302">AD780</f>
        <v>0</v>
      </c>
      <c r="AE781" s="411">
        <f t="shared" ref="AE781" si="1303">AE780</f>
        <v>0</v>
      </c>
      <c r="AF781" s="411">
        <f t="shared" ref="AF781" si="1304">AF780</f>
        <v>0</v>
      </c>
      <c r="AG781" s="411">
        <f t="shared" ref="AG781" si="1305">AG780</f>
        <v>0</v>
      </c>
      <c r="AH781" s="411">
        <f t="shared" ref="AH781" si="1306">AH780</f>
        <v>0</v>
      </c>
      <c r="AI781" s="411">
        <f t="shared" ref="AI781" si="1307">AI780</f>
        <v>0</v>
      </c>
      <c r="AJ781" s="411">
        <f t="shared" ref="AJ781" si="1308">AJ780</f>
        <v>0</v>
      </c>
      <c r="AK781" s="411">
        <f t="shared" ref="AK781" si="1309">AK780</f>
        <v>0</v>
      </c>
      <c r="AL781" s="411">
        <f t="shared" ref="AL781" si="1310">AL780</f>
        <v>0</v>
      </c>
      <c r="AM781" s="297"/>
    </row>
    <row r="782" spans="1:39" ht="15.75" outlineLevel="1">
      <c r="A782" s="530"/>
      <c r="B782" s="298"/>
      <c r="C782" s="299"/>
      <c r="D782" s="304"/>
      <c r="E782" s="304"/>
      <c r="F782" s="304"/>
      <c r="G782" s="304"/>
      <c r="H782" s="304"/>
      <c r="I782" s="304"/>
      <c r="J782" s="304"/>
      <c r="K782" s="304"/>
      <c r="L782" s="304"/>
      <c r="M782" s="304"/>
      <c r="N782" s="300"/>
      <c r="O782" s="304"/>
      <c r="P782" s="304"/>
      <c r="Q782" s="304"/>
      <c r="R782" s="304"/>
      <c r="S782" s="304"/>
      <c r="T782" s="304"/>
      <c r="U782" s="304"/>
      <c r="V782" s="304"/>
      <c r="W782" s="304"/>
      <c r="X782" s="304"/>
      <c r="Y782" s="412"/>
      <c r="Z782" s="413"/>
      <c r="AA782" s="413"/>
      <c r="AB782" s="413"/>
      <c r="AC782" s="413"/>
      <c r="AD782" s="413"/>
      <c r="AE782" s="413"/>
      <c r="AF782" s="413"/>
      <c r="AG782" s="413"/>
      <c r="AH782" s="413"/>
      <c r="AI782" s="413"/>
      <c r="AJ782" s="413"/>
      <c r="AK782" s="413"/>
      <c r="AL782" s="413"/>
      <c r="AM782" s="302"/>
    </row>
    <row r="783" spans="1:39" outlineLevel="1">
      <c r="A783" s="530">
        <v>3</v>
      </c>
      <c r="B783" s="428" t="s">
        <v>97</v>
      </c>
      <c r="C783" s="291" t="s">
        <v>25</v>
      </c>
      <c r="D783" s="295"/>
      <c r="E783" s="295"/>
      <c r="F783" s="295"/>
      <c r="G783" s="295"/>
      <c r="H783" s="295"/>
      <c r="I783" s="295"/>
      <c r="J783" s="295"/>
      <c r="K783" s="295"/>
      <c r="L783" s="295"/>
      <c r="M783" s="295"/>
      <c r="N783" s="291"/>
      <c r="O783" s="295"/>
      <c r="P783" s="295"/>
      <c r="Q783" s="295"/>
      <c r="R783" s="295"/>
      <c r="S783" s="295"/>
      <c r="T783" s="295"/>
      <c r="U783" s="295"/>
      <c r="V783" s="295"/>
      <c r="W783" s="295"/>
      <c r="X783" s="295"/>
      <c r="Y783" s="410"/>
      <c r="Z783" s="410"/>
      <c r="AA783" s="410"/>
      <c r="AB783" s="410"/>
      <c r="AC783" s="410"/>
      <c r="AD783" s="410"/>
      <c r="AE783" s="410"/>
      <c r="AF783" s="410"/>
      <c r="AG783" s="410"/>
      <c r="AH783" s="410"/>
      <c r="AI783" s="410"/>
      <c r="AJ783" s="410"/>
      <c r="AK783" s="410"/>
      <c r="AL783" s="410"/>
      <c r="AM783" s="296">
        <f>SUM(Y783:AL783)</f>
        <v>0</v>
      </c>
    </row>
    <row r="784" spans="1:39" outlineLevel="1">
      <c r="A784" s="530"/>
      <c r="B784" s="294" t="s">
        <v>342</v>
      </c>
      <c r="C784" s="291" t="s">
        <v>163</v>
      </c>
      <c r="D784" s="295"/>
      <c r="E784" s="295"/>
      <c r="F784" s="295"/>
      <c r="G784" s="295"/>
      <c r="H784" s="295"/>
      <c r="I784" s="295"/>
      <c r="J784" s="295"/>
      <c r="K784" s="295"/>
      <c r="L784" s="295"/>
      <c r="M784" s="295"/>
      <c r="N784" s="468"/>
      <c r="O784" s="295"/>
      <c r="P784" s="295"/>
      <c r="Q784" s="295"/>
      <c r="R784" s="295"/>
      <c r="S784" s="295"/>
      <c r="T784" s="295"/>
      <c r="U784" s="295"/>
      <c r="V784" s="295"/>
      <c r="W784" s="295"/>
      <c r="X784" s="295"/>
      <c r="Y784" s="411">
        <f>Y783</f>
        <v>0</v>
      </c>
      <c r="Z784" s="411">
        <f t="shared" ref="Z784" si="1311">Z783</f>
        <v>0</v>
      </c>
      <c r="AA784" s="411">
        <f t="shared" ref="AA784" si="1312">AA783</f>
        <v>0</v>
      </c>
      <c r="AB784" s="411">
        <f t="shared" ref="AB784" si="1313">AB783</f>
        <v>0</v>
      </c>
      <c r="AC784" s="411">
        <f t="shared" ref="AC784" si="1314">AC783</f>
        <v>0</v>
      </c>
      <c r="AD784" s="411">
        <f t="shared" ref="AD784" si="1315">AD783</f>
        <v>0</v>
      </c>
      <c r="AE784" s="411">
        <f t="shared" ref="AE784" si="1316">AE783</f>
        <v>0</v>
      </c>
      <c r="AF784" s="411">
        <f t="shared" ref="AF784" si="1317">AF783</f>
        <v>0</v>
      </c>
      <c r="AG784" s="411">
        <f t="shared" ref="AG784" si="1318">AG783</f>
        <v>0</v>
      </c>
      <c r="AH784" s="411">
        <f t="shared" ref="AH784" si="1319">AH783</f>
        <v>0</v>
      </c>
      <c r="AI784" s="411">
        <f t="shared" ref="AI784" si="1320">AI783</f>
        <v>0</v>
      </c>
      <c r="AJ784" s="411">
        <f t="shared" ref="AJ784" si="1321">AJ783</f>
        <v>0</v>
      </c>
      <c r="AK784" s="411">
        <f t="shared" ref="AK784" si="1322">AK783</f>
        <v>0</v>
      </c>
      <c r="AL784" s="411">
        <f t="shared" ref="AL784" si="1323">AL783</f>
        <v>0</v>
      </c>
      <c r="AM784" s="297"/>
    </row>
    <row r="785" spans="1:39" outlineLevel="1">
      <c r="A785" s="530"/>
      <c r="B785" s="294"/>
      <c r="C785" s="305"/>
      <c r="D785" s="291"/>
      <c r="E785" s="291"/>
      <c r="F785" s="291"/>
      <c r="G785" s="291"/>
      <c r="H785" s="291"/>
      <c r="I785" s="291"/>
      <c r="J785" s="291"/>
      <c r="K785" s="291"/>
      <c r="L785" s="291"/>
      <c r="M785" s="291"/>
      <c r="N785" s="291"/>
      <c r="O785" s="291"/>
      <c r="P785" s="291"/>
      <c r="Q785" s="291"/>
      <c r="R785" s="291"/>
      <c r="S785" s="291"/>
      <c r="T785" s="291"/>
      <c r="U785" s="291"/>
      <c r="V785" s="291"/>
      <c r="W785" s="291"/>
      <c r="X785" s="291"/>
      <c r="Y785" s="412"/>
      <c r="Z785" s="412"/>
      <c r="AA785" s="412"/>
      <c r="AB785" s="412"/>
      <c r="AC785" s="412"/>
      <c r="AD785" s="412"/>
      <c r="AE785" s="412"/>
      <c r="AF785" s="412"/>
      <c r="AG785" s="412"/>
      <c r="AH785" s="412"/>
      <c r="AI785" s="412"/>
      <c r="AJ785" s="412"/>
      <c r="AK785" s="412"/>
      <c r="AL785" s="412"/>
      <c r="AM785" s="306"/>
    </row>
    <row r="786" spans="1:39" outlineLevel="1">
      <c r="A786" s="530">
        <v>4</v>
      </c>
      <c r="B786" s="519" t="s">
        <v>674</v>
      </c>
      <c r="C786" s="291" t="s">
        <v>25</v>
      </c>
      <c r="D786" s="295"/>
      <c r="E786" s="295"/>
      <c r="F786" s="295"/>
      <c r="G786" s="295"/>
      <c r="H786" s="295"/>
      <c r="I786" s="295"/>
      <c r="J786" s="295"/>
      <c r="K786" s="295"/>
      <c r="L786" s="295"/>
      <c r="M786" s="295"/>
      <c r="N786" s="291"/>
      <c r="O786" s="295"/>
      <c r="P786" s="295"/>
      <c r="Q786" s="295"/>
      <c r="R786" s="295"/>
      <c r="S786" s="295"/>
      <c r="T786" s="295"/>
      <c r="U786" s="295"/>
      <c r="V786" s="295"/>
      <c r="W786" s="295"/>
      <c r="X786" s="295"/>
      <c r="Y786" s="415"/>
      <c r="Z786" s="415"/>
      <c r="AA786" s="415"/>
      <c r="AB786" s="415"/>
      <c r="AC786" s="415"/>
      <c r="AD786" s="415"/>
      <c r="AE786" s="415"/>
      <c r="AF786" s="410"/>
      <c r="AG786" s="410"/>
      <c r="AH786" s="410"/>
      <c r="AI786" s="410"/>
      <c r="AJ786" s="410"/>
      <c r="AK786" s="410"/>
      <c r="AL786" s="410"/>
      <c r="AM786" s="296">
        <f>SUM(Y786:AL786)</f>
        <v>0</v>
      </c>
    </row>
    <row r="787" spans="1:39" outlineLevel="1">
      <c r="A787" s="530"/>
      <c r="B787" s="294" t="s">
        <v>342</v>
      </c>
      <c r="C787" s="291" t="s">
        <v>163</v>
      </c>
      <c r="D787" s="295"/>
      <c r="E787" s="295"/>
      <c r="F787" s="295"/>
      <c r="G787" s="295"/>
      <c r="H787" s="295"/>
      <c r="I787" s="295"/>
      <c r="J787" s="295"/>
      <c r="K787" s="295"/>
      <c r="L787" s="295"/>
      <c r="M787" s="295"/>
      <c r="N787" s="468"/>
      <c r="O787" s="295"/>
      <c r="P787" s="295"/>
      <c r="Q787" s="295"/>
      <c r="R787" s="295"/>
      <c r="S787" s="295"/>
      <c r="T787" s="295"/>
      <c r="U787" s="295"/>
      <c r="V787" s="295"/>
      <c r="W787" s="295"/>
      <c r="X787" s="295"/>
      <c r="Y787" s="411">
        <f>Y786</f>
        <v>0</v>
      </c>
      <c r="Z787" s="411">
        <f t="shared" ref="Z787" si="1324">Z786</f>
        <v>0</v>
      </c>
      <c r="AA787" s="411">
        <f t="shared" ref="AA787" si="1325">AA786</f>
        <v>0</v>
      </c>
      <c r="AB787" s="411">
        <f t="shared" ref="AB787" si="1326">AB786</f>
        <v>0</v>
      </c>
      <c r="AC787" s="411">
        <f t="shared" ref="AC787" si="1327">AC786</f>
        <v>0</v>
      </c>
      <c r="AD787" s="411">
        <f t="shared" ref="AD787" si="1328">AD786</f>
        <v>0</v>
      </c>
      <c r="AE787" s="411">
        <f t="shared" ref="AE787" si="1329">AE786</f>
        <v>0</v>
      </c>
      <c r="AF787" s="411">
        <f t="shared" ref="AF787" si="1330">AF786</f>
        <v>0</v>
      </c>
      <c r="AG787" s="411">
        <f t="shared" ref="AG787" si="1331">AG786</f>
        <v>0</v>
      </c>
      <c r="AH787" s="411">
        <f t="shared" ref="AH787" si="1332">AH786</f>
        <v>0</v>
      </c>
      <c r="AI787" s="411">
        <f t="shared" ref="AI787" si="1333">AI786</f>
        <v>0</v>
      </c>
      <c r="AJ787" s="411">
        <f t="shared" ref="AJ787" si="1334">AJ786</f>
        <v>0</v>
      </c>
      <c r="AK787" s="411">
        <f t="shared" ref="AK787" si="1335">AK786</f>
        <v>0</v>
      </c>
      <c r="AL787" s="411">
        <f t="shared" ref="AL787" si="1336">AL786</f>
        <v>0</v>
      </c>
      <c r="AM787" s="297"/>
    </row>
    <row r="788" spans="1:39" outlineLevel="1">
      <c r="A788" s="530"/>
      <c r="B788" s="294"/>
      <c r="C788" s="305"/>
      <c r="D788" s="304"/>
      <c r="E788" s="304"/>
      <c r="F788" s="304"/>
      <c r="G788" s="304"/>
      <c r="H788" s="304"/>
      <c r="I788" s="304"/>
      <c r="J788" s="304"/>
      <c r="K788" s="304"/>
      <c r="L788" s="304"/>
      <c r="M788" s="304"/>
      <c r="N788" s="291"/>
      <c r="O788" s="304"/>
      <c r="P788" s="304"/>
      <c r="Q788" s="304"/>
      <c r="R788" s="304"/>
      <c r="S788" s="304"/>
      <c r="T788" s="304"/>
      <c r="U788" s="304"/>
      <c r="V788" s="304"/>
      <c r="W788" s="304"/>
      <c r="X788" s="304"/>
      <c r="Y788" s="412"/>
      <c r="Z788" s="412"/>
      <c r="AA788" s="412"/>
      <c r="AB788" s="412"/>
      <c r="AC788" s="412"/>
      <c r="AD788" s="412"/>
      <c r="AE788" s="412"/>
      <c r="AF788" s="412"/>
      <c r="AG788" s="412"/>
      <c r="AH788" s="412"/>
      <c r="AI788" s="412"/>
      <c r="AJ788" s="412"/>
      <c r="AK788" s="412"/>
      <c r="AL788" s="412"/>
      <c r="AM788" s="306"/>
    </row>
    <row r="789" spans="1:39" ht="15.75" customHeight="1" outlineLevel="1">
      <c r="A789" s="530">
        <v>5</v>
      </c>
      <c r="B789" s="428" t="s">
        <v>98</v>
      </c>
      <c r="C789" s="291" t="s">
        <v>25</v>
      </c>
      <c r="D789" s="295"/>
      <c r="E789" s="295"/>
      <c r="F789" s="295"/>
      <c r="G789" s="295"/>
      <c r="H789" s="295"/>
      <c r="I789" s="295"/>
      <c r="J789" s="295"/>
      <c r="K789" s="295"/>
      <c r="L789" s="295"/>
      <c r="M789" s="295"/>
      <c r="N789" s="291"/>
      <c r="O789" s="295"/>
      <c r="P789" s="295"/>
      <c r="Q789" s="295"/>
      <c r="R789" s="295"/>
      <c r="S789" s="295"/>
      <c r="T789" s="295"/>
      <c r="U789" s="295"/>
      <c r="V789" s="295"/>
      <c r="W789" s="295"/>
      <c r="X789" s="295"/>
      <c r="Y789" s="415"/>
      <c r="Z789" s="415"/>
      <c r="AA789" s="415"/>
      <c r="AB789" s="415"/>
      <c r="AC789" s="415"/>
      <c r="AD789" s="415"/>
      <c r="AE789" s="415"/>
      <c r="AF789" s="410"/>
      <c r="AG789" s="410"/>
      <c r="AH789" s="410"/>
      <c r="AI789" s="410"/>
      <c r="AJ789" s="410"/>
      <c r="AK789" s="410"/>
      <c r="AL789" s="410"/>
      <c r="AM789" s="296">
        <f>SUM(Y789:AL789)</f>
        <v>0</v>
      </c>
    </row>
    <row r="790" spans="1:39" ht="20.25" customHeight="1" outlineLevel="1">
      <c r="A790" s="530"/>
      <c r="B790" s="294" t="s">
        <v>342</v>
      </c>
      <c r="C790" s="291" t="s">
        <v>163</v>
      </c>
      <c r="D790" s="295"/>
      <c r="E790" s="295"/>
      <c r="F790" s="295"/>
      <c r="G790" s="295"/>
      <c r="H790" s="295"/>
      <c r="I790" s="295"/>
      <c r="J790" s="295"/>
      <c r="K790" s="295"/>
      <c r="L790" s="295"/>
      <c r="M790" s="295"/>
      <c r="N790" s="468"/>
      <c r="O790" s="295"/>
      <c r="P790" s="295"/>
      <c r="Q790" s="295"/>
      <c r="R790" s="295"/>
      <c r="S790" s="295"/>
      <c r="T790" s="295"/>
      <c r="U790" s="295"/>
      <c r="V790" s="295"/>
      <c r="W790" s="295"/>
      <c r="X790" s="295"/>
      <c r="Y790" s="411">
        <f>Y789</f>
        <v>0</v>
      </c>
      <c r="Z790" s="411">
        <f t="shared" ref="Z790" si="1337">Z789</f>
        <v>0</v>
      </c>
      <c r="AA790" s="411">
        <f t="shared" ref="AA790" si="1338">AA789</f>
        <v>0</v>
      </c>
      <c r="AB790" s="411">
        <f t="shared" ref="AB790" si="1339">AB789</f>
        <v>0</v>
      </c>
      <c r="AC790" s="411">
        <f t="shared" ref="AC790" si="1340">AC789</f>
        <v>0</v>
      </c>
      <c r="AD790" s="411">
        <f t="shared" ref="AD790" si="1341">AD789</f>
        <v>0</v>
      </c>
      <c r="AE790" s="411">
        <f t="shared" ref="AE790" si="1342">AE789</f>
        <v>0</v>
      </c>
      <c r="AF790" s="411">
        <f t="shared" ref="AF790" si="1343">AF789</f>
        <v>0</v>
      </c>
      <c r="AG790" s="411">
        <f t="shared" ref="AG790" si="1344">AG789</f>
        <v>0</v>
      </c>
      <c r="AH790" s="411">
        <f t="shared" ref="AH790" si="1345">AH789</f>
        <v>0</v>
      </c>
      <c r="AI790" s="411">
        <f t="shared" ref="AI790" si="1346">AI789</f>
        <v>0</v>
      </c>
      <c r="AJ790" s="411">
        <f t="shared" ref="AJ790" si="1347">AJ789</f>
        <v>0</v>
      </c>
      <c r="AK790" s="411">
        <f t="shared" ref="AK790" si="1348">AK789</f>
        <v>0</v>
      </c>
      <c r="AL790" s="411">
        <f t="shared" ref="AL790" si="1349">AL789</f>
        <v>0</v>
      </c>
      <c r="AM790" s="297"/>
    </row>
    <row r="791" spans="1:39" outlineLevel="1">
      <c r="A791" s="530"/>
      <c r="B791" s="294"/>
      <c r="C791" s="291"/>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22"/>
      <c r="Z791" s="423"/>
      <c r="AA791" s="423"/>
      <c r="AB791" s="423"/>
      <c r="AC791" s="423"/>
      <c r="AD791" s="423"/>
      <c r="AE791" s="423"/>
      <c r="AF791" s="423"/>
      <c r="AG791" s="423"/>
      <c r="AH791" s="423"/>
      <c r="AI791" s="423"/>
      <c r="AJ791" s="423"/>
      <c r="AK791" s="423"/>
      <c r="AL791" s="423"/>
      <c r="AM791" s="297"/>
    </row>
    <row r="792" spans="1:39" ht="15.75" outlineLevel="1">
      <c r="A792" s="530"/>
      <c r="B792" s="319" t="s">
        <v>498</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414"/>
      <c r="Z792" s="414"/>
      <c r="AA792" s="414"/>
      <c r="AB792" s="414"/>
      <c r="AC792" s="414"/>
      <c r="AD792" s="414"/>
      <c r="AE792" s="414"/>
      <c r="AF792" s="414"/>
      <c r="AG792" s="414"/>
      <c r="AH792" s="414"/>
      <c r="AI792" s="414"/>
      <c r="AJ792" s="414"/>
      <c r="AK792" s="414"/>
      <c r="AL792" s="414"/>
      <c r="AM792" s="292"/>
    </row>
    <row r="793" spans="1:39" outlineLevel="1">
      <c r="A793" s="530">
        <v>6</v>
      </c>
      <c r="B793" s="428" t="s">
        <v>99</v>
      </c>
      <c r="C793" s="291" t="s">
        <v>25</v>
      </c>
      <c r="D793" s="295"/>
      <c r="E793" s="295"/>
      <c r="F793" s="295"/>
      <c r="G793" s="295"/>
      <c r="H793" s="295"/>
      <c r="I793" s="295"/>
      <c r="J793" s="295"/>
      <c r="K793" s="295"/>
      <c r="L793" s="295"/>
      <c r="M793" s="295"/>
      <c r="N793" s="295">
        <v>12</v>
      </c>
      <c r="O793" s="295"/>
      <c r="P793" s="295"/>
      <c r="Q793" s="295"/>
      <c r="R793" s="295"/>
      <c r="S793" s="295"/>
      <c r="T793" s="295"/>
      <c r="U793" s="295"/>
      <c r="V793" s="295"/>
      <c r="W793" s="295"/>
      <c r="X793" s="295"/>
      <c r="Y793" s="415"/>
      <c r="Z793" s="415"/>
      <c r="AA793" s="415"/>
      <c r="AB793" s="415"/>
      <c r="AC793" s="415"/>
      <c r="AD793" s="415"/>
      <c r="AE793" s="415"/>
      <c r="AF793" s="415"/>
      <c r="AG793" s="415"/>
      <c r="AH793" s="415"/>
      <c r="AI793" s="415"/>
      <c r="AJ793" s="415"/>
      <c r="AK793" s="415"/>
      <c r="AL793" s="415"/>
      <c r="AM793" s="296">
        <f>SUM(Y793:AL793)</f>
        <v>0</v>
      </c>
    </row>
    <row r="794" spans="1:39" outlineLevel="1">
      <c r="A794" s="530"/>
      <c r="B794" s="294" t="s">
        <v>342</v>
      </c>
      <c r="C794" s="291" t="s">
        <v>163</v>
      </c>
      <c r="D794" s="295"/>
      <c r="E794" s="295"/>
      <c r="F794" s="295"/>
      <c r="G794" s="295"/>
      <c r="H794" s="295"/>
      <c r="I794" s="295"/>
      <c r="J794" s="295"/>
      <c r="K794" s="295"/>
      <c r="L794" s="295"/>
      <c r="M794" s="295"/>
      <c r="N794" s="295">
        <f>N793</f>
        <v>12</v>
      </c>
      <c r="O794" s="295"/>
      <c r="P794" s="295"/>
      <c r="Q794" s="295"/>
      <c r="R794" s="295"/>
      <c r="S794" s="295"/>
      <c r="T794" s="295"/>
      <c r="U794" s="295"/>
      <c r="V794" s="295"/>
      <c r="W794" s="295"/>
      <c r="X794" s="295"/>
      <c r="Y794" s="411">
        <f>Y793</f>
        <v>0</v>
      </c>
      <c r="Z794" s="411">
        <f t="shared" ref="Z794" si="1350">Z793</f>
        <v>0</v>
      </c>
      <c r="AA794" s="411">
        <f t="shared" ref="AA794" si="1351">AA793</f>
        <v>0</v>
      </c>
      <c r="AB794" s="411">
        <f t="shared" ref="AB794" si="1352">AB793</f>
        <v>0</v>
      </c>
      <c r="AC794" s="411">
        <f t="shared" ref="AC794" si="1353">AC793</f>
        <v>0</v>
      </c>
      <c r="AD794" s="411">
        <f t="shared" ref="AD794" si="1354">AD793</f>
        <v>0</v>
      </c>
      <c r="AE794" s="411">
        <f t="shared" ref="AE794" si="1355">AE793</f>
        <v>0</v>
      </c>
      <c r="AF794" s="411">
        <f t="shared" ref="AF794" si="1356">AF793</f>
        <v>0</v>
      </c>
      <c r="AG794" s="411">
        <f t="shared" ref="AG794" si="1357">AG793</f>
        <v>0</v>
      </c>
      <c r="AH794" s="411">
        <f t="shared" ref="AH794" si="1358">AH793</f>
        <v>0</v>
      </c>
      <c r="AI794" s="411">
        <f t="shared" ref="AI794" si="1359">AI793</f>
        <v>0</v>
      </c>
      <c r="AJ794" s="411">
        <f t="shared" ref="AJ794" si="1360">AJ793</f>
        <v>0</v>
      </c>
      <c r="AK794" s="411">
        <f t="shared" ref="AK794" si="1361">AK793</f>
        <v>0</v>
      </c>
      <c r="AL794" s="411">
        <f t="shared" ref="AL794" si="1362">AL793</f>
        <v>0</v>
      </c>
      <c r="AM794" s="311"/>
    </row>
    <row r="795" spans="1:39" outlineLevel="1">
      <c r="A795" s="530"/>
      <c r="B795" s="310"/>
      <c r="C795" s="312"/>
      <c r="D795" s="291"/>
      <c r="E795" s="291"/>
      <c r="F795" s="291"/>
      <c r="G795" s="291"/>
      <c r="H795" s="291"/>
      <c r="I795" s="291"/>
      <c r="J795" s="291"/>
      <c r="K795" s="291"/>
      <c r="L795" s="291"/>
      <c r="M795" s="291"/>
      <c r="N795" s="291"/>
      <c r="O795" s="291"/>
      <c r="P795" s="291"/>
      <c r="Q795" s="291"/>
      <c r="R795" s="291"/>
      <c r="S795" s="291"/>
      <c r="T795" s="291"/>
      <c r="U795" s="291"/>
      <c r="V795" s="291"/>
      <c r="W795" s="291"/>
      <c r="X795" s="291"/>
      <c r="Y795" s="416"/>
      <c r="Z795" s="416"/>
      <c r="AA795" s="416"/>
      <c r="AB795" s="416"/>
      <c r="AC795" s="416"/>
      <c r="AD795" s="416"/>
      <c r="AE795" s="416"/>
      <c r="AF795" s="416"/>
      <c r="AG795" s="416"/>
      <c r="AH795" s="416"/>
      <c r="AI795" s="416"/>
      <c r="AJ795" s="416"/>
      <c r="AK795" s="416"/>
      <c r="AL795" s="416"/>
      <c r="AM795" s="313"/>
    </row>
    <row r="796" spans="1:39" ht="30" outlineLevel="1">
      <c r="A796" s="530">
        <v>7</v>
      </c>
      <c r="B796" s="428" t="s">
        <v>100</v>
      </c>
      <c r="C796" s="291" t="s">
        <v>25</v>
      </c>
      <c r="D796" s="295"/>
      <c r="E796" s="295"/>
      <c r="F796" s="295"/>
      <c r="G796" s="295"/>
      <c r="H796" s="295"/>
      <c r="I796" s="295"/>
      <c r="J796" s="295"/>
      <c r="K796" s="295"/>
      <c r="L796" s="295"/>
      <c r="M796" s="295"/>
      <c r="N796" s="295">
        <v>12</v>
      </c>
      <c r="O796" s="295"/>
      <c r="P796" s="295"/>
      <c r="Q796" s="295"/>
      <c r="R796" s="295"/>
      <c r="S796" s="295"/>
      <c r="T796" s="295"/>
      <c r="U796" s="295"/>
      <c r="V796" s="295"/>
      <c r="W796" s="295"/>
      <c r="X796" s="295"/>
      <c r="Y796" s="415"/>
      <c r="Z796" s="415"/>
      <c r="AA796" s="415"/>
      <c r="AB796" s="415"/>
      <c r="AC796" s="415"/>
      <c r="AD796" s="415"/>
      <c r="AE796" s="415"/>
      <c r="AF796" s="415"/>
      <c r="AG796" s="415"/>
      <c r="AH796" s="415"/>
      <c r="AI796" s="415"/>
      <c r="AJ796" s="415"/>
      <c r="AK796" s="415"/>
      <c r="AL796" s="415"/>
      <c r="AM796" s="296">
        <f>SUM(Y796:AL796)</f>
        <v>0</v>
      </c>
    </row>
    <row r="797" spans="1:39" outlineLevel="1">
      <c r="A797" s="530"/>
      <c r="B797" s="294" t="s">
        <v>342</v>
      </c>
      <c r="C797" s="291" t="s">
        <v>163</v>
      </c>
      <c r="D797" s="295"/>
      <c r="E797" s="295"/>
      <c r="F797" s="295"/>
      <c r="G797" s="295"/>
      <c r="H797" s="295"/>
      <c r="I797" s="295"/>
      <c r="J797" s="295"/>
      <c r="K797" s="295"/>
      <c r="L797" s="295"/>
      <c r="M797" s="295"/>
      <c r="N797" s="295">
        <f>N796</f>
        <v>12</v>
      </c>
      <c r="O797" s="295"/>
      <c r="P797" s="295"/>
      <c r="Q797" s="295"/>
      <c r="R797" s="295"/>
      <c r="S797" s="295"/>
      <c r="T797" s="295"/>
      <c r="U797" s="295"/>
      <c r="V797" s="295"/>
      <c r="W797" s="295"/>
      <c r="X797" s="295"/>
      <c r="Y797" s="411">
        <f>Y796</f>
        <v>0</v>
      </c>
      <c r="Z797" s="411">
        <f t="shared" ref="Z797" si="1363">Z796</f>
        <v>0</v>
      </c>
      <c r="AA797" s="411">
        <f t="shared" ref="AA797" si="1364">AA796</f>
        <v>0</v>
      </c>
      <c r="AB797" s="411">
        <f t="shared" ref="AB797" si="1365">AB796</f>
        <v>0</v>
      </c>
      <c r="AC797" s="411">
        <f t="shared" ref="AC797" si="1366">AC796</f>
        <v>0</v>
      </c>
      <c r="AD797" s="411">
        <f t="shared" ref="AD797" si="1367">AD796</f>
        <v>0</v>
      </c>
      <c r="AE797" s="411">
        <f t="shared" ref="AE797" si="1368">AE796</f>
        <v>0</v>
      </c>
      <c r="AF797" s="411">
        <f t="shared" ref="AF797" si="1369">AF796</f>
        <v>0</v>
      </c>
      <c r="AG797" s="411">
        <f t="shared" ref="AG797" si="1370">AG796</f>
        <v>0</v>
      </c>
      <c r="AH797" s="411">
        <f t="shared" ref="AH797" si="1371">AH796</f>
        <v>0</v>
      </c>
      <c r="AI797" s="411">
        <f t="shared" ref="AI797" si="1372">AI796</f>
        <v>0</v>
      </c>
      <c r="AJ797" s="411">
        <f t="shared" ref="AJ797" si="1373">AJ796</f>
        <v>0</v>
      </c>
      <c r="AK797" s="411">
        <f t="shared" ref="AK797" si="1374">AK796</f>
        <v>0</v>
      </c>
      <c r="AL797" s="411">
        <f t="shared" ref="AL797" si="1375">AL796</f>
        <v>0</v>
      </c>
      <c r="AM797" s="311"/>
    </row>
    <row r="798" spans="1:39" outlineLevel="1">
      <c r="A798" s="530"/>
      <c r="B798" s="314"/>
      <c r="C798" s="312"/>
      <c r="D798" s="291"/>
      <c r="E798" s="291"/>
      <c r="F798" s="291"/>
      <c r="G798" s="291"/>
      <c r="H798" s="291"/>
      <c r="I798" s="291"/>
      <c r="J798" s="291"/>
      <c r="K798" s="291"/>
      <c r="L798" s="291"/>
      <c r="M798" s="291"/>
      <c r="N798" s="291"/>
      <c r="O798" s="291"/>
      <c r="P798" s="291"/>
      <c r="Q798" s="291"/>
      <c r="R798" s="291"/>
      <c r="S798" s="291"/>
      <c r="T798" s="291"/>
      <c r="U798" s="291"/>
      <c r="V798" s="291"/>
      <c r="W798" s="291"/>
      <c r="X798" s="291"/>
      <c r="Y798" s="416"/>
      <c r="Z798" s="417"/>
      <c r="AA798" s="416"/>
      <c r="AB798" s="416"/>
      <c r="AC798" s="416"/>
      <c r="AD798" s="416"/>
      <c r="AE798" s="416"/>
      <c r="AF798" s="416"/>
      <c r="AG798" s="416"/>
      <c r="AH798" s="416"/>
      <c r="AI798" s="416"/>
      <c r="AJ798" s="416"/>
      <c r="AK798" s="416"/>
      <c r="AL798" s="416"/>
      <c r="AM798" s="313"/>
    </row>
    <row r="799" spans="1:39" ht="30" outlineLevel="1">
      <c r="A799" s="530">
        <v>8</v>
      </c>
      <c r="B799" s="428" t="s">
        <v>101</v>
      </c>
      <c r="C799" s="291" t="s">
        <v>25</v>
      </c>
      <c r="D799" s="295"/>
      <c r="E799" s="295"/>
      <c r="F799" s="295"/>
      <c r="G799" s="295"/>
      <c r="H799" s="295"/>
      <c r="I799" s="295"/>
      <c r="J799" s="295"/>
      <c r="K799" s="295"/>
      <c r="L799" s="295"/>
      <c r="M799" s="295"/>
      <c r="N799" s="295">
        <v>12</v>
      </c>
      <c r="O799" s="295"/>
      <c r="P799" s="295"/>
      <c r="Q799" s="295"/>
      <c r="R799" s="295"/>
      <c r="S799" s="295"/>
      <c r="T799" s="295"/>
      <c r="U799" s="295"/>
      <c r="V799" s="295"/>
      <c r="W799" s="295"/>
      <c r="X799" s="295"/>
      <c r="Y799" s="415"/>
      <c r="Z799" s="415"/>
      <c r="AA799" s="415"/>
      <c r="AB799" s="415"/>
      <c r="AC799" s="415"/>
      <c r="AD799" s="415"/>
      <c r="AE799" s="415"/>
      <c r="AF799" s="415"/>
      <c r="AG799" s="415"/>
      <c r="AH799" s="415"/>
      <c r="AI799" s="415"/>
      <c r="AJ799" s="415"/>
      <c r="AK799" s="415"/>
      <c r="AL799" s="415"/>
      <c r="AM799" s="296">
        <f>SUM(Y799:AL799)</f>
        <v>0</v>
      </c>
    </row>
    <row r="800" spans="1:39" outlineLevel="1">
      <c r="A800" s="530"/>
      <c r="B800" s="294" t="s">
        <v>342</v>
      </c>
      <c r="C800" s="291" t="s">
        <v>163</v>
      </c>
      <c r="D800" s="295"/>
      <c r="E800" s="295"/>
      <c r="F800" s="295"/>
      <c r="G800" s="295"/>
      <c r="H800" s="295"/>
      <c r="I800" s="295"/>
      <c r="J800" s="295"/>
      <c r="K800" s="295"/>
      <c r="L800" s="295"/>
      <c r="M800" s="295"/>
      <c r="N800" s="295">
        <f>N799</f>
        <v>12</v>
      </c>
      <c r="O800" s="295"/>
      <c r="P800" s="295"/>
      <c r="Q800" s="295"/>
      <c r="R800" s="295"/>
      <c r="S800" s="295"/>
      <c r="T800" s="295"/>
      <c r="U800" s="295"/>
      <c r="V800" s="295"/>
      <c r="W800" s="295"/>
      <c r="X800" s="295"/>
      <c r="Y800" s="411">
        <f>Y799</f>
        <v>0</v>
      </c>
      <c r="Z800" s="411">
        <f t="shared" ref="Z800" si="1376">Z799</f>
        <v>0</v>
      </c>
      <c r="AA800" s="411">
        <f t="shared" ref="AA800" si="1377">AA799</f>
        <v>0</v>
      </c>
      <c r="AB800" s="411">
        <f t="shared" ref="AB800" si="1378">AB799</f>
        <v>0</v>
      </c>
      <c r="AC800" s="411">
        <f t="shared" ref="AC800" si="1379">AC799</f>
        <v>0</v>
      </c>
      <c r="AD800" s="411">
        <f t="shared" ref="AD800" si="1380">AD799</f>
        <v>0</v>
      </c>
      <c r="AE800" s="411">
        <f t="shared" ref="AE800" si="1381">AE799</f>
        <v>0</v>
      </c>
      <c r="AF800" s="411">
        <f t="shared" ref="AF800" si="1382">AF799</f>
        <v>0</v>
      </c>
      <c r="AG800" s="411">
        <f t="shared" ref="AG800" si="1383">AG799</f>
        <v>0</v>
      </c>
      <c r="AH800" s="411">
        <f t="shared" ref="AH800" si="1384">AH799</f>
        <v>0</v>
      </c>
      <c r="AI800" s="411">
        <f t="shared" ref="AI800" si="1385">AI799</f>
        <v>0</v>
      </c>
      <c r="AJ800" s="411">
        <f t="shared" ref="AJ800" si="1386">AJ799</f>
        <v>0</v>
      </c>
      <c r="AK800" s="411">
        <f t="shared" ref="AK800" si="1387">AK799</f>
        <v>0</v>
      </c>
      <c r="AL800" s="411">
        <f t="shared" ref="AL800" si="1388">AL799</f>
        <v>0</v>
      </c>
      <c r="AM800" s="311"/>
    </row>
    <row r="801" spans="1:39" outlineLevel="1">
      <c r="A801" s="530"/>
      <c r="B801" s="314"/>
      <c r="C801" s="312"/>
      <c r="D801" s="316"/>
      <c r="E801" s="316"/>
      <c r="F801" s="316"/>
      <c r="G801" s="316"/>
      <c r="H801" s="316"/>
      <c r="I801" s="316"/>
      <c r="J801" s="316"/>
      <c r="K801" s="316"/>
      <c r="L801" s="316"/>
      <c r="M801" s="316"/>
      <c r="N801" s="291"/>
      <c r="O801" s="316"/>
      <c r="P801" s="316"/>
      <c r="Q801" s="316"/>
      <c r="R801" s="316"/>
      <c r="S801" s="316"/>
      <c r="T801" s="316"/>
      <c r="U801" s="316"/>
      <c r="V801" s="316"/>
      <c r="W801" s="316"/>
      <c r="X801" s="316"/>
      <c r="Y801" s="416"/>
      <c r="Z801" s="417"/>
      <c r="AA801" s="416"/>
      <c r="AB801" s="416"/>
      <c r="AC801" s="416"/>
      <c r="AD801" s="416"/>
      <c r="AE801" s="416"/>
      <c r="AF801" s="416"/>
      <c r="AG801" s="416"/>
      <c r="AH801" s="416"/>
      <c r="AI801" s="416"/>
      <c r="AJ801" s="416"/>
      <c r="AK801" s="416"/>
      <c r="AL801" s="416"/>
      <c r="AM801" s="313"/>
    </row>
    <row r="802" spans="1:39" ht="30" outlineLevel="1">
      <c r="A802" s="530">
        <v>9</v>
      </c>
      <c r="B802" s="428" t="s">
        <v>102</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389">Z802</f>
        <v>0</v>
      </c>
      <c r="AA803" s="411">
        <f t="shared" ref="AA803" si="1390">AA802</f>
        <v>0</v>
      </c>
      <c r="AB803" s="411">
        <f t="shared" ref="AB803" si="1391">AB802</f>
        <v>0</v>
      </c>
      <c r="AC803" s="411">
        <f t="shared" ref="AC803" si="1392">AC802</f>
        <v>0</v>
      </c>
      <c r="AD803" s="411">
        <f t="shared" ref="AD803" si="1393">AD802</f>
        <v>0</v>
      </c>
      <c r="AE803" s="411">
        <f t="shared" ref="AE803" si="1394">AE802</f>
        <v>0</v>
      </c>
      <c r="AF803" s="411">
        <f t="shared" ref="AF803" si="1395">AF802</f>
        <v>0</v>
      </c>
      <c r="AG803" s="411">
        <f t="shared" ref="AG803" si="1396">AG802</f>
        <v>0</v>
      </c>
      <c r="AH803" s="411">
        <f t="shared" ref="AH803" si="1397">AH802</f>
        <v>0</v>
      </c>
      <c r="AI803" s="411">
        <f t="shared" ref="AI803" si="1398">AI802</f>
        <v>0</v>
      </c>
      <c r="AJ803" s="411">
        <f t="shared" ref="AJ803" si="1399">AJ802</f>
        <v>0</v>
      </c>
      <c r="AK803" s="411">
        <f t="shared" ref="AK803" si="1400">AK802</f>
        <v>0</v>
      </c>
      <c r="AL803" s="411">
        <f t="shared" ref="AL803" si="1401">AL802</f>
        <v>0</v>
      </c>
      <c r="AM803" s="311"/>
    </row>
    <row r="804" spans="1:39" outlineLevel="1">
      <c r="A804" s="530"/>
      <c r="B804" s="314"/>
      <c r="C804" s="312"/>
      <c r="D804" s="316"/>
      <c r="E804" s="316"/>
      <c r="F804" s="316"/>
      <c r="G804" s="316"/>
      <c r="H804" s="316"/>
      <c r="I804" s="316"/>
      <c r="J804" s="316"/>
      <c r="K804" s="316"/>
      <c r="L804" s="316"/>
      <c r="M804" s="316"/>
      <c r="N804" s="291"/>
      <c r="O804" s="316"/>
      <c r="P804" s="316"/>
      <c r="Q804" s="316"/>
      <c r="R804" s="316"/>
      <c r="S804" s="316"/>
      <c r="T804" s="316"/>
      <c r="U804" s="316"/>
      <c r="V804" s="316"/>
      <c r="W804" s="316"/>
      <c r="X804" s="316"/>
      <c r="Y804" s="416"/>
      <c r="Z804" s="416"/>
      <c r="AA804" s="416"/>
      <c r="AB804" s="416"/>
      <c r="AC804" s="416"/>
      <c r="AD804" s="416"/>
      <c r="AE804" s="416"/>
      <c r="AF804" s="416"/>
      <c r="AG804" s="416"/>
      <c r="AH804" s="416"/>
      <c r="AI804" s="416"/>
      <c r="AJ804" s="416"/>
      <c r="AK804" s="416"/>
      <c r="AL804" s="416"/>
      <c r="AM804" s="313"/>
    </row>
    <row r="805" spans="1:39" ht="30" outlineLevel="1">
      <c r="A805" s="530">
        <v>10</v>
      </c>
      <c r="B805" s="428" t="s">
        <v>103</v>
      </c>
      <c r="C805" s="291" t="s">
        <v>25</v>
      </c>
      <c r="D805" s="295"/>
      <c r="E805" s="295"/>
      <c r="F805" s="295"/>
      <c r="G805" s="295"/>
      <c r="H805" s="295"/>
      <c r="I805" s="295"/>
      <c r="J805" s="295"/>
      <c r="K805" s="295"/>
      <c r="L805" s="295"/>
      <c r="M805" s="295"/>
      <c r="N805" s="295">
        <v>3</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outlineLevel="1">
      <c r="A806" s="530"/>
      <c r="B806" s="294" t="s">
        <v>342</v>
      </c>
      <c r="C806" s="291" t="s">
        <v>163</v>
      </c>
      <c r="D806" s="295"/>
      <c r="E806" s="295"/>
      <c r="F806" s="295"/>
      <c r="G806" s="295"/>
      <c r="H806" s="295"/>
      <c r="I806" s="295"/>
      <c r="J806" s="295"/>
      <c r="K806" s="295"/>
      <c r="L806" s="295"/>
      <c r="M806" s="295"/>
      <c r="N806" s="295">
        <f>N805</f>
        <v>3</v>
      </c>
      <c r="O806" s="295"/>
      <c r="P806" s="295"/>
      <c r="Q806" s="295"/>
      <c r="R806" s="295"/>
      <c r="S806" s="295"/>
      <c r="T806" s="295"/>
      <c r="U806" s="295"/>
      <c r="V806" s="295"/>
      <c r="W806" s="295"/>
      <c r="X806" s="295"/>
      <c r="Y806" s="411">
        <f>Y805</f>
        <v>0</v>
      </c>
      <c r="Z806" s="411">
        <f t="shared" ref="Z806" si="1402">Z805</f>
        <v>0</v>
      </c>
      <c r="AA806" s="411">
        <f t="shared" ref="AA806" si="1403">AA805</f>
        <v>0</v>
      </c>
      <c r="AB806" s="411">
        <f t="shared" ref="AB806" si="1404">AB805</f>
        <v>0</v>
      </c>
      <c r="AC806" s="411">
        <f t="shared" ref="AC806" si="1405">AC805</f>
        <v>0</v>
      </c>
      <c r="AD806" s="411">
        <f t="shared" ref="AD806" si="1406">AD805</f>
        <v>0</v>
      </c>
      <c r="AE806" s="411">
        <f t="shared" ref="AE806" si="1407">AE805</f>
        <v>0</v>
      </c>
      <c r="AF806" s="411">
        <f t="shared" ref="AF806" si="1408">AF805</f>
        <v>0</v>
      </c>
      <c r="AG806" s="411">
        <f t="shared" ref="AG806" si="1409">AG805</f>
        <v>0</v>
      </c>
      <c r="AH806" s="411">
        <f t="shared" ref="AH806" si="1410">AH805</f>
        <v>0</v>
      </c>
      <c r="AI806" s="411">
        <f t="shared" ref="AI806" si="1411">AI805</f>
        <v>0</v>
      </c>
      <c r="AJ806" s="411">
        <f t="shared" ref="AJ806" si="1412">AJ805</f>
        <v>0</v>
      </c>
      <c r="AK806" s="411">
        <f t="shared" ref="AK806" si="1413">AK805</f>
        <v>0</v>
      </c>
      <c r="AL806" s="411">
        <f t="shared" ref="AL806" si="1414">AL805</f>
        <v>0</v>
      </c>
      <c r="AM806" s="311"/>
    </row>
    <row r="807" spans="1:39" outlineLevel="1">
      <c r="A807" s="530"/>
      <c r="B807" s="314"/>
      <c r="C807" s="312"/>
      <c r="D807" s="316"/>
      <c r="E807" s="316"/>
      <c r="F807" s="316"/>
      <c r="G807" s="316"/>
      <c r="H807" s="316"/>
      <c r="I807" s="316"/>
      <c r="J807" s="316"/>
      <c r="K807" s="316"/>
      <c r="L807" s="316"/>
      <c r="M807" s="316"/>
      <c r="N807" s="291"/>
      <c r="O807" s="316"/>
      <c r="P807" s="316"/>
      <c r="Q807" s="316"/>
      <c r="R807" s="316"/>
      <c r="S807" s="316"/>
      <c r="T807" s="316"/>
      <c r="U807" s="316"/>
      <c r="V807" s="316"/>
      <c r="W807" s="316"/>
      <c r="X807" s="316"/>
      <c r="Y807" s="416"/>
      <c r="Z807" s="417"/>
      <c r="AA807" s="416"/>
      <c r="AB807" s="416"/>
      <c r="AC807" s="416"/>
      <c r="AD807" s="416"/>
      <c r="AE807" s="416"/>
      <c r="AF807" s="416"/>
      <c r="AG807" s="416"/>
      <c r="AH807" s="416"/>
      <c r="AI807" s="416"/>
      <c r="AJ807" s="416"/>
      <c r="AK807" s="416"/>
      <c r="AL807" s="416"/>
      <c r="AM807" s="313"/>
    </row>
    <row r="808" spans="1:39" ht="15.75" outlineLevel="1">
      <c r="A808" s="530"/>
      <c r="B808" s="288" t="s">
        <v>10</v>
      </c>
      <c r="C808" s="289"/>
      <c r="D808" s="289"/>
      <c r="E808" s="289"/>
      <c r="F808" s="289"/>
      <c r="G808" s="289"/>
      <c r="H808" s="289"/>
      <c r="I808" s="289"/>
      <c r="J808" s="289"/>
      <c r="K808" s="289"/>
      <c r="L808" s="289"/>
      <c r="M808" s="289"/>
      <c r="N808" s="290"/>
      <c r="O808" s="289"/>
      <c r="P808" s="289"/>
      <c r="Q808" s="289"/>
      <c r="R808" s="289"/>
      <c r="S808" s="289"/>
      <c r="T808" s="289"/>
      <c r="U808" s="289"/>
      <c r="V808" s="289"/>
      <c r="W808" s="289"/>
      <c r="X808" s="289"/>
      <c r="Y808" s="414"/>
      <c r="Z808" s="414"/>
      <c r="AA808" s="414"/>
      <c r="AB808" s="414"/>
      <c r="AC808" s="414"/>
      <c r="AD808" s="414"/>
      <c r="AE808" s="414"/>
      <c r="AF808" s="414"/>
      <c r="AG808" s="414"/>
      <c r="AH808" s="414"/>
      <c r="AI808" s="414"/>
      <c r="AJ808" s="414"/>
      <c r="AK808" s="414"/>
      <c r="AL808" s="414"/>
      <c r="AM808" s="292"/>
    </row>
    <row r="809" spans="1:39" ht="30" outlineLevel="1">
      <c r="A809" s="530">
        <v>11</v>
      </c>
      <c r="B809" s="428" t="s">
        <v>104</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26"/>
      <c r="Z809" s="415"/>
      <c r="AA809" s="415"/>
      <c r="AB809" s="415"/>
      <c r="AC809" s="415"/>
      <c r="AD809" s="415"/>
      <c r="AE809" s="415"/>
      <c r="AF809" s="415"/>
      <c r="AG809" s="415"/>
      <c r="AH809" s="415"/>
      <c r="AI809" s="415"/>
      <c r="AJ809" s="415"/>
      <c r="AK809" s="415"/>
      <c r="AL809" s="415"/>
      <c r="AM809" s="296">
        <f>SUM(Y809:AL809)</f>
        <v>0</v>
      </c>
    </row>
    <row r="810" spans="1:39" outlineLevel="1">
      <c r="A810" s="530"/>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1">
        <f>Y809</f>
        <v>0</v>
      </c>
      <c r="Z810" s="411">
        <f t="shared" ref="Z810" si="1415">Z809</f>
        <v>0</v>
      </c>
      <c r="AA810" s="411">
        <f t="shared" ref="AA810" si="1416">AA809</f>
        <v>0</v>
      </c>
      <c r="AB810" s="411">
        <f t="shared" ref="AB810" si="1417">AB809</f>
        <v>0</v>
      </c>
      <c r="AC810" s="411">
        <f t="shared" ref="AC810" si="1418">AC809</f>
        <v>0</v>
      </c>
      <c r="AD810" s="411">
        <f t="shared" ref="AD810" si="1419">AD809</f>
        <v>0</v>
      </c>
      <c r="AE810" s="411">
        <f t="shared" ref="AE810" si="1420">AE809</f>
        <v>0</v>
      </c>
      <c r="AF810" s="411">
        <f t="shared" ref="AF810" si="1421">AF809</f>
        <v>0</v>
      </c>
      <c r="AG810" s="411">
        <f t="shared" ref="AG810" si="1422">AG809</f>
        <v>0</v>
      </c>
      <c r="AH810" s="411">
        <f t="shared" ref="AH810" si="1423">AH809</f>
        <v>0</v>
      </c>
      <c r="AI810" s="411">
        <f t="shared" ref="AI810" si="1424">AI809</f>
        <v>0</v>
      </c>
      <c r="AJ810" s="411">
        <f t="shared" ref="AJ810" si="1425">AJ809</f>
        <v>0</v>
      </c>
      <c r="AK810" s="411">
        <f t="shared" ref="AK810" si="1426">AK809</f>
        <v>0</v>
      </c>
      <c r="AL810" s="411">
        <f t="shared" ref="AL810" si="1427">AL809</f>
        <v>0</v>
      </c>
      <c r="AM810" s="297"/>
    </row>
    <row r="811" spans="1:39" outlineLevel="1">
      <c r="A811" s="530"/>
      <c r="B811" s="315"/>
      <c r="C811" s="305"/>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2"/>
      <c r="Z811" s="421"/>
      <c r="AA811" s="421"/>
      <c r="AB811" s="421"/>
      <c r="AC811" s="421"/>
      <c r="AD811" s="421"/>
      <c r="AE811" s="421"/>
      <c r="AF811" s="421"/>
      <c r="AG811" s="421"/>
      <c r="AH811" s="421"/>
      <c r="AI811" s="421"/>
      <c r="AJ811" s="421"/>
      <c r="AK811" s="421"/>
      <c r="AL811" s="421"/>
      <c r="AM811" s="306"/>
    </row>
    <row r="812" spans="1:39" ht="45" outlineLevel="1">
      <c r="A812" s="530">
        <v>12</v>
      </c>
      <c r="B812" s="428" t="s">
        <v>105</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5"/>
      <c r="AA812" s="415"/>
      <c r="AB812" s="415"/>
      <c r="AC812" s="415"/>
      <c r="AD812" s="415"/>
      <c r="AE812" s="415"/>
      <c r="AF812" s="415"/>
      <c r="AG812" s="415"/>
      <c r="AH812" s="415"/>
      <c r="AI812" s="415"/>
      <c r="AJ812" s="415"/>
      <c r="AK812" s="415"/>
      <c r="AL812" s="415"/>
      <c r="AM812" s="296">
        <f>SUM(Y812:AL812)</f>
        <v>0</v>
      </c>
    </row>
    <row r="813" spans="1:39"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428">Z812</f>
        <v>0</v>
      </c>
      <c r="AA813" s="411">
        <f t="shared" ref="AA813" si="1429">AA812</f>
        <v>0</v>
      </c>
      <c r="AB813" s="411">
        <f t="shared" ref="AB813" si="1430">AB812</f>
        <v>0</v>
      </c>
      <c r="AC813" s="411">
        <f t="shared" ref="AC813" si="1431">AC812</f>
        <v>0</v>
      </c>
      <c r="AD813" s="411">
        <f t="shared" ref="AD813" si="1432">AD812</f>
        <v>0</v>
      </c>
      <c r="AE813" s="411">
        <f t="shared" ref="AE813" si="1433">AE812</f>
        <v>0</v>
      </c>
      <c r="AF813" s="411">
        <f t="shared" ref="AF813" si="1434">AF812</f>
        <v>0</v>
      </c>
      <c r="AG813" s="411">
        <f t="shared" ref="AG813" si="1435">AG812</f>
        <v>0</v>
      </c>
      <c r="AH813" s="411">
        <f t="shared" ref="AH813" si="1436">AH812</f>
        <v>0</v>
      </c>
      <c r="AI813" s="411">
        <f t="shared" ref="AI813" si="1437">AI812</f>
        <v>0</v>
      </c>
      <c r="AJ813" s="411">
        <f t="shared" ref="AJ813" si="1438">AJ812</f>
        <v>0</v>
      </c>
      <c r="AK813" s="411">
        <f t="shared" ref="AK813" si="1439">AK812</f>
        <v>0</v>
      </c>
      <c r="AL813" s="411">
        <f t="shared" ref="AL813" si="1440">AL812</f>
        <v>0</v>
      </c>
      <c r="AM813" s="297"/>
    </row>
    <row r="814" spans="1:39" outlineLevel="1">
      <c r="A814" s="530"/>
      <c r="B814" s="315"/>
      <c r="C814" s="305"/>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22"/>
      <c r="Z814" s="422"/>
      <c r="AA814" s="412"/>
      <c r="AB814" s="412"/>
      <c r="AC814" s="412"/>
      <c r="AD814" s="412"/>
      <c r="AE814" s="412"/>
      <c r="AF814" s="412"/>
      <c r="AG814" s="412"/>
      <c r="AH814" s="412"/>
      <c r="AI814" s="412"/>
      <c r="AJ814" s="412"/>
      <c r="AK814" s="412"/>
      <c r="AL814" s="412"/>
      <c r="AM814" s="306"/>
    </row>
    <row r="815" spans="1:39" ht="30" outlineLevel="1">
      <c r="A815" s="530">
        <v>13</v>
      </c>
      <c r="B815" s="428" t="s">
        <v>106</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0"/>
      <c r="Z815" s="415"/>
      <c r="AA815" s="415"/>
      <c r="AB815" s="415"/>
      <c r="AC815" s="415"/>
      <c r="AD815" s="415"/>
      <c r="AE815" s="415"/>
      <c r="AF815" s="415"/>
      <c r="AG815" s="415"/>
      <c r="AH815" s="415"/>
      <c r="AI815" s="415"/>
      <c r="AJ815" s="415"/>
      <c r="AK815" s="415"/>
      <c r="AL815" s="415"/>
      <c r="AM815" s="296">
        <f>SUM(Y815:AL815)</f>
        <v>0</v>
      </c>
    </row>
    <row r="816" spans="1:39" outlineLevel="1">
      <c r="A816" s="530"/>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1441">Z815</f>
        <v>0</v>
      </c>
      <c r="AA816" s="411">
        <f t="shared" ref="AA816" si="1442">AA815</f>
        <v>0</v>
      </c>
      <c r="AB816" s="411">
        <f t="shared" ref="AB816" si="1443">AB815</f>
        <v>0</v>
      </c>
      <c r="AC816" s="411">
        <f t="shared" ref="AC816" si="1444">AC815</f>
        <v>0</v>
      </c>
      <c r="AD816" s="411">
        <f t="shared" ref="AD816" si="1445">AD815</f>
        <v>0</v>
      </c>
      <c r="AE816" s="411">
        <f t="shared" ref="AE816" si="1446">AE815</f>
        <v>0</v>
      </c>
      <c r="AF816" s="411">
        <f t="shared" ref="AF816" si="1447">AF815</f>
        <v>0</v>
      </c>
      <c r="AG816" s="411">
        <f t="shared" ref="AG816" si="1448">AG815</f>
        <v>0</v>
      </c>
      <c r="AH816" s="411">
        <f t="shared" ref="AH816" si="1449">AH815</f>
        <v>0</v>
      </c>
      <c r="AI816" s="411">
        <f t="shared" ref="AI816" si="1450">AI815</f>
        <v>0</v>
      </c>
      <c r="AJ816" s="411">
        <f t="shared" ref="AJ816" si="1451">AJ815</f>
        <v>0</v>
      </c>
      <c r="AK816" s="411">
        <f t="shared" ref="AK816" si="1452">AK815</f>
        <v>0</v>
      </c>
      <c r="AL816" s="411">
        <f t="shared" ref="AL816" si="1453">AL815</f>
        <v>0</v>
      </c>
      <c r="AM816" s="306"/>
    </row>
    <row r="817" spans="1:39" outlineLevel="1">
      <c r="A817" s="530"/>
      <c r="B817" s="315"/>
      <c r="C817" s="305"/>
      <c r="D817" s="291"/>
      <c r="E817" s="291"/>
      <c r="F817" s="291"/>
      <c r="G817" s="291"/>
      <c r="H817" s="291"/>
      <c r="I817" s="291"/>
      <c r="J817" s="291"/>
      <c r="K817" s="291"/>
      <c r="L817" s="291"/>
      <c r="M817" s="291"/>
      <c r="N817" s="291"/>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ht="15.75" outlineLevel="1">
      <c r="A818" s="530"/>
      <c r="B818" s="288" t="s">
        <v>107</v>
      </c>
      <c r="C818" s="289"/>
      <c r="D818" s="290"/>
      <c r="E818" s="290"/>
      <c r="F818" s="290"/>
      <c r="G818" s="290"/>
      <c r="H818" s="290"/>
      <c r="I818" s="290"/>
      <c r="J818" s="290"/>
      <c r="K818" s="290"/>
      <c r="L818" s="290"/>
      <c r="M818" s="290"/>
      <c r="N818" s="290"/>
      <c r="O818" s="290"/>
      <c r="P818" s="289"/>
      <c r="Q818" s="289"/>
      <c r="R818" s="289"/>
      <c r="S818" s="289"/>
      <c r="T818" s="289"/>
      <c r="U818" s="289"/>
      <c r="V818" s="289"/>
      <c r="W818" s="289"/>
      <c r="X818" s="289"/>
      <c r="Y818" s="414"/>
      <c r="Z818" s="414"/>
      <c r="AA818" s="414"/>
      <c r="AB818" s="414"/>
      <c r="AC818" s="414"/>
      <c r="AD818" s="414"/>
      <c r="AE818" s="414"/>
      <c r="AF818" s="414"/>
      <c r="AG818" s="414"/>
      <c r="AH818" s="414"/>
      <c r="AI818" s="414"/>
      <c r="AJ818" s="414"/>
      <c r="AK818" s="414"/>
      <c r="AL818" s="414"/>
      <c r="AM818" s="292"/>
    </row>
    <row r="819" spans="1:39" outlineLevel="1">
      <c r="A819" s="530">
        <v>14</v>
      </c>
      <c r="B819" s="315" t="s">
        <v>108</v>
      </c>
      <c r="C819" s="291" t="s">
        <v>25</v>
      </c>
      <c r="D819" s="295"/>
      <c r="E819" s="295"/>
      <c r="F819" s="295"/>
      <c r="G819" s="295"/>
      <c r="H819" s="295"/>
      <c r="I819" s="295"/>
      <c r="J819" s="295"/>
      <c r="K819" s="295"/>
      <c r="L819" s="295"/>
      <c r="M819" s="295"/>
      <c r="N819" s="295">
        <v>12</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outlineLevel="1">
      <c r="A820" s="530"/>
      <c r="B820" s="294" t="s">
        <v>342</v>
      </c>
      <c r="C820" s="291" t="s">
        <v>163</v>
      </c>
      <c r="D820" s="295"/>
      <c r="E820" s="295"/>
      <c r="F820" s="295"/>
      <c r="G820" s="295"/>
      <c r="H820" s="295"/>
      <c r="I820" s="295"/>
      <c r="J820" s="295"/>
      <c r="K820" s="295"/>
      <c r="L820" s="295"/>
      <c r="M820" s="295"/>
      <c r="N820" s="295">
        <f>N819</f>
        <v>12</v>
      </c>
      <c r="O820" s="295"/>
      <c r="P820" s="295"/>
      <c r="Q820" s="295"/>
      <c r="R820" s="295"/>
      <c r="S820" s="295"/>
      <c r="T820" s="295"/>
      <c r="U820" s="295"/>
      <c r="V820" s="295"/>
      <c r="W820" s="295"/>
      <c r="X820" s="295"/>
      <c r="Y820" s="411">
        <f>Y819</f>
        <v>0</v>
      </c>
      <c r="Z820" s="411">
        <f t="shared" ref="Z820" si="1454">Z819</f>
        <v>0</v>
      </c>
      <c r="AA820" s="411">
        <f t="shared" ref="AA820" si="1455">AA819</f>
        <v>0</v>
      </c>
      <c r="AB820" s="411">
        <f t="shared" ref="AB820" si="1456">AB819</f>
        <v>0</v>
      </c>
      <c r="AC820" s="411">
        <f t="shared" ref="AC820" si="1457">AC819</f>
        <v>0</v>
      </c>
      <c r="AD820" s="411">
        <f t="shared" ref="AD820" si="1458">AD819</f>
        <v>0</v>
      </c>
      <c r="AE820" s="411">
        <f t="shared" ref="AE820" si="1459">AE819</f>
        <v>0</v>
      </c>
      <c r="AF820" s="411">
        <f t="shared" ref="AF820" si="1460">AF819</f>
        <v>0</v>
      </c>
      <c r="AG820" s="411">
        <f t="shared" ref="AG820" si="1461">AG819</f>
        <v>0</v>
      </c>
      <c r="AH820" s="411">
        <f t="shared" ref="AH820" si="1462">AH819</f>
        <v>0</v>
      </c>
      <c r="AI820" s="411">
        <f t="shared" ref="AI820" si="1463">AI819</f>
        <v>0</v>
      </c>
      <c r="AJ820" s="411">
        <f t="shared" ref="AJ820" si="1464">AJ819</f>
        <v>0</v>
      </c>
      <c r="AK820" s="411">
        <f t="shared" ref="AK820" si="1465">AK819</f>
        <v>0</v>
      </c>
      <c r="AL820" s="411">
        <f t="shared" ref="AL820" si="1466">AL819</f>
        <v>0</v>
      </c>
      <c r="AM820" s="297"/>
    </row>
    <row r="821" spans="1:39" outlineLevel="1">
      <c r="A821" s="530"/>
      <c r="B821" s="315"/>
      <c r="C821" s="305"/>
      <c r="D821" s="291"/>
      <c r="E821" s="291"/>
      <c r="F821" s="291"/>
      <c r="G821" s="291"/>
      <c r="H821" s="291"/>
      <c r="I821" s="291"/>
      <c r="J821" s="291"/>
      <c r="K821" s="291"/>
      <c r="L821" s="291"/>
      <c r="M821" s="291"/>
      <c r="N821" s="468"/>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309" customFormat="1" ht="15.75" outlineLevel="1">
      <c r="A822" s="530"/>
      <c r="B822" s="288" t="s">
        <v>490</v>
      </c>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6"/>
      <c r="AF822" s="416"/>
      <c r="AG822" s="416"/>
      <c r="AH822" s="416"/>
      <c r="AI822" s="416"/>
      <c r="AJ822" s="416"/>
      <c r="AK822" s="416"/>
      <c r="AL822" s="416"/>
      <c r="AM822" s="516"/>
    </row>
    <row r="823" spans="1:39" outlineLevel="1">
      <c r="A823" s="530">
        <v>15</v>
      </c>
      <c r="B823" s="294" t="s">
        <v>495</v>
      </c>
      <c r="C823" s="291" t="s">
        <v>25</v>
      </c>
      <c r="D823" s="295"/>
      <c r="E823" s="295"/>
      <c r="F823" s="295"/>
      <c r="G823" s="295"/>
      <c r="H823" s="295"/>
      <c r="I823" s="295"/>
      <c r="J823" s="295"/>
      <c r="K823" s="295"/>
      <c r="L823" s="295"/>
      <c r="M823" s="295"/>
      <c r="N823" s="295">
        <v>0</v>
      </c>
      <c r="O823" s="295"/>
      <c r="P823" s="295"/>
      <c r="Q823" s="295"/>
      <c r="R823" s="295"/>
      <c r="S823" s="295"/>
      <c r="T823" s="295"/>
      <c r="U823" s="295"/>
      <c r="V823" s="295"/>
      <c r="W823" s="295"/>
      <c r="X823" s="295"/>
      <c r="Y823" s="415"/>
      <c r="Z823" s="415"/>
      <c r="AA823" s="415"/>
      <c r="AB823" s="415"/>
      <c r="AC823" s="415"/>
      <c r="AD823" s="415"/>
      <c r="AE823" s="415"/>
      <c r="AF823" s="410"/>
      <c r="AG823" s="410"/>
      <c r="AH823" s="410"/>
      <c r="AI823" s="410"/>
      <c r="AJ823" s="410"/>
      <c r="AK823" s="410"/>
      <c r="AL823" s="410"/>
      <c r="AM823" s="296">
        <f>SUM(Y823:AL823)</f>
        <v>0</v>
      </c>
    </row>
    <row r="824" spans="1:39" outlineLevel="1">
      <c r="A824" s="530"/>
      <c r="B824" s="294" t="s">
        <v>342</v>
      </c>
      <c r="C824" s="291" t="s">
        <v>163</v>
      </c>
      <c r="D824" s="295"/>
      <c r="E824" s="295"/>
      <c r="F824" s="295"/>
      <c r="G824" s="295"/>
      <c r="H824" s="295"/>
      <c r="I824" s="295"/>
      <c r="J824" s="295"/>
      <c r="K824" s="295"/>
      <c r="L824" s="295"/>
      <c r="M824" s="295"/>
      <c r="N824" s="295">
        <f>N823</f>
        <v>0</v>
      </c>
      <c r="O824" s="295"/>
      <c r="P824" s="295"/>
      <c r="Q824" s="295"/>
      <c r="R824" s="295"/>
      <c r="S824" s="295"/>
      <c r="T824" s="295"/>
      <c r="U824" s="295"/>
      <c r="V824" s="295"/>
      <c r="W824" s="295"/>
      <c r="X824" s="295"/>
      <c r="Y824" s="411">
        <f>Y823</f>
        <v>0</v>
      </c>
      <c r="Z824" s="411">
        <f t="shared" ref="Z824:AL824" si="1467">Z823</f>
        <v>0</v>
      </c>
      <c r="AA824" s="411">
        <f t="shared" si="1467"/>
        <v>0</v>
      </c>
      <c r="AB824" s="411">
        <f t="shared" si="1467"/>
        <v>0</v>
      </c>
      <c r="AC824" s="411">
        <f t="shared" si="1467"/>
        <v>0</v>
      </c>
      <c r="AD824" s="411">
        <f t="shared" si="1467"/>
        <v>0</v>
      </c>
      <c r="AE824" s="411">
        <f t="shared" si="1467"/>
        <v>0</v>
      </c>
      <c r="AF824" s="411">
        <f t="shared" si="1467"/>
        <v>0</v>
      </c>
      <c r="AG824" s="411">
        <f t="shared" si="1467"/>
        <v>0</v>
      </c>
      <c r="AH824" s="411">
        <f t="shared" si="1467"/>
        <v>0</v>
      </c>
      <c r="AI824" s="411">
        <f t="shared" si="1467"/>
        <v>0</v>
      </c>
      <c r="AJ824" s="411">
        <f t="shared" si="1467"/>
        <v>0</v>
      </c>
      <c r="AK824" s="411">
        <f t="shared" si="1467"/>
        <v>0</v>
      </c>
      <c r="AL824" s="411">
        <f t="shared" si="1467"/>
        <v>0</v>
      </c>
      <c r="AM824" s="297"/>
    </row>
    <row r="825" spans="1:39" outlineLevel="1">
      <c r="A825" s="530"/>
      <c r="B825" s="315"/>
      <c r="C825" s="305"/>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2"/>
      <c r="Z825" s="412"/>
      <c r="AA825" s="412"/>
      <c r="AB825" s="412"/>
      <c r="AC825" s="412"/>
      <c r="AD825" s="412"/>
      <c r="AE825" s="412"/>
      <c r="AF825" s="412"/>
      <c r="AG825" s="412"/>
      <c r="AH825" s="412"/>
      <c r="AI825" s="412"/>
      <c r="AJ825" s="412"/>
      <c r="AK825" s="412"/>
      <c r="AL825" s="412"/>
      <c r="AM825" s="306"/>
    </row>
    <row r="826" spans="1:39" s="283" customFormat="1" outlineLevel="1">
      <c r="A826" s="530">
        <v>16</v>
      </c>
      <c r="B826" s="324" t="s">
        <v>491</v>
      </c>
      <c r="C826" s="291" t="s">
        <v>25</v>
      </c>
      <c r="D826" s="295"/>
      <c r="E826" s="295"/>
      <c r="F826" s="295"/>
      <c r="G826" s="295"/>
      <c r="H826" s="295"/>
      <c r="I826" s="295"/>
      <c r="J826" s="295"/>
      <c r="K826" s="295"/>
      <c r="L826" s="295"/>
      <c r="M826" s="295"/>
      <c r="N826" s="295">
        <v>0</v>
      </c>
      <c r="O826" s="295"/>
      <c r="P826" s="295"/>
      <c r="Q826" s="295"/>
      <c r="R826" s="295"/>
      <c r="S826" s="295"/>
      <c r="T826" s="295"/>
      <c r="U826" s="295"/>
      <c r="V826" s="295"/>
      <c r="W826" s="295"/>
      <c r="X826" s="295"/>
      <c r="Y826" s="415"/>
      <c r="Z826" s="415"/>
      <c r="AA826" s="415"/>
      <c r="AB826" s="415"/>
      <c r="AC826" s="415"/>
      <c r="AD826" s="415"/>
      <c r="AE826" s="415"/>
      <c r="AF826" s="410"/>
      <c r="AG826" s="410"/>
      <c r="AH826" s="410"/>
      <c r="AI826" s="410"/>
      <c r="AJ826" s="410"/>
      <c r="AK826" s="410"/>
      <c r="AL826" s="410"/>
      <c r="AM826" s="296">
        <f>SUM(Y826:AL826)</f>
        <v>0</v>
      </c>
    </row>
    <row r="827" spans="1:39" s="283" customFormat="1" outlineLevel="1">
      <c r="A827" s="530"/>
      <c r="B827" s="294" t="s">
        <v>342</v>
      </c>
      <c r="C827" s="291" t="s">
        <v>163</v>
      </c>
      <c r="D827" s="295"/>
      <c r="E827" s="295"/>
      <c r="F827" s="295"/>
      <c r="G827" s="295"/>
      <c r="H827" s="295"/>
      <c r="I827" s="295"/>
      <c r="J827" s="295"/>
      <c r="K827" s="295"/>
      <c r="L827" s="295"/>
      <c r="M827" s="295"/>
      <c r="N827" s="295">
        <f>N826</f>
        <v>0</v>
      </c>
      <c r="O827" s="295"/>
      <c r="P827" s="295"/>
      <c r="Q827" s="295"/>
      <c r="R827" s="295"/>
      <c r="S827" s="295"/>
      <c r="T827" s="295"/>
      <c r="U827" s="295"/>
      <c r="V827" s="295"/>
      <c r="W827" s="295"/>
      <c r="X827" s="295"/>
      <c r="Y827" s="411">
        <f>Y826</f>
        <v>0</v>
      </c>
      <c r="Z827" s="411">
        <f t="shared" ref="Z827:AL827" si="1468">Z826</f>
        <v>0</v>
      </c>
      <c r="AA827" s="411">
        <f t="shared" si="1468"/>
        <v>0</v>
      </c>
      <c r="AB827" s="411">
        <f t="shared" si="1468"/>
        <v>0</v>
      </c>
      <c r="AC827" s="411">
        <f t="shared" si="1468"/>
        <v>0</v>
      </c>
      <c r="AD827" s="411">
        <f t="shared" si="1468"/>
        <v>0</v>
      </c>
      <c r="AE827" s="411">
        <f t="shared" si="1468"/>
        <v>0</v>
      </c>
      <c r="AF827" s="411">
        <f t="shared" si="1468"/>
        <v>0</v>
      </c>
      <c r="AG827" s="411">
        <f t="shared" si="1468"/>
        <v>0</v>
      </c>
      <c r="AH827" s="411">
        <f t="shared" si="1468"/>
        <v>0</v>
      </c>
      <c r="AI827" s="411">
        <f t="shared" si="1468"/>
        <v>0</v>
      </c>
      <c r="AJ827" s="411">
        <f t="shared" si="1468"/>
        <v>0</v>
      </c>
      <c r="AK827" s="411">
        <f t="shared" si="1468"/>
        <v>0</v>
      </c>
      <c r="AL827" s="411">
        <f t="shared" si="1468"/>
        <v>0</v>
      </c>
      <c r="AM827" s="297"/>
    </row>
    <row r="828" spans="1:39" s="283" customFormat="1" outlineLevel="1">
      <c r="A828" s="530"/>
      <c r="B828" s="32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12"/>
      <c r="Z828" s="412"/>
      <c r="AA828" s="412"/>
      <c r="AB828" s="412"/>
      <c r="AC828" s="412"/>
      <c r="AD828" s="412"/>
      <c r="AE828" s="416"/>
      <c r="AF828" s="416"/>
      <c r="AG828" s="416"/>
      <c r="AH828" s="416"/>
      <c r="AI828" s="416"/>
      <c r="AJ828" s="416"/>
      <c r="AK828" s="416"/>
      <c r="AL828" s="416"/>
      <c r="AM828" s="313"/>
    </row>
    <row r="829" spans="1:39" ht="15.75" outlineLevel="1">
      <c r="A829" s="530"/>
      <c r="B829" s="518" t="s">
        <v>496</v>
      </c>
      <c r="C829" s="320"/>
      <c r="D829" s="290"/>
      <c r="E829" s="289"/>
      <c r="F829" s="289"/>
      <c r="G829" s="289"/>
      <c r="H829" s="289"/>
      <c r="I829" s="289"/>
      <c r="J829" s="289"/>
      <c r="K829" s="289"/>
      <c r="L829" s="289"/>
      <c r="M829" s="289"/>
      <c r="N829" s="290"/>
      <c r="O829" s="289"/>
      <c r="P829" s="289"/>
      <c r="Q829" s="289"/>
      <c r="R829" s="289"/>
      <c r="S829" s="289"/>
      <c r="T829" s="289"/>
      <c r="U829" s="289"/>
      <c r="V829" s="289"/>
      <c r="W829" s="289"/>
      <c r="X829" s="289"/>
      <c r="Y829" s="414"/>
      <c r="Z829" s="414"/>
      <c r="AA829" s="414"/>
      <c r="AB829" s="414"/>
      <c r="AC829" s="414"/>
      <c r="AD829" s="414"/>
      <c r="AE829" s="414"/>
      <c r="AF829" s="414"/>
      <c r="AG829" s="414"/>
      <c r="AH829" s="414"/>
      <c r="AI829" s="414"/>
      <c r="AJ829" s="414"/>
      <c r="AK829" s="414"/>
      <c r="AL829" s="414"/>
      <c r="AM829" s="292"/>
    </row>
    <row r="830" spans="1:39" outlineLevel="1">
      <c r="A830" s="530">
        <v>17</v>
      </c>
      <c r="B830" s="428" t="s">
        <v>112</v>
      </c>
      <c r="C830" s="291" t="s">
        <v>25</v>
      </c>
      <c r="D830" s="295"/>
      <c r="E830" s="295"/>
      <c r="F830" s="295"/>
      <c r="G830" s="295"/>
      <c r="H830" s="295"/>
      <c r="I830" s="295"/>
      <c r="J830" s="295"/>
      <c r="K830" s="295"/>
      <c r="L830" s="295"/>
      <c r="M830" s="295"/>
      <c r="N830" s="295">
        <v>12</v>
      </c>
      <c r="O830" s="295"/>
      <c r="P830" s="295"/>
      <c r="Q830" s="295"/>
      <c r="R830" s="295"/>
      <c r="S830" s="295"/>
      <c r="T830" s="295"/>
      <c r="U830" s="295"/>
      <c r="V830" s="295"/>
      <c r="W830" s="295"/>
      <c r="X830" s="295"/>
      <c r="Y830" s="426"/>
      <c r="Z830" s="410"/>
      <c r="AA830" s="410"/>
      <c r="AB830" s="410"/>
      <c r="AC830" s="410"/>
      <c r="AD830" s="410"/>
      <c r="AE830" s="410"/>
      <c r="AF830" s="415"/>
      <c r="AG830" s="415"/>
      <c r="AH830" s="415"/>
      <c r="AI830" s="415"/>
      <c r="AJ830" s="415"/>
      <c r="AK830" s="415"/>
      <c r="AL830" s="415"/>
      <c r="AM830" s="296">
        <f>SUM(Y830:AL830)</f>
        <v>0</v>
      </c>
    </row>
    <row r="831" spans="1:39" outlineLevel="1">
      <c r="A831" s="530"/>
      <c r="B831" s="294" t="s">
        <v>342</v>
      </c>
      <c r="C831" s="291" t="s">
        <v>163</v>
      </c>
      <c r="D831" s="295"/>
      <c r="E831" s="295"/>
      <c r="F831" s="295"/>
      <c r="G831" s="295"/>
      <c r="H831" s="295"/>
      <c r="I831" s="295"/>
      <c r="J831" s="295"/>
      <c r="K831" s="295"/>
      <c r="L831" s="295"/>
      <c r="M831" s="295"/>
      <c r="N831" s="295">
        <f>N830</f>
        <v>12</v>
      </c>
      <c r="O831" s="295"/>
      <c r="P831" s="295"/>
      <c r="Q831" s="295"/>
      <c r="R831" s="295"/>
      <c r="S831" s="295"/>
      <c r="T831" s="295"/>
      <c r="U831" s="295"/>
      <c r="V831" s="295"/>
      <c r="W831" s="295"/>
      <c r="X831" s="295"/>
      <c r="Y831" s="411">
        <f>Y830</f>
        <v>0</v>
      </c>
      <c r="Z831" s="411">
        <f t="shared" ref="Z831:AL831" si="1469">Z830</f>
        <v>0</v>
      </c>
      <c r="AA831" s="411">
        <f t="shared" si="1469"/>
        <v>0</v>
      </c>
      <c r="AB831" s="411">
        <f t="shared" si="1469"/>
        <v>0</v>
      </c>
      <c r="AC831" s="411">
        <f t="shared" si="1469"/>
        <v>0</v>
      </c>
      <c r="AD831" s="411">
        <f t="shared" si="1469"/>
        <v>0</v>
      </c>
      <c r="AE831" s="411">
        <f t="shared" si="1469"/>
        <v>0</v>
      </c>
      <c r="AF831" s="411">
        <f t="shared" si="1469"/>
        <v>0</v>
      </c>
      <c r="AG831" s="411">
        <f t="shared" si="1469"/>
        <v>0</v>
      </c>
      <c r="AH831" s="411">
        <f t="shared" si="1469"/>
        <v>0</v>
      </c>
      <c r="AI831" s="411">
        <f t="shared" si="1469"/>
        <v>0</v>
      </c>
      <c r="AJ831" s="411">
        <f t="shared" si="1469"/>
        <v>0</v>
      </c>
      <c r="AK831" s="411">
        <f t="shared" si="1469"/>
        <v>0</v>
      </c>
      <c r="AL831" s="411">
        <f t="shared" si="1469"/>
        <v>0</v>
      </c>
      <c r="AM831" s="306"/>
    </row>
    <row r="832" spans="1:39" outlineLevel="1">
      <c r="A832" s="530"/>
      <c r="B832" s="294"/>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22"/>
      <c r="Z832" s="425"/>
      <c r="AA832" s="425"/>
      <c r="AB832" s="425"/>
      <c r="AC832" s="425"/>
      <c r="AD832" s="425"/>
      <c r="AE832" s="425"/>
      <c r="AF832" s="425"/>
      <c r="AG832" s="425"/>
      <c r="AH832" s="425"/>
      <c r="AI832" s="425"/>
      <c r="AJ832" s="425"/>
      <c r="AK832" s="425"/>
      <c r="AL832" s="425"/>
      <c r="AM832" s="306"/>
    </row>
    <row r="833" spans="1:39" outlineLevel="1">
      <c r="A833" s="530">
        <v>18</v>
      </c>
      <c r="B833" s="428" t="s">
        <v>109</v>
      </c>
      <c r="C833" s="291" t="s">
        <v>25</v>
      </c>
      <c r="D833" s="295"/>
      <c r="E833" s="295"/>
      <c r="F833" s="295"/>
      <c r="G833" s="295"/>
      <c r="H833" s="295"/>
      <c r="I833" s="295"/>
      <c r="J833" s="295"/>
      <c r="K833" s="295"/>
      <c r="L833" s="295"/>
      <c r="M833" s="295"/>
      <c r="N833" s="295">
        <v>12</v>
      </c>
      <c r="O833" s="295"/>
      <c r="P833" s="295"/>
      <c r="Q833" s="295"/>
      <c r="R833" s="295"/>
      <c r="S833" s="295"/>
      <c r="T833" s="295"/>
      <c r="U833" s="295"/>
      <c r="V833" s="295"/>
      <c r="W833" s="295"/>
      <c r="X833" s="295"/>
      <c r="Y833" s="426"/>
      <c r="Z833" s="410"/>
      <c r="AA833" s="410"/>
      <c r="AB833" s="410"/>
      <c r="AC833" s="410"/>
      <c r="AD833" s="410"/>
      <c r="AE833" s="410"/>
      <c r="AF833" s="415"/>
      <c r="AG833" s="415"/>
      <c r="AH833" s="415"/>
      <c r="AI833" s="415"/>
      <c r="AJ833" s="415"/>
      <c r="AK833" s="415"/>
      <c r="AL833" s="415"/>
      <c r="AM833" s="296">
        <f>SUM(Y833:AL833)</f>
        <v>0</v>
      </c>
    </row>
    <row r="834" spans="1:39" outlineLevel="1">
      <c r="A834" s="530"/>
      <c r="B834" s="294" t="s">
        <v>342</v>
      </c>
      <c r="C834" s="291" t="s">
        <v>163</v>
      </c>
      <c r="D834" s="295"/>
      <c r="E834" s="295"/>
      <c r="F834" s="295"/>
      <c r="G834" s="295"/>
      <c r="H834" s="295"/>
      <c r="I834" s="295"/>
      <c r="J834" s="295"/>
      <c r="K834" s="295"/>
      <c r="L834" s="295"/>
      <c r="M834" s="295"/>
      <c r="N834" s="295">
        <f>N833</f>
        <v>12</v>
      </c>
      <c r="O834" s="295"/>
      <c r="P834" s="295"/>
      <c r="Q834" s="295"/>
      <c r="R834" s="295"/>
      <c r="S834" s="295"/>
      <c r="T834" s="295"/>
      <c r="U834" s="295"/>
      <c r="V834" s="295"/>
      <c r="W834" s="295"/>
      <c r="X834" s="295"/>
      <c r="Y834" s="411">
        <f>Y833</f>
        <v>0</v>
      </c>
      <c r="Z834" s="411">
        <f t="shared" ref="Z834:AL834" si="1470">Z833</f>
        <v>0</v>
      </c>
      <c r="AA834" s="411">
        <f t="shared" si="1470"/>
        <v>0</v>
      </c>
      <c r="AB834" s="411">
        <f t="shared" si="1470"/>
        <v>0</v>
      </c>
      <c r="AC834" s="411">
        <f t="shared" si="1470"/>
        <v>0</v>
      </c>
      <c r="AD834" s="411">
        <f t="shared" si="1470"/>
        <v>0</v>
      </c>
      <c r="AE834" s="411">
        <f t="shared" si="1470"/>
        <v>0</v>
      </c>
      <c r="AF834" s="411">
        <f t="shared" si="1470"/>
        <v>0</v>
      </c>
      <c r="AG834" s="411">
        <f t="shared" si="1470"/>
        <v>0</v>
      </c>
      <c r="AH834" s="411">
        <f t="shared" si="1470"/>
        <v>0</v>
      </c>
      <c r="AI834" s="411">
        <f t="shared" si="1470"/>
        <v>0</v>
      </c>
      <c r="AJ834" s="411">
        <f t="shared" si="1470"/>
        <v>0</v>
      </c>
      <c r="AK834" s="411">
        <f t="shared" si="1470"/>
        <v>0</v>
      </c>
      <c r="AL834" s="411">
        <f t="shared" si="1470"/>
        <v>0</v>
      </c>
      <c r="AM834" s="306"/>
    </row>
    <row r="835" spans="1:39" outlineLevel="1">
      <c r="A835" s="530"/>
      <c r="B835" s="322"/>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3"/>
      <c r="Z835" s="424"/>
      <c r="AA835" s="424"/>
      <c r="AB835" s="424"/>
      <c r="AC835" s="424"/>
      <c r="AD835" s="424"/>
      <c r="AE835" s="424"/>
      <c r="AF835" s="424"/>
      <c r="AG835" s="424"/>
      <c r="AH835" s="424"/>
      <c r="AI835" s="424"/>
      <c r="AJ835" s="424"/>
      <c r="AK835" s="424"/>
      <c r="AL835" s="424"/>
      <c r="AM835" s="297"/>
    </row>
    <row r="836" spans="1:39" outlineLevel="1">
      <c r="A836" s="530">
        <v>19</v>
      </c>
      <c r="B836" s="428" t="s">
        <v>111</v>
      </c>
      <c r="C836" s="291" t="s">
        <v>25</v>
      </c>
      <c r="D836" s="295"/>
      <c r="E836" s="295"/>
      <c r="F836" s="295"/>
      <c r="G836" s="295"/>
      <c r="H836" s="295"/>
      <c r="I836" s="295"/>
      <c r="J836" s="295"/>
      <c r="K836" s="295"/>
      <c r="L836" s="295"/>
      <c r="M836" s="295"/>
      <c r="N836" s="295">
        <v>12</v>
      </c>
      <c r="O836" s="295"/>
      <c r="P836" s="295"/>
      <c r="Q836" s="295"/>
      <c r="R836" s="295"/>
      <c r="S836" s="295"/>
      <c r="T836" s="295"/>
      <c r="U836" s="295"/>
      <c r="V836" s="295"/>
      <c r="W836" s="295"/>
      <c r="X836" s="295"/>
      <c r="Y836" s="426"/>
      <c r="Z836" s="410"/>
      <c r="AA836" s="410"/>
      <c r="AB836" s="410"/>
      <c r="AC836" s="410"/>
      <c r="AD836" s="410"/>
      <c r="AE836" s="410"/>
      <c r="AF836" s="415"/>
      <c r="AG836" s="415"/>
      <c r="AH836" s="415"/>
      <c r="AI836" s="415"/>
      <c r="AJ836" s="415"/>
      <c r="AK836" s="415"/>
      <c r="AL836" s="415"/>
      <c r="AM836" s="296">
        <f>SUM(Y836:AL836)</f>
        <v>0</v>
      </c>
    </row>
    <row r="837" spans="1:39" outlineLevel="1">
      <c r="A837" s="530"/>
      <c r="B837" s="294" t="s">
        <v>342</v>
      </c>
      <c r="C837" s="291" t="s">
        <v>163</v>
      </c>
      <c r="D837" s="295"/>
      <c r="E837" s="295"/>
      <c r="F837" s="295"/>
      <c r="G837" s="295"/>
      <c r="H837" s="295"/>
      <c r="I837" s="295"/>
      <c r="J837" s="295"/>
      <c r="K837" s="295"/>
      <c r="L837" s="295"/>
      <c r="M837" s="295"/>
      <c r="N837" s="295">
        <f>N836</f>
        <v>12</v>
      </c>
      <c r="O837" s="295"/>
      <c r="P837" s="295"/>
      <c r="Q837" s="295"/>
      <c r="R837" s="295"/>
      <c r="S837" s="295"/>
      <c r="T837" s="295"/>
      <c r="U837" s="295"/>
      <c r="V837" s="295"/>
      <c r="W837" s="295"/>
      <c r="X837" s="295"/>
      <c r="Y837" s="411">
        <f>Y836</f>
        <v>0</v>
      </c>
      <c r="Z837" s="411">
        <f t="shared" ref="Z837:AL837" si="1471">Z836</f>
        <v>0</v>
      </c>
      <c r="AA837" s="411">
        <f t="shared" si="1471"/>
        <v>0</v>
      </c>
      <c r="AB837" s="411">
        <f t="shared" si="1471"/>
        <v>0</v>
      </c>
      <c r="AC837" s="411">
        <f t="shared" si="1471"/>
        <v>0</v>
      </c>
      <c r="AD837" s="411">
        <f t="shared" si="1471"/>
        <v>0</v>
      </c>
      <c r="AE837" s="411">
        <f t="shared" si="1471"/>
        <v>0</v>
      </c>
      <c r="AF837" s="411">
        <f t="shared" si="1471"/>
        <v>0</v>
      </c>
      <c r="AG837" s="411">
        <f t="shared" si="1471"/>
        <v>0</v>
      </c>
      <c r="AH837" s="411">
        <f t="shared" si="1471"/>
        <v>0</v>
      </c>
      <c r="AI837" s="411">
        <f t="shared" si="1471"/>
        <v>0</v>
      </c>
      <c r="AJ837" s="411">
        <f t="shared" si="1471"/>
        <v>0</v>
      </c>
      <c r="AK837" s="411">
        <f t="shared" si="1471"/>
        <v>0</v>
      </c>
      <c r="AL837" s="411">
        <f t="shared" si="1471"/>
        <v>0</v>
      </c>
      <c r="AM837" s="297"/>
    </row>
    <row r="838" spans="1:39" outlineLevel="1">
      <c r="A838" s="530"/>
      <c r="B838" s="322"/>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12"/>
      <c r="AA838" s="412"/>
      <c r="AB838" s="412"/>
      <c r="AC838" s="412"/>
      <c r="AD838" s="412"/>
      <c r="AE838" s="412"/>
      <c r="AF838" s="412"/>
      <c r="AG838" s="412"/>
      <c r="AH838" s="412"/>
      <c r="AI838" s="412"/>
      <c r="AJ838" s="412"/>
      <c r="AK838" s="412"/>
      <c r="AL838" s="412"/>
      <c r="AM838" s="306"/>
    </row>
    <row r="839" spans="1:39" outlineLevel="1">
      <c r="A839" s="530">
        <v>20</v>
      </c>
      <c r="B839" s="428" t="s">
        <v>110</v>
      </c>
      <c r="C839" s="291" t="s">
        <v>25</v>
      </c>
      <c r="D839" s="295"/>
      <c r="E839" s="295"/>
      <c r="F839" s="295"/>
      <c r="G839" s="295"/>
      <c r="H839" s="295"/>
      <c r="I839" s="295"/>
      <c r="J839" s="295"/>
      <c r="K839" s="295"/>
      <c r="L839" s="295"/>
      <c r="M839" s="295"/>
      <c r="N839" s="295">
        <v>12</v>
      </c>
      <c r="O839" s="295"/>
      <c r="P839" s="295"/>
      <c r="Q839" s="295"/>
      <c r="R839" s="295"/>
      <c r="S839" s="295"/>
      <c r="T839" s="295"/>
      <c r="U839" s="295"/>
      <c r="V839" s="295"/>
      <c r="W839" s="295"/>
      <c r="X839" s="295"/>
      <c r="Y839" s="426"/>
      <c r="Z839" s="410"/>
      <c r="AA839" s="410"/>
      <c r="AB839" s="410"/>
      <c r="AC839" s="410"/>
      <c r="AD839" s="410"/>
      <c r="AE839" s="410"/>
      <c r="AF839" s="415"/>
      <c r="AG839" s="415"/>
      <c r="AH839" s="415"/>
      <c r="AI839" s="415"/>
      <c r="AJ839" s="415"/>
      <c r="AK839" s="415"/>
      <c r="AL839" s="415"/>
      <c r="AM839" s="296">
        <f>SUM(Y839:AL839)</f>
        <v>0</v>
      </c>
    </row>
    <row r="840" spans="1:39" outlineLevel="1">
      <c r="A840" s="530"/>
      <c r="B840" s="294" t="s">
        <v>342</v>
      </c>
      <c r="C840" s="291" t="s">
        <v>163</v>
      </c>
      <c r="D840" s="295"/>
      <c r="E840" s="295"/>
      <c r="F840" s="295"/>
      <c r="G840" s="295"/>
      <c r="H840" s="295"/>
      <c r="I840" s="295"/>
      <c r="J840" s="295"/>
      <c r="K840" s="295"/>
      <c r="L840" s="295"/>
      <c r="M840" s="295"/>
      <c r="N840" s="295">
        <f>N839</f>
        <v>12</v>
      </c>
      <c r="O840" s="295"/>
      <c r="P840" s="295"/>
      <c r="Q840" s="295"/>
      <c r="R840" s="295"/>
      <c r="S840" s="295"/>
      <c r="T840" s="295"/>
      <c r="U840" s="295"/>
      <c r="V840" s="295"/>
      <c r="W840" s="295"/>
      <c r="X840" s="295"/>
      <c r="Y840" s="411">
        <f>Y839</f>
        <v>0</v>
      </c>
      <c r="Z840" s="411">
        <f t="shared" ref="Z840:AL840" si="1472">Z839</f>
        <v>0</v>
      </c>
      <c r="AA840" s="411">
        <f t="shared" si="1472"/>
        <v>0</v>
      </c>
      <c r="AB840" s="411">
        <f t="shared" si="1472"/>
        <v>0</v>
      </c>
      <c r="AC840" s="411">
        <f t="shared" si="1472"/>
        <v>0</v>
      </c>
      <c r="AD840" s="411">
        <f t="shared" si="1472"/>
        <v>0</v>
      </c>
      <c r="AE840" s="411">
        <f t="shared" si="1472"/>
        <v>0</v>
      </c>
      <c r="AF840" s="411">
        <f t="shared" si="1472"/>
        <v>0</v>
      </c>
      <c r="AG840" s="411">
        <f t="shared" si="1472"/>
        <v>0</v>
      </c>
      <c r="AH840" s="411">
        <f t="shared" si="1472"/>
        <v>0</v>
      </c>
      <c r="AI840" s="411">
        <f t="shared" si="1472"/>
        <v>0</v>
      </c>
      <c r="AJ840" s="411">
        <f t="shared" si="1472"/>
        <v>0</v>
      </c>
      <c r="AK840" s="411">
        <f t="shared" si="1472"/>
        <v>0</v>
      </c>
      <c r="AL840" s="411">
        <f t="shared" si="1472"/>
        <v>0</v>
      </c>
      <c r="AM840" s="306"/>
    </row>
    <row r="841" spans="1:39" ht="15.75" outlineLevel="1">
      <c r="A841" s="530"/>
      <c r="B841" s="323"/>
      <c r="C841" s="300"/>
      <c r="D841" s="291"/>
      <c r="E841" s="291"/>
      <c r="F841" s="291"/>
      <c r="G841" s="291"/>
      <c r="H841" s="291"/>
      <c r="I841" s="291"/>
      <c r="J841" s="291"/>
      <c r="K841" s="291"/>
      <c r="L841" s="291"/>
      <c r="M841" s="291"/>
      <c r="N841" s="300"/>
      <c r="O841" s="291"/>
      <c r="P841" s="291"/>
      <c r="Q841" s="291"/>
      <c r="R841" s="291"/>
      <c r="S841" s="291"/>
      <c r="T841" s="291"/>
      <c r="U841" s="291"/>
      <c r="V841" s="291"/>
      <c r="W841" s="291"/>
      <c r="X841" s="291"/>
      <c r="Y841" s="412"/>
      <c r="Z841" s="412"/>
      <c r="AA841" s="412"/>
      <c r="AB841" s="412"/>
      <c r="AC841" s="412"/>
      <c r="AD841" s="412"/>
      <c r="AE841" s="412"/>
      <c r="AF841" s="412"/>
      <c r="AG841" s="412"/>
      <c r="AH841" s="412"/>
      <c r="AI841" s="412"/>
      <c r="AJ841" s="412"/>
      <c r="AK841" s="412"/>
      <c r="AL841" s="412"/>
      <c r="AM841" s="306"/>
    </row>
    <row r="842" spans="1:39" ht="15.75" outlineLevel="1">
      <c r="A842" s="530"/>
      <c r="B842" s="517" t="s">
        <v>503</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75" outlineLevel="1">
      <c r="A843" s="530"/>
      <c r="B843" s="504" t="s">
        <v>499</v>
      </c>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22"/>
      <c r="Z843" s="425"/>
      <c r="AA843" s="425"/>
      <c r="AB843" s="425"/>
      <c r="AC843" s="425"/>
      <c r="AD843" s="425"/>
      <c r="AE843" s="425"/>
      <c r="AF843" s="425"/>
      <c r="AG843" s="425"/>
      <c r="AH843" s="425"/>
      <c r="AI843" s="425"/>
      <c r="AJ843" s="425"/>
      <c r="AK843" s="425"/>
      <c r="AL843" s="425"/>
      <c r="AM843" s="306"/>
    </row>
    <row r="844" spans="1:39" outlineLevel="1">
      <c r="A844" s="530">
        <v>21</v>
      </c>
      <c r="B844" s="428" t="s">
        <v>113</v>
      </c>
      <c r="C844" s="291" t="s">
        <v>25</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5"/>
      <c r="Z844" s="415"/>
      <c r="AA844" s="415"/>
      <c r="AB844" s="415"/>
      <c r="AC844" s="415"/>
      <c r="AD844" s="415"/>
      <c r="AE844" s="415"/>
      <c r="AF844" s="410"/>
      <c r="AG844" s="410"/>
      <c r="AH844" s="410"/>
      <c r="AI844" s="410"/>
      <c r="AJ844" s="410"/>
      <c r="AK844" s="410"/>
      <c r="AL844" s="410"/>
      <c r="AM844" s="296">
        <f>SUM(Y844:AL844)</f>
        <v>0</v>
      </c>
    </row>
    <row r="845" spans="1:39" outlineLevel="1">
      <c r="A845" s="530"/>
      <c r="B845" s="294" t="s">
        <v>342</v>
      </c>
      <c r="C845" s="291" t="s">
        <v>163</v>
      </c>
      <c r="D845" s="295"/>
      <c r="E845" s="295"/>
      <c r="F845" s="295"/>
      <c r="G845" s="295"/>
      <c r="H845" s="295"/>
      <c r="I845" s="295"/>
      <c r="J845" s="295"/>
      <c r="K845" s="295"/>
      <c r="L845" s="295"/>
      <c r="M845" s="295"/>
      <c r="N845" s="291"/>
      <c r="O845" s="295"/>
      <c r="P845" s="295"/>
      <c r="Q845" s="295"/>
      <c r="R845" s="295"/>
      <c r="S845" s="295"/>
      <c r="T845" s="295"/>
      <c r="U845" s="295"/>
      <c r="V845" s="295"/>
      <c r="W845" s="295"/>
      <c r="X845" s="295"/>
      <c r="Y845" s="411">
        <f>Y844</f>
        <v>0</v>
      </c>
      <c r="Z845" s="411">
        <f t="shared" ref="Z845" si="1473">Z844</f>
        <v>0</v>
      </c>
      <c r="AA845" s="411">
        <f t="shared" ref="AA845" si="1474">AA844</f>
        <v>0</v>
      </c>
      <c r="AB845" s="411">
        <f t="shared" ref="AB845" si="1475">AB844</f>
        <v>0</v>
      </c>
      <c r="AC845" s="411">
        <f t="shared" ref="AC845" si="1476">AC844</f>
        <v>0</v>
      </c>
      <c r="AD845" s="411">
        <f t="shared" ref="AD845" si="1477">AD844</f>
        <v>0</v>
      </c>
      <c r="AE845" s="411">
        <f t="shared" ref="AE845" si="1478">AE844</f>
        <v>0</v>
      </c>
      <c r="AF845" s="411">
        <f t="shared" ref="AF845" si="1479">AF844</f>
        <v>0</v>
      </c>
      <c r="AG845" s="411">
        <f t="shared" ref="AG845" si="1480">AG844</f>
        <v>0</v>
      </c>
      <c r="AH845" s="411">
        <f t="shared" ref="AH845" si="1481">AH844</f>
        <v>0</v>
      </c>
      <c r="AI845" s="411">
        <f t="shared" ref="AI845" si="1482">AI844</f>
        <v>0</v>
      </c>
      <c r="AJ845" s="411">
        <f t="shared" ref="AJ845" si="1483">AJ844</f>
        <v>0</v>
      </c>
      <c r="AK845" s="411">
        <f t="shared" ref="AK845" si="1484">AK844</f>
        <v>0</v>
      </c>
      <c r="AL845" s="411">
        <f t="shared" ref="AL845" si="1485">AL844</f>
        <v>0</v>
      </c>
      <c r="AM845" s="306"/>
    </row>
    <row r="846" spans="1:39" outlineLevel="1">
      <c r="A846" s="530"/>
      <c r="B846" s="294"/>
      <c r="C846" s="291"/>
      <c r="D846" s="291"/>
      <c r="E846" s="291"/>
      <c r="F846" s="291"/>
      <c r="G846" s="291"/>
      <c r="H846" s="291"/>
      <c r="I846" s="291"/>
      <c r="J846" s="291"/>
      <c r="K846" s="291"/>
      <c r="L846" s="291"/>
      <c r="M846" s="291"/>
      <c r="N846" s="291"/>
      <c r="O846" s="291"/>
      <c r="P846" s="291"/>
      <c r="Q846" s="291"/>
      <c r="R846" s="291"/>
      <c r="S846" s="291"/>
      <c r="T846" s="291"/>
      <c r="U846" s="291"/>
      <c r="V846" s="291"/>
      <c r="W846" s="291"/>
      <c r="X846" s="291"/>
      <c r="Y846" s="422"/>
      <c r="Z846" s="425"/>
      <c r="AA846" s="425"/>
      <c r="AB846" s="425"/>
      <c r="AC846" s="425"/>
      <c r="AD846" s="425"/>
      <c r="AE846" s="425"/>
      <c r="AF846" s="425"/>
      <c r="AG846" s="425"/>
      <c r="AH846" s="425"/>
      <c r="AI846" s="425"/>
      <c r="AJ846" s="425"/>
      <c r="AK846" s="425"/>
      <c r="AL846" s="425"/>
      <c r="AM846" s="306"/>
    </row>
    <row r="847" spans="1:39" ht="30" outlineLevel="1">
      <c r="A847" s="530">
        <v>22</v>
      </c>
      <c r="B847" s="428" t="s">
        <v>114</v>
      </c>
      <c r="C847" s="291" t="s">
        <v>25</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5"/>
      <c r="Z847" s="415"/>
      <c r="AA847" s="415"/>
      <c r="AB847" s="415"/>
      <c r="AC847" s="415"/>
      <c r="AD847" s="415"/>
      <c r="AE847" s="415"/>
      <c r="AF847" s="410"/>
      <c r="AG847" s="410"/>
      <c r="AH847" s="410"/>
      <c r="AI847" s="410"/>
      <c r="AJ847" s="410"/>
      <c r="AK847" s="410"/>
      <c r="AL847" s="410"/>
      <c r="AM847" s="296">
        <f>SUM(Y847:AL847)</f>
        <v>0</v>
      </c>
    </row>
    <row r="848" spans="1:39" outlineLevel="1">
      <c r="A848" s="530"/>
      <c r="B848" s="294" t="s">
        <v>342</v>
      </c>
      <c r="C848" s="291" t="s">
        <v>163</v>
      </c>
      <c r="D848" s="295"/>
      <c r="E848" s="295"/>
      <c r="F848" s="295"/>
      <c r="G848" s="295"/>
      <c r="H848" s="295"/>
      <c r="I848" s="295"/>
      <c r="J848" s="295"/>
      <c r="K848" s="295"/>
      <c r="L848" s="295"/>
      <c r="M848" s="295"/>
      <c r="N848" s="291"/>
      <c r="O848" s="295"/>
      <c r="P848" s="295"/>
      <c r="Q848" s="295"/>
      <c r="R848" s="295"/>
      <c r="S848" s="295"/>
      <c r="T848" s="295"/>
      <c r="U848" s="295"/>
      <c r="V848" s="295"/>
      <c r="W848" s="295"/>
      <c r="X848" s="295"/>
      <c r="Y848" s="411">
        <f>Y847</f>
        <v>0</v>
      </c>
      <c r="Z848" s="411">
        <f t="shared" ref="Z848" si="1486">Z847</f>
        <v>0</v>
      </c>
      <c r="AA848" s="411">
        <f t="shared" ref="AA848" si="1487">AA847</f>
        <v>0</v>
      </c>
      <c r="AB848" s="411">
        <f t="shared" ref="AB848" si="1488">AB847</f>
        <v>0</v>
      </c>
      <c r="AC848" s="411">
        <f t="shared" ref="AC848" si="1489">AC847</f>
        <v>0</v>
      </c>
      <c r="AD848" s="411">
        <f t="shared" ref="AD848" si="1490">AD847</f>
        <v>0</v>
      </c>
      <c r="AE848" s="411">
        <f t="shared" ref="AE848" si="1491">AE847</f>
        <v>0</v>
      </c>
      <c r="AF848" s="411">
        <f t="shared" ref="AF848" si="1492">AF847</f>
        <v>0</v>
      </c>
      <c r="AG848" s="411">
        <f t="shared" ref="AG848" si="1493">AG847</f>
        <v>0</v>
      </c>
      <c r="AH848" s="411">
        <f t="shared" ref="AH848" si="1494">AH847</f>
        <v>0</v>
      </c>
      <c r="AI848" s="411">
        <f t="shared" ref="AI848" si="1495">AI847</f>
        <v>0</v>
      </c>
      <c r="AJ848" s="411">
        <f t="shared" ref="AJ848" si="1496">AJ847</f>
        <v>0</v>
      </c>
      <c r="AK848" s="411">
        <f t="shared" ref="AK848" si="1497">AK847</f>
        <v>0</v>
      </c>
      <c r="AL848" s="411">
        <f t="shared" ref="AL848" si="1498">AL847</f>
        <v>0</v>
      </c>
      <c r="AM848" s="306"/>
    </row>
    <row r="849" spans="1:39" outlineLevel="1">
      <c r="A849" s="530"/>
      <c r="B849" s="294"/>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2"/>
      <c r="Z849" s="425"/>
      <c r="AA849" s="425"/>
      <c r="AB849" s="425"/>
      <c r="AC849" s="425"/>
      <c r="AD849" s="425"/>
      <c r="AE849" s="425"/>
      <c r="AF849" s="425"/>
      <c r="AG849" s="425"/>
      <c r="AH849" s="425"/>
      <c r="AI849" s="425"/>
      <c r="AJ849" s="425"/>
      <c r="AK849" s="425"/>
      <c r="AL849" s="425"/>
      <c r="AM849" s="306"/>
    </row>
    <row r="850" spans="1:39" ht="30" outlineLevel="1">
      <c r="A850" s="530">
        <v>23</v>
      </c>
      <c r="B850" s="428" t="s">
        <v>115</v>
      </c>
      <c r="C850" s="291" t="s">
        <v>25</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5"/>
      <c r="Z850" s="415"/>
      <c r="AA850" s="415"/>
      <c r="AB850" s="415"/>
      <c r="AC850" s="415"/>
      <c r="AD850" s="415"/>
      <c r="AE850" s="415"/>
      <c r="AF850" s="410"/>
      <c r="AG850" s="410"/>
      <c r="AH850" s="410"/>
      <c r="AI850" s="410"/>
      <c r="AJ850" s="410"/>
      <c r="AK850" s="410"/>
      <c r="AL850" s="410"/>
      <c r="AM850" s="296">
        <f>SUM(Y850:AL850)</f>
        <v>0</v>
      </c>
    </row>
    <row r="851" spans="1:39" outlineLevel="1">
      <c r="A851" s="530"/>
      <c r="B851" s="294" t="s">
        <v>342</v>
      </c>
      <c r="C851" s="291" t="s">
        <v>163</v>
      </c>
      <c r="D851" s="295"/>
      <c r="E851" s="295"/>
      <c r="F851" s="295"/>
      <c r="G851" s="295"/>
      <c r="H851" s="295"/>
      <c r="I851" s="295"/>
      <c r="J851" s="295"/>
      <c r="K851" s="295"/>
      <c r="L851" s="295"/>
      <c r="M851" s="295"/>
      <c r="N851" s="291"/>
      <c r="O851" s="295"/>
      <c r="P851" s="295"/>
      <c r="Q851" s="295"/>
      <c r="R851" s="295"/>
      <c r="S851" s="295"/>
      <c r="T851" s="295"/>
      <c r="U851" s="295"/>
      <c r="V851" s="295"/>
      <c r="W851" s="295"/>
      <c r="X851" s="295"/>
      <c r="Y851" s="411">
        <f>Y850</f>
        <v>0</v>
      </c>
      <c r="Z851" s="411">
        <f t="shared" ref="Z851" si="1499">Z850</f>
        <v>0</v>
      </c>
      <c r="AA851" s="411">
        <f t="shared" ref="AA851" si="1500">AA850</f>
        <v>0</v>
      </c>
      <c r="AB851" s="411">
        <f t="shared" ref="AB851" si="1501">AB850</f>
        <v>0</v>
      </c>
      <c r="AC851" s="411">
        <f t="shared" ref="AC851" si="1502">AC850</f>
        <v>0</v>
      </c>
      <c r="AD851" s="411">
        <f t="shared" ref="AD851" si="1503">AD850</f>
        <v>0</v>
      </c>
      <c r="AE851" s="411">
        <f t="shared" ref="AE851" si="1504">AE850</f>
        <v>0</v>
      </c>
      <c r="AF851" s="411">
        <f t="shared" ref="AF851" si="1505">AF850</f>
        <v>0</v>
      </c>
      <c r="AG851" s="411">
        <f t="shared" ref="AG851" si="1506">AG850</f>
        <v>0</v>
      </c>
      <c r="AH851" s="411">
        <f t="shared" ref="AH851" si="1507">AH850</f>
        <v>0</v>
      </c>
      <c r="AI851" s="411">
        <f t="shared" ref="AI851" si="1508">AI850</f>
        <v>0</v>
      </c>
      <c r="AJ851" s="411">
        <f t="shared" ref="AJ851" si="1509">AJ850</f>
        <v>0</v>
      </c>
      <c r="AK851" s="411">
        <f t="shared" ref="AK851" si="1510">AK850</f>
        <v>0</v>
      </c>
      <c r="AL851" s="411">
        <f t="shared" ref="AL851" si="1511">AL850</f>
        <v>0</v>
      </c>
      <c r="AM851" s="306"/>
    </row>
    <row r="852" spans="1:39" outlineLevel="1">
      <c r="A852" s="530"/>
      <c r="B852" s="430"/>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2"/>
      <c r="Z852" s="425"/>
      <c r="AA852" s="425"/>
      <c r="AB852" s="425"/>
      <c r="AC852" s="425"/>
      <c r="AD852" s="425"/>
      <c r="AE852" s="425"/>
      <c r="AF852" s="425"/>
      <c r="AG852" s="425"/>
      <c r="AH852" s="425"/>
      <c r="AI852" s="425"/>
      <c r="AJ852" s="425"/>
      <c r="AK852" s="425"/>
      <c r="AL852" s="425"/>
      <c r="AM852" s="306"/>
    </row>
    <row r="853" spans="1:39" ht="30" outlineLevel="1">
      <c r="A853" s="530">
        <v>24</v>
      </c>
      <c r="B853" s="428" t="s">
        <v>116</v>
      </c>
      <c r="C853" s="291" t="s">
        <v>25</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5"/>
      <c r="Z853" s="415"/>
      <c r="AA853" s="415"/>
      <c r="AB853" s="415"/>
      <c r="AC853" s="415"/>
      <c r="AD853" s="415"/>
      <c r="AE853" s="415"/>
      <c r="AF853" s="410"/>
      <c r="AG853" s="410"/>
      <c r="AH853" s="410"/>
      <c r="AI853" s="410"/>
      <c r="AJ853" s="410"/>
      <c r="AK853" s="410"/>
      <c r="AL853" s="410"/>
      <c r="AM853" s="296">
        <f>SUM(Y853:AL853)</f>
        <v>0</v>
      </c>
    </row>
    <row r="854" spans="1:39" outlineLevel="1">
      <c r="A854" s="530"/>
      <c r="B854" s="294" t="s">
        <v>342</v>
      </c>
      <c r="C854" s="291" t="s">
        <v>163</v>
      </c>
      <c r="D854" s="295"/>
      <c r="E854" s="295"/>
      <c r="F854" s="295"/>
      <c r="G854" s="295"/>
      <c r="H854" s="295"/>
      <c r="I854" s="295"/>
      <c r="J854" s="295"/>
      <c r="K854" s="295"/>
      <c r="L854" s="295"/>
      <c r="M854" s="295"/>
      <c r="N854" s="291"/>
      <c r="O854" s="295"/>
      <c r="P854" s="295"/>
      <c r="Q854" s="295"/>
      <c r="R854" s="295"/>
      <c r="S854" s="295"/>
      <c r="T854" s="295"/>
      <c r="U854" s="295"/>
      <c r="V854" s="295"/>
      <c r="W854" s="295"/>
      <c r="X854" s="295"/>
      <c r="Y854" s="411">
        <f>Y853</f>
        <v>0</v>
      </c>
      <c r="Z854" s="411">
        <f t="shared" ref="Z854" si="1512">Z853</f>
        <v>0</v>
      </c>
      <c r="AA854" s="411">
        <f t="shared" ref="AA854" si="1513">AA853</f>
        <v>0</v>
      </c>
      <c r="AB854" s="411">
        <f t="shared" ref="AB854" si="1514">AB853</f>
        <v>0</v>
      </c>
      <c r="AC854" s="411">
        <f t="shared" ref="AC854" si="1515">AC853</f>
        <v>0</v>
      </c>
      <c r="AD854" s="411">
        <f t="shared" ref="AD854" si="1516">AD853</f>
        <v>0</v>
      </c>
      <c r="AE854" s="411">
        <f t="shared" ref="AE854" si="1517">AE853</f>
        <v>0</v>
      </c>
      <c r="AF854" s="411">
        <f t="shared" ref="AF854" si="1518">AF853</f>
        <v>0</v>
      </c>
      <c r="AG854" s="411">
        <f t="shared" ref="AG854" si="1519">AG853</f>
        <v>0</v>
      </c>
      <c r="AH854" s="411">
        <f t="shared" ref="AH854" si="1520">AH853</f>
        <v>0</v>
      </c>
      <c r="AI854" s="411">
        <f t="shared" ref="AI854" si="1521">AI853</f>
        <v>0</v>
      </c>
      <c r="AJ854" s="411">
        <f t="shared" ref="AJ854" si="1522">AJ853</f>
        <v>0</v>
      </c>
      <c r="AK854" s="411">
        <f t="shared" ref="AK854" si="1523">AK853</f>
        <v>0</v>
      </c>
      <c r="AL854" s="411">
        <f t="shared" ref="AL854" si="1524">AL853</f>
        <v>0</v>
      </c>
      <c r="AM854" s="306"/>
    </row>
    <row r="855" spans="1:39"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75" outlineLevel="1">
      <c r="A856" s="530"/>
      <c r="B856" s="288" t="s">
        <v>500</v>
      </c>
      <c r="C856" s="291"/>
      <c r="D856" s="291"/>
      <c r="E856" s="291"/>
      <c r="F856" s="291"/>
      <c r="G856" s="291"/>
      <c r="H856" s="291"/>
      <c r="I856" s="291"/>
      <c r="J856" s="291"/>
      <c r="K856" s="291"/>
      <c r="L856" s="291"/>
      <c r="M856" s="291"/>
      <c r="N856" s="291"/>
      <c r="O856" s="291"/>
      <c r="P856" s="291"/>
      <c r="Q856" s="291"/>
      <c r="R856" s="291"/>
      <c r="S856" s="291"/>
      <c r="T856" s="291"/>
      <c r="U856" s="291"/>
      <c r="V856" s="291"/>
      <c r="W856" s="291"/>
      <c r="X856" s="291"/>
      <c r="Y856" s="412"/>
      <c r="Z856" s="425"/>
      <c r="AA856" s="425"/>
      <c r="AB856" s="425"/>
      <c r="AC856" s="425"/>
      <c r="AD856" s="425"/>
      <c r="AE856" s="425"/>
      <c r="AF856" s="425"/>
      <c r="AG856" s="425"/>
      <c r="AH856" s="425"/>
      <c r="AI856" s="425"/>
      <c r="AJ856" s="425"/>
      <c r="AK856" s="425"/>
      <c r="AL856" s="425"/>
      <c r="AM856" s="306"/>
    </row>
    <row r="857" spans="1:39" outlineLevel="1">
      <c r="A857" s="530">
        <v>25</v>
      </c>
      <c r="B857" s="428" t="s">
        <v>117</v>
      </c>
      <c r="C857" s="291" t="s">
        <v>25</v>
      </c>
      <c r="D857" s="295"/>
      <c r="E857" s="295"/>
      <c r="F857" s="295"/>
      <c r="G857" s="295"/>
      <c r="H857" s="295"/>
      <c r="I857" s="295"/>
      <c r="J857" s="295"/>
      <c r="K857" s="295"/>
      <c r="L857" s="295"/>
      <c r="M857" s="295"/>
      <c r="N857" s="295">
        <v>12</v>
      </c>
      <c r="O857" s="295"/>
      <c r="P857" s="295"/>
      <c r="Q857" s="295"/>
      <c r="R857" s="295"/>
      <c r="S857" s="295"/>
      <c r="T857" s="295"/>
      <c r="U857" s="295"/>
      <c r="V857" s="295"/>
      <c r="W857" s="295"/>
      <c r="X857" s="295"/>
      <c r="Y857" s="426"/>
      <c r="Z857" s="415"/>
      <c r="AA857" s="415"/>
      <c r="AB857" s="415"/>
      <c r="AC857" s="415"/>
      <c r="AD857" s="415"/>
      <c r="AE857" s="415"/>
      <c r="AF857" s="415"/>
      <c r="AG857" s="415"/>
      <c r="AH857" s="415"/>
      <c r="AI857" s="415"/>
      <c r="AJ857" s="415"/>
      <c r="AK857" s="415"/>
      <c r="AL857" s="415"/>
      <c r="AM857" s="296">
        <f>SUM(Y857:AL857)</f>
        <v>0</v>
      </c>
    </row>
    <row r="858" spans="1:39" outlineLevel="1">
      <c r="A858" s="530"/>
      <c r="B858" s="294" t="s">
        <v>342</v>
      </c>
      <c r="C858" s="291" t="s">
        <v>163</v>
      </c>
      <c r="D858" s="295"/>
      <c r="E858" s="295"/>
      <c r="F858" s="295"/>
      <c r="G858" s="295"/>
      <c r="H858" s="295"/>
      <c r="I858" s="295"/>
      <c r="J858" s="295"/>
      <c r="K858" s="295"/>
      <c r="L858" s="295"/>
      <c r="M858" s="295"/>
      <c r="N858" s="295">
        <f>N857</f>
        <v>12</v>
      </c>
      <c r="O858" s="295"/>
      <c r="P858" s="295"/>
      <c r="Q858" s="295"/>
      <c r="R858" s="295"/>
      <c r="S858" s="295"/>
      <c r="T858" s="295"/>
      <c r="U858" s="295"/>
      <c r="V858" s="295"/>
      <c r="W858" s="295"/>
      <c r="X858" s="295"/>
      <c r="Y858" s="411">
        <f>Y857</f>
        <v>0</v>
      </c>
      <c r="Z858" s="411">
        <f t="shared" ref="Z858" si="1525">Z857</f>
        <v>0</v>
      </c>
      <c r="AA858" s="411">
        <f t="shared" ref="AA858" si="1526">AA857</f>
        <v>0</v>
      </c>
      <c r="AB858" s="411">
        <f t="shared" ref="AB858" si="1527">AB857</f>
        <v>0</v>
      </c>
      <c r="AC858" s="411">
        <f t="shared" ref="AC858" si="1528">AC857</f>
        <v>0</v>
      </c>
      <c r="AD858" s="411">
        <f t="shared" ref="AD858" si="1529">AD857</f>
        <v>0</v>
      </c>
      <c r="AE858" s="411">
        <f t="shared" ref="AE858" si="1530">AE857</f>
        <v>0</v>
      </c>
      <c r="AF858" s="411">
        <f t="shared" ref="AF858" si="1531">AF857</f>
        <v>0</v>
      </c>
      <c r="AG858" s="411">
        <f t="shared" ref="AG858" si="1532">AG857</f>
        <v>0</v>
      </c>
      <c r="AH858" s="411">
        <f t="shared" ref="AH858" si="1533">AH857</f>
        <v>0</v>
      </c>
      <c r="AI858" s="411">
        <f t="shared" ref="AI858" si="1534">AI857</f>
        <v>0</v>
      </c>
      <c r="AJ858" s="411">
        <f t="shared" ref="AJ858" si="1535">AJ857</f>
        <v>0</v>
      </c>
      <c r="AK858" s="411">
        <f t="shared" ref="AK858" si="1536">AK857</f>
        <v>0</v>
      </c>
      <c r="AL858" s="411">
        <f t="shared" ref="AL858" si="1537">AL857</f>
        <v>0</v>
      </c>
      <c r="AM858" s="306"/>
    </row>
    <row r="859" spans="1:39" outlineLevel="1">
      <c r="A859" s="530"/>
      <c r="B859" s="294"/>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2"/>
      <c r="Z859" s="425"/>
      <c r="AA859" s="425"/>
      <c r="AB859" s="425"/>
      <c r="AC859" s="425"/>
      <c r="AD859" s="425"/>
      <c r="AE859" s="425"/>
      <c r="AF859" s="425"/>
      <c r="AG859" s="425"/>
      <c r="AH859" s="425"/>
      <c r="AI859" s="425"/>
      <c r="AJ859" s="425"/>
      <c r="AK859" s="425"/>
      <c r="AL859" s="425"/>
      <c r="AM859" s="306"/>
    </row>
    <row r="860" spans="1:39" outlineLevel="1">
      <c r="A860" s="756" t="s">
        <v>774</v>
      </c>
      <c r="B860" s="428" t="s">
        <v>118</v>
      </c>
      <c r="C860" s="759" t="s">
        <v>788</v>
      </c>
      <c r="D860" s="295">
        <v>1841363.31</v>
      </c>
      <c r="E860" s="295">
        <v>1841363.31</v>
      </c>
      <c r="F860" s="295"/>
      <c r="G860" s="295"/>
      <c r="H860" s="295"/>
      <c r="I860" s="295"/>
      <c r="J860" s="295"/>
      <c r="K860" s="295"/>
      <c r="L860" s="295"/>
      <c r="M860" s="295"/>
      <c r="N860" s="295">
        <v>12</v>
      </c>
      <c r="O860" s="295">
        <v>278.7</v>
      </c>
      <c r="P860" s="295">
        <v>278.7</v>
      </c>
      <c r="Q860" s="295"/>
      <c r="R860" s="295"/>
      <c r="S860" s="295"/>
      <c r="T860" s="295"/>
      <c r="U860" s="295"/>
      <c r="V860" s="295"/>
      <c r="W860" s="295"/>
      <c r="X860" s="295"/>
      <c r="Y860" s="410">
        <v>0</v>
      </c>
      <c r="Z860" s="410">
        <v>3.2300000000000002E-2</v>
      </c>
      <c r="AA860" s="410">
        <v>0.60399999999999998</v>
      </c>
      <c r="AB860" s="410">
        <v>0</v>
      </c>
      <c r="AC860" s="410">
        <v>0.26169999999999999</v>
      </c>
      <c r="AD860" s="410">
        <v>9.4899999999999998E-2</v>
      </c>
      <c r="AE860" s="410">
        <v>0</v>
      </c>
      <c r="AF860" s="410">
        <v>0</v>
      </c>
      <c r="AG860" s="415"/>
      <c r="AH860" s="415"/>
      <c r="AI860" s="415"/>
      <c r="AJ860" s="415"/>
      <c r="AK860" s="415"/>
      <c r="AL860" s="415"/>
      <c r="AM860" s="296">
        <f>SUM(Y860:AL860)</f>
        <v>0.99289999999999989</v>
      </c>
    </row>
    <row r="861" spans="1:39" outlineLevel="1">
      <c r="A861" s="530"/>
      <c r="B861" s="294" t="s">
        <v>342</v>
      </c>
      <c r="C861" s="291" t="s">
        <v>163</v>
      </c>
      <c r="D861" s="295"/>
      <c r="E861" s="295"/>
      <c r="F861" s="295"/>
      <c r="G861" s="295"/>
      <c r="H861" s="295"/>
      <c r="I861" s="295"/>
      <c r="J861" s="295"/>
      <c r="K861" s="295"/>
      <c r="L861" s="295"/>
      <c r="M861" s="295"/>
      <c r="N861" s="295">
        <f>N860</f>
        <v>12</v>
      </c>
      <c r="O861" s="295"/>
      <c r="P861" s="295"/>
      <c r="Q861" s="295"/>
      <c r="R861" s="295"/>
      <c r="S861" s="295"/>
      <c r="T861" s="295"/>
      <c r="U861" s="295"/>
      <c r="V861" s="295"/>
      <c r="W861" s="295"/>
      <c r="X861" s="295"/>
      <c r="Y861" s="411">
        <f>Y860</f>
        <v>0</v>
      </c>
      <c r="Z861" s="411">
        <f t="shared" ref="Z861" si="1538">Z860</f>
        <v>3.2300000000000002E-2</v>
      </c>
      <c r="AA861" s="411">
        <f t="shared" ref="AA861" si="1539">AA860</f>
        <v>0.60399999999999998</v>
      </c>
      <c r="AB861" s="411">
        <f t="shared" ref="AB861" si="1540">AB860</f>
        <v>0</v>
      </c>
      <c r="AC861" s="411">
        <f t="shared" ref="AC861" si="1541">AC860</f>
        <v>0.26169999999999999</v>
      </c>
      <c r="AD861" s="411">
        <f t="shared" ref="AD861" si="1542">AD860</f>
        <v>9.4899999999999998E-2</v>
      </c>
      <c r="AE861" s="411">
        <f t="shared" ref="AE861" si="1543">AE860</f>
        <v>0</v>
      </c>
      <c r="AF861" s="411">
        <f t="shared" ref="AF861" si="1544">AF860</f>
        <v>0</v>
      </c>
      <c r="AG861" s="411">
        <f t="shared" ref="AG861" si="1545">AG860</f>
        <v>0</v>
      </c>
      <c r="AH861" s="411">
        <f t="shared" ref="AH861" si="1546">AH860</f>
        <v>0</v>
      </c>
      <c r="AI861" s="411">
        <f t="shared" ref="AI861" si="1547">AI860</f>
        <v>0</v>
      </c>
      <c r="AJ861" s="411">
        <f t="shared" ref="AJ861" si="1548">AJ860</f>
        <v>0</v>
      </c>
      <c r="AK861" s="411">
        <f t="shared" ref="AK861" si="1549">AK860</f>
        <v>0</v>
      </c>
      <c r="AL861" s="411">
        <f t="shared" ref="AL861" si="1550">AL860</f>
        <v>0</v>
      </c>
      <c r="AM861" s="306"/>
    </row>
    <row r="862" spans="1:39" outlineLevel="1">
      <c r="A862" s="530"/>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2"/>
      <c r="Z862" s="425"/>
      <c r="AA862" s="425"/>
      <c r="AB862" s="425"/>
      <c r="AC862" s="425"/>
      <c r="AD862" s="425"/>
      <c r="AE862" s="425"/>
      <c r="AF862" s="425"/>
      <c r="AG862" s="425"/>
      <c r="AH862" s="425"/>
      <c r="AI862" s="425"/>
      <c r="AJ862" s="425"/>
      <c r="AK862" s="425"/>
      <c r="AL862" s="425"/>
      <c r="AM862" s="306"/>
    </row>
    <row r="863" spans="1:39" ht="30" outlineLevel="1">
      <c r="A863" s="530">
        <v>27</v>
      </c>
      <c r="B863" s="428" t="s">
        <v>119</v>
      </c>
      <c r="C863" s="291" t="s">
        <v>25</v>
      </c>
      <c r="D863" s="295"/>
      <c r="E863" s="295"/>
      <c r="F863" s="295"/>
      <c r="G863" s="295"/>
      <c r="H863" s="295"/>
      <c r="I863" s="295"/>
      <c r="J863" s="295"/>
      <c r="K863" s="295"/>
      <c r="L863" s="295"/>
      <c r="M863" s="295"/>
      <c r="N863" s="295">
        <v>12</v>
      </c>
      <c r="O863" s="295"/>
      <c r="P863" s="295"/>
      <c r="Q863" s="295"/>
      <c r="R863" s="295"/>
      <c r="S863" s="295"/>
      <c r="T863" s="295"/>
      <c r="U863" s="295"/>
      <c r="V863" s="295"/>
      <c r="W863" s="295"/>
      <c r="X863" s="295"/>
      <c r="Y863" s="426"/>
      <c r="Z863" s="415"/>
      <c r="AA863" s="415"/>
      <c r="AB863" s="415"/>
      <c r="AC863" s="415"/>
      <c r="AD863" s="415"/>
      <c r="AE863" s="415"/>
      <c r="AF863" s="415"/>
      <c r="AG863" s="415"/>
      <c r="AH863" s="415"/>
      <c r="AI863" s="415"/>
      <c r="AJ863" s="415"/>
      <c r="AK863" s="415"/>
      <c r="AL863" s="415"/>
      <c r="AM863" s="296">
        <f>SUM(Y863:AL863)</f>
        <v>0</v>
      </c>
    </row>
    <row r="864" spans="1:39" outlineLevel="1">
      <c r="A864" s="530"/>
      <c r="B864" s="294" t="s">
        <v>342</v>
      </c>
      <c r="C864" s="291" t="s">
        <v>163</v>
      </c>
      <c r="D864" s="295"/>
      <c r="E864" s="295"/>
      <c r="F864" s="295"/>
      <c r="G864" s="295"/>
      <c r="H864" s="295"/>
      <c r="I864" s="295"/>
      <c r="J864" s="295"/>
      <c r="K864" s="295"/>
      <c r="L864" s="295"/>
      <c r="M864" s="295"/>
      <c r="N864" s="295">
        <f>N863</f>
        <v>12</v>
      </c>
      <c r="O864" s="295"/>
      <c r="P864" s="295"/>
      <c r="Q864" s="295"/>
      <c r="R864" s="295"/>
      <c r="S864" s="295"/>
      <c r="T864" s="295"/>
      <c r="U864" s="295"/>
      <c r="V864" s="295"/>
      <c r="W864" s="295"/>
      <c r="X864" s="295"/>
      <c r="Y864" s="411">
        <f>Y863</f>
        <v>0</v>
      </c>
      <c r="Z864" s="411">
        <f t="shared" ref="Z864" si="1551">Z863</f>
        <v>0</v>
      </c>
      <c r="AA864" s="411">
        <f t="shared" ref="AA864" si="1552">AA863</f>
        <v>0</v>
      </c>
      <c r="AB864" s="411">
        <f t="shared" ref="AB864" si="1553">AB863</f>
        <v>0</v>
      </c>
      <c r="AC864" s="411">
        <f t="shared" ref="AC864" si="1554">AC863</f>
        <v>0</v>
      </c>
      <c r="AD864" s="411">
        <f t="shared" ref="AD864" si="1555">AD863</f>
        <v>0</v>
      </c>
      <c r="AE864" s="411">
        <f t="shared" ref="AE864" si="1556">AE863</f>
        <v>0</v>
      </c>
      <c r="AF864" s="411">
        <f t="shared" ref="AF864" si="1557">AF863</f>
        <v>0</v>
      </c>
      <c r="AG864" s="411">
        <f t="shared" ref="AG864" si="1558">AG863</f>
        <v>0</v>
      </c>
      <c r="AH864" s="411">
        <f t="shared" ref="AH864" si="1559">AH863</f>
        <v>0</v>
      </c>
      <c r="AI864" s="411">
        <f t="shared" ref="AI864" si="1560">AI863</f>
        <v>0</v>
      </c>
      <c r="AJ864" s="411">
        <f t="shared" ref="AJ864" si="1561">AJ863</f>
        <v>0</v>
      </c>
      <c r="AK864" s="411">
        <f t="shared" ref="AK864" si="1562">AK863</f>
        <v>0</v>
      </c>
      <c r="AL864" s="411">
        <f t="shared" ref="AL864" si="1563">AL863</f>
        <v>0</v>
      </c>
      <c r="AM864" s="306"/>
    </row>
    <row r="865" spans="1:39" outlineLevel="1">
      <c r="A865" s="530"/>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2"/>
      <c r="Z865" s="425"/>
      <c r="AA865" s="425"/>
      <c r="AB865" s="425"/>
      <c r="AC865" s="425"/>
      <c r="AD865" s="425"/>
      <c r="AE865" s="425"/>
      <c r="AF865" s="425"/>
      <c r="AG865" s="425"/>
      <c r="AH865" s="425"/>
      <c r="AI865" s="425"/>
      <c r="AJ865" s="425"/>
      <c r="AK865" s="425"/>
      <c r="AL865" s="425"/>
      <c r="AM865" s="306"/>
    </row>
    <row r="866" spans="1:39" ht="30" outlineLevel="1">
      <c r="A866" s="530">
        <v>28</v>
      </c>
      <c r="B866" s="428" t="s">
        <v>120</v>
      </c>
      <c r="C866" s="291" t="s">
        <v>25</v>
      </c>
      <c r="D866" s="295"/>
      <c r="E866" s="295"/>
      <c r="F866" s="295"/>
      <c r="G866" s="295"/>
      <c r="H866" s="295"/>
      <c r="I866" s="295"/>
      <c r="J866" s="295"/>
      <c r="K866" s="295"/>
      <c r="L866" s="295"/>
      <c r="M866" s="295"/>
      <c r="N866" s="295">
        <v>12</v>
      </c>
      <c r="O866" s="295"/>
      <c r="P866" s="295"/>
      <c r="Q866" s="295"/>
      <c r="R866" s="295"/>
      <c r="S866" s="295"/>
      <c r="T866" s="295"/>
      <c r="U866" s="295"/>
      <c r="V866" s="295"/>
      <c r="W866" s="295"/>
      <c r="X866" s="295"/>
      <c r="Y866" s="426"/>
      <c r="Z866" s="415"/>
      <c r="AA866" s="415"/>
      <c r="AB866" s="415"/>
      <c r="AC866" s="415"/>
      <c r="AD866" s="415"/>
      <c r="AE866" s="415"/>
      <c r="AF866" s="415"/>
      <c r="AG866" s="415"/>
      <c r="AH866" s="415"/>
      <c r="AI866" s="415"/>
      <c r="AJ866" s="415"/>
      <c r="AK866" s="415"/>
      <c r="AL866" s="415"/>
      <c r="AM866" s="296">
        <f>SUM(Y866:AL866)</f>
        <v>0</v>
      </c>
    </row>
    <row r="867" spans="1:39" outlineLevel="1">
      <c r="A867" s="530"/>
      <c r="B867" s="294" t="s">
        <v>342</v>
      </c>
      <c r="C867" s="291" t="s">
        <v>163</v>
      </c>
      <c r="D867" s="295"/>
      <c r="E867" s="295"/>
      <c r="F867" s="295"/>
      <c r="G867" s="295"/>
      <c r="H867" s="295"/>
      <c r="I867" s="295"/>
      <c r="J867" s="295"/>
      <c r="K867" s="295"/>
      <c r="L867" s="295"/>
      <c r="M867" s="295"/>
      <c r="N867" s="295">
        <f>N866</f>
        <v>12</v>
      </c>
      <c r="O867" s="295"/>
      <c r="P867" s="295"/>
      <c r="Q867" s="295"/>
      <c r="R867" s="295"/>
      <c r="S867" s="295"/>
      <c r="T867" s="295"/>
      <c r="U867" s="295"/>
      <c r="V867" s="295"/>
      <c r="W867" s="295"/>
      <c r="X867" s="295"/>
      <c r="Y867" s="411">
        <f>Y866</f>
        <v>0</v>
      </c>
      <c r="Z867" s="411">
        <f t="shared" ref="Z867" si="1564">Z866</f>
        <v>0</v>
      </c>
      <c r="AA867" s="411">
        <f t="shared" ref="AA867" si="1565">AA866</f>
        <v>0</v>
      </c>
      <c r="AB867" s="411">
        <f t="shared" ref="AB867" si="1566">AB866</f>
        <v>0</v>
      </c>
      <c r="AC867" s="411">
        <f t="shared" ref="AC867" si="1567">AC866</f>
        <v>0</v>
      </c>
      <c r="AD867" s="411">
        <f t="shared" ref="AD867" si="1568">AD866</f>
        <v>0</v>
      </c>
      <c r="AE867" s="411">
        <f t="shared" ref="AE867" si="1569">AE866</f>
        <v>0</v>
      </c>
      <c r="AF867" s="411">
        <f t="shared" ref="AF867" si="1570">AF866</f>
        <v>0</v>
      </c>
      <c r="AG867" s="411">
        <f t="shared" ref="AG867" si="1571">AG866</f>
        <v>0</v>
      </c>
      <c r="AH867" s="411">
        <f t="shared" ref="AH867" si="1572">AH866</f>
        <v>0</v>
      </c>
      <c r="AI867" s="411">
        <f t="shared" ref="AI867" si="1573">AI866</f>
        <v>0</v>
      </c>
      <c r="AJ867" s="411">
        <f t="shared" ref="AJ867" si="1574">AJ866</f>
        <v>0</v>
      </c>
      <c r="AK867" s="411">
        <f t="shared" ref="AK867" si="1575">AK866</f>
        <v>0</v>
      </c>
      <c r="AL867" s="411">
        <f t="shared" ref="AL867" si="1576">AL866</f>
        <v>0</v>
      </c>
      <c r="AM867" s="306"/>
    </row>
    <row r="868" spans="1:39" outlineLevel="1">
      <c r="A868" s="530"/>
      <c r="B868" s="294"/>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30" outlineLevel="1">
      <c r="A869" s="530">
        <v>29</v>
      </c>
      <c r="B869" s="428" t="s">
        <v>121</v>
      </c>
      <c r="C869" s="291" t="s">
        <v>25</v>
      </c>
      <c r="D869" s="295"/>
      <c r="E869" s="295"/>
      <c r="F869" s="295"/>
      <c r="G869" s="295"/>
      <c r="H869" s="295"/>
      <c r="I869" s="295"/>
      <c r="J869" s="295"/>
      <c r="K869" s="295"/>
      <c r="L869" s="295"/>
      <c r="M869" s="295"/>
      <c r="N869" s="295">
        <v>3</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outlineLevel="1">
      <c r="A870" s="530"/>
      <c r="B870" s="294" t="s">
        <v>342</v>
      </c>
      <c r="C870" s="291" t="s">
        <v>163</v>
      </c>
      <c r="D870" s="295"/>
      <c r="E870" s="295"/>
      <c r="F870" s="295"/>
      <c r="G870" s="295"/>
      <c r="H870" s="295"/>
      <c r="I870" s="295"/>
      <c r="J870" s="295"/>
      <c r="K870" s="295"/>
      <c r="L870" s="295"/>
      <c r="M870" s="295"/>
      <c r="N870" s="295">
        <f>N869</f>
        <v>3</v>
      </c>
      <c r="O870" s="295"/>
      <c r="P870" s="295"/>
      <c r="Q870" s="295"/>
      <c r="R870" s="295"/>
      <c r="S870" s="295"/>
      <c r="T870" s="295"/>
      <c r="U870" s="295"/>
      <c r="V870" s="295"/>
      <c r="W870" s="295"/>
      <c r="X870" s="295"/>
      <c r="Y870" s="411">
        <f>Y869</f>
        <v>0</v>
      </c>
      <c r="Z870" s="411">
        <f t="shared" ref="Z870" si="1577">Z869</f>
        <v>0</v>
      </c>
      <c r="AA870" s="411">
        <f t="shared" ref="AA870" si="1578">AA869</f>
        <v>0</v>
      </c>
      <c r="AB870" s="411">
        <f t="shared" ref="AB870" si="1579">AB869</f>
        <v>0</v>
      </c>
      <c r="AC870" s="411">
        <f t="shared" ref="AC870" si="1580">AC869</f>
        <v>0</v>
      </c>
      <c r="AD870" s="411">
        <f t="shared" ref="AD870" si="1581">AD869</f>
        <v>0</v>
      </c>
      <c r="AE870" s="411">
        <f t="shared" ref="AE870" si="1582">AE869</f>
        <v>0</v>
      </c>
      <c r="AF870" s="411">
        <f t="shared" ref="AF870" si="1583">AF869</f>
        <v>0</v>
      </c>
      <c r="AG870" s="411">
        <f t="shared" ref="AG870" si="1584">AG869</f>
        <v>0</v>
      </c>
      <c r="AH870" s="411">
        <f t="shared" ref="AH870" si="1585">AH869</f>
        <v>0</v>
      </c>
      <c r="AI870" s="411">
        <f t="shared" ref="AI870" si="1586">AI869</f>
        <v>0</v>
      </c>
      <c r="AJ870" s="411">
        <f t="shared" ref="AJ870" si="1587">AJ869</f>
        <v>0</v>
      </c>
      <c r="AK870" s="411">
        <f t="shared" ref="AK870" si="1588">AK869</f>
        <v>0</v>
      </c>
      <c r="AL870" s="411">
        <f t="shared" ref="AL870" si="1589">AL869</f>
        <v>0</v>
      </c>
      <c r="AM870" s="306"/>
    </row>
    <row r="871" spans="1:39" outlineLevel="1">
      <c r="A871" s="530"/>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30" outlineLevel="1">
      <c r="A872" s="530">
        <v>30</v>
      </c>
      <c r="B872" s="428" t="s">
        <v>122</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outlineLevel="1">
      <c r="A873" s="530"/>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1590">Z872</f>
        <v>0</v>
      </c>
      <c r="AA873" s="411">
        <f t="shared" ref="AA873" si="1591">AA872</f>
        <v>0</v>
      </c>
      <c r="AB873" s="411">
        <f t="shared" ref="AB873" si="1592">AB872</f>
        <v>0</v>
      </c>
      <c r="AC873" s="411">
        <f t="shared" ref="AC873" si="1593">AC872</f>
        <v>0</v>
      </c>
      <c r="AD873" s="411">
        <f t="shared" ref="AD873" si="1594">AD872</f>
        <v>0</v>
      </c>
      <c r="AE873" s="411">
        <f t="shared" ref="AE873" si="1595">AE872</f>
        <v>0</v>
      </c>
      <c r="AF873" s="411">
        <f t="shared" ref="AF873" si="1596">AF872</f>
        <v>0</v>
      </c>
      <c r="AG873" s="411">
        <f t="shared" ref="AG873" si="1597">AG872</f>
        <v>0</v>
      </c>
      <c r="AH873" s="411">
        <f t="shared" ref="AH873" si="1598">AH872</f>
        <v>0</v>
      </c>
      <c r="AI873" s="411">
        <f t="shared" ref="AI873" si="1599">AI872</f>
        <v>0</v>
      </c>
      <c r="AJ873" s="411">
        <f t="shared" ref="AJ873" si="1600">AJ872</f>
        <v>0</v>
      </c>
      <c r="AK873" s="411">
        <f t="shared" ref="AK873" si="1601">AK872</f>
        <v>0</v>
      </c>
      <c r="AL873" s="411">
        <f t="shared" ref="AL873" si="1602">AL872</f>
        <v>0</v>
      </c>
      <c r="AM873" s="306"/>
    </row>
    <row r="874" spans="1:39" outlineLevel="1">
      <c r="A874" s="530"/>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0" outlineLevel="1">
      <c r="A875" s="530">
        <v>31</v>
      </c>
      <c r="B875" s="428" t="s">
        <v>123</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0"/>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1603">Z875</f>
        <v>0</v>
      </c>
      <c r="AA876" s="411">
        <f t="shared" ref="AA876" si="1604">AA875</f>
        <v>0</v>
      </c>
      <c r="AB876" s="411">
        <f t="shared" ref="AB876" si="1605">AB875</f>
        <v>0</v>
      </c>
      <c r="AC876" s="411">
        <f t="shared" ref="AC876" si="1606">AC875</f>
        <v>0</v>
      </c>
      <c r="AD876" s="411">
        <f t="shared" ref="AD876" si="1607">AD875</f>
        <v>0</v>
      </c>
      <c r="AE876" s="411">
        <f t="shared" ref="AE876" si="1608">AE875</f>
        <v>0</v>
      </c>
      <c r="AF876" s="411">
        <f t="shared" ref="AF876" si="1609">AF875</f>
        <v>0</v>
      </c>
      <c r="AG876" s="411">
        <f t="shared" ref="AG876" si="1610">AG875</f>
        <v>0</v>
      </c>
      <c r="AH876" s="411">
        <f t="shared" ref="AH876" si="1611">AH875</f>
        <v>0</v>
      </c>
      <c r="AI876" s="411">
        <f t="shared" ref="AI876" si="1612">AI875</f>
        <v>0</v>
      </c>
      <c r="AJ876" s="411">
        <f t="shared" ref="AJ876" si="1613">AJ875</f>
        <v>0</v>
      </c>
      <c r="AK876" s="411">
        <f t="shared" ref="AK876" si="1614">AK875</f>
        <v>0</v>
      </c>
      <c r="AL876" s="411">
        <f t="shared" ref="AL876" si="1615">AL875</f>
        <v>0</v>
      </c>
      <c r="AM876" s="306"/>
    </row>
    <row r="877" spans="1:39"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0" outlineLevel="1">
      <c r="A878" s="530">
        <v>32</v>
      </c>
      <c r="B878" s="428" t="s">
        <v>124</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0"/>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Y878</f>
        <v>0</v>
      </c>
      <c r="Z879" s="411">
        <f t="shared" ref="Z879" si="1616">Z878</f>
        <v>0</v>
      </c>
      <c r="AA879" s="411">
        <f t="shared" ref="AA879" si="1617">AA878</f>
        <v>0</v>
      </c>
      <c r="AB879" s="411">
        <f t="shared" ref="AB879" si="1618">AB878</f>
        <v>0</v>
      </c>
      <c r="AC879" s="411">
        <f t="shared" ref="AC879" si="1619">AC878</f>
        <v>0</v>
      </c>
      <c r="AD879" s="411">
        <f t="shared" ref="AD879" si="1620">AD878</f>
        <v>0</v>
      </c>
      <c r="AE879" s="411">
        <f t="shared" ref="AE879" si="1621">AE878</f>
        <v>0</v>
      </c>
      <c r="AF879" s="411">
        <f t="shared" ref="AF879" si="1622">AF878</f>
        <v>0</v>
      </c>
      <c r="AG879" s="411">
        <f t="shared" ref="AG879" si="1623">AG878</f>
        <v>0</v>
      </c>
      <c r="AH879" s="411">
        <f t="shared" ref="AH879" si="1624">AH878</f>
        <v>0</v>
      </c>
      <c r="AI879" s="411">
        <f t="shared" ref="AI879" si="1625">AI878</f>
        <v>0</v>
      </c>
      <c r="AJ879" s="411">
        <f t="shared" ref="AJ879" si="1626">AJ878</f>
        <v>0</v>
      </c>
      <c r="AK879" s="411">
        <f t="shared" ref="AK879" si="1627">AK878</f>
        <v>0</v>
      </c>
      <c r="AL879" s="411">
        <f>AL878</f>
        <v>0</v>
      </c>
      <c r="AM879" s="306"/>
    </row>
    <row r="880" spans="1:39"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75" outlineLevel="1">
      <c r="A881" s="530"/>
      <c r="B881" s="288" t="s">
        <v>501</v>
      </c>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outlineLevel="1">
      <c r="A882" s="530">
        <v>33</v>
      </c>
      <c r="B882" s="428" t="s">
        <v>125</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outlineLevel="1">
      <c r="A883" s="530"/>
      <c r="B883" s="294" t="s">
        <v>342</v>
      </c>
      <c r="C883" s="291" t="s">
        <v>163</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1628">Z882</f>
        <v>0</v>
      </c>
      <c r="AA883" s="411">
        <f t="shared" ref="AA883" si="1629">AA882</f>
        <v>0</v>
      </c>
      <c r="AB883" s="411">
        <f t="shared" ref="AB883" si="1630">AB882</f>
        <v>0</v>
      </c>
      <c r="AC883" s="411">
        <f t="shared" ref="AC883" si="1631">AC882</f>
        <v>0</v>
      </c>
      <c r="AD883" s="411">
        <f t="shared" ref="AD883" si="1632">AD882</f>
        <v>0</v>
      </c>
      <c r="AE883" s="411">
        <f t="shared" ref="AE883" si="1633">AE882</f>
        <v>0</v>
      </c>
      <c r="AF883" s="411">
        <f t="shared" ref="AF883" si="1634">AF882</f>
        <v>0</v>
      </c>
      <c r="AG883" s="411">
        <f t="shared" ref="AG883" si="1635">AG882</f>
        <v>0</v>
      </c>
      <c r="AH883" s="411">
        <f t="shared" ref="AH883" si="1636">AH882</f>
        <v>0</v>
      </c>
      <c r="AI883" s="411">
        <f t="shared" ref="AI883" si="1637">AI882</f>
        <v>0</v>
      </c>
      <c r="AJ883" s="411">
        <f t="shared" ref="AJ883" si="1638">AJ882</f>
        <v>0</v>
      </c>
      <c r="AK883" s="411">
        <f t="shared" ref="AK883" si="1639">AK882</f>
        <v>0</v>
      </c>
      <c r="AL883" s="411">
        <f t="shared" ref="AL883" si="1640">AL882</f>
        <v>0</v>
      </c>
      <c r="AM883" s="306"/>
    </row>
    <row r="884" spans="1:39" outlineLevel="1">
      <c r="A884" s="530"/>
      <c r="B884" s="428"/>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outlineLevel="1">
      <c r="A885" s="530">
        <v>34</v>
      </c>
      <c r="B885" s="428" t="s">
        <v>126</v>
      </c>
      <c r="C885" s="291" t="s">
        <v>25</v>
      </c>
      <c r="D885" s="295"/>
      <c r="E885" s="295"/>
      <c r="F885" s="295"/>
      <c r="G885" s="295"/>
      <c r="H885" s="295"/>
      <c r="I885" s="295"/>
      <c r="J885" s="295"/>
      <c r="K885" s="295"/>
      <c r="L885" s="295"/>
      <c r="M885" s="295"/>
      <c r="N885" s="295">
        <v>0</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0"/>
      <c r="B886" s="294" t="s">
        <v>342</v>
      </c>
      <c r="C886" s="291" t="s">
        <v>163</v>
      </c>
      <c r="D886" s="295"/>
      <c r="E886" s="295"/>
      <c r="F886" s="295"/>
      <c r="G886" s="295"/>
      <c r="H886" s="295"/>
      <c r="I886" s="295"/>
      <c r="J886" s="295"/>
      <c r="K886" s="295"/>
      <c r="L886" s="295"/>
      <c r="M886" s="295"/>
      <c r="N886" s="295">
        <f>N885</f>
        <v>0</v>
      </c>
      <c r="O886" s="295"/>
      <c r="P886" s="295"/>
      <c r="Q886" s="295"/>
      <c r="R886" s="295"/>
      <c r="S886" s="295"/>
      <c r="T886" s="295"/>
      <c r="U886" s="295"/>
      <c r="V886" s="295"/>
      <c r="W886" s="295"/>
      <c r="X886" s="295"/>
      <c r="Y886" s="411">
        <f>Y885</f>
        <v>0</v>
      </c>
      <c r="Z886" s="411">
        <f t="shared" ref="Z886" si="1641">Z885</f>
        <v>0</v>
      </c>
      <c r="AA886" s="411">
        <f t="shared" ref="AA886" si="1642">AA885</f>
        <v>0</v>
      </c>
      <c r="AB886" s="411">
        <f t="shared" ref="AB886" si="1643">AB885</f>
        <v>0</v>
      </c>
      <c r="AC886" s="411">
        <f t="shared" ref="AC886" si="1644">AC885</f>
        <v>0</v>
      </c>
      <c r="AD886" s="411">
        <f t="shared" ref="AD886" si="1645">AD885</f>
        <v>0</v>
      </c>
      <c r="AE886" s="411">
        <f t="shared" ref="AE886" si="1646">AE885</f>
        <v>0</v>
      </c>
      <c r="AF886" s="411">
        <f t="shared" ref="AF886" si="1647">AF885</f>
        <v>0</v>
      </c>
      <c r="AG886" s="411">
        <f t="shared" ref="AG886" si="1648">AG885</f>
        <v>0</v>
      </c>
      <c r="AH886" s="411">
        <f t="shared" ref="AH886" si="1649">AH885</f>
        <v>0</v>
      </c>
      <c r="AI886" s="411">
        <f t="shared" ref="AI886" si="1650">AI885</f>
        <v>0</v>
      </c>
      <c r="AJ886" s="411">
        <f t="shared" ref="AJ886" si="1651">AJ885</f>
        <v>0</v>
      </c>
      <c r="AK886" s="411">
        <f t="shared" ref="AK886" si="1652">AK885</f>
        <v>0</v>
      </c>
      <c r="AL886" s="411">
        <f t="shared" ref="AL886" si="1653">AL885</f>
        <v>0</v>
      </c>
      <c r="AM886" s="306"/>
    </row>
    <row r="887" spans="1:39"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outlineLevel="1">
      <c r="A888" s="530">
        <v>35</v>
      </c>
      <c r="B888" s="428" t="s">
        <v>127</v>
      </c>
      <c r="C888" s="291" t="s">
        <v>25</v>
      </c>
      <c r="D888" s="295"/>
      <c r="E888" s="295"/>
      <c r="F888" s="295"/>
      <c r="G888" s="295"/>
      <c r="H888" s="295"/>
      <c r="I888" s="295"/>
      <c r="J888" s="295"/>
      <c r="K888" s="295"/>
      <c r="L888" s="295"/>
      <c r="M888" s="295"/>
      <c r="N888" s="295">
        <v>0</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0"/>
      <c r="B889" s="294" t="s">
        <v>342</v>
      </c>
      <c r="C889" s="291" t="s">
        <v>163</v>
      </c>
      <c r="D889" s="295"/>
      <c r="E889" s="295"/>
      <c r="F889" s="295"/>
      <c r="G889" s="295"/>
      <c r="H889" s="295"/>
      <c r="I889" s="295"/>
      <c r="J889" s="295"/>
      <c r="K889" s="295"/>
      <c r="L889" s="295"/>
      <c r="M889" s="295"/>
      <c r="N889" s="295">
        <f>N888</f>
        <v>0</v>
      </c>
      <c r="O889" s="295"/>
      <c r="P889" s="295"/>
      <c r="Q889" s="295"/>
      <c r="R889" s="295"/>
      <c r="S889" s="295"/>
      <c r="T889" s="295"/>
      <c r="U889" s="295"/>
      <c r="V889" s="295"/>
      <c r="W889" s="295"/>
      <c r="X889" s="295"/>
      <c r="Y889" s="411">
        <f>Y888</f>
        <v>0</v>
      </c>
      <c r="Z889" s="411">
        <f t="shared" ref="Z889" si="1654">Z888</f>
        <v>0</v>
      </c>
      <c r="AA889" s="411">
        <f t="shared" ref="AA889" si="1655">AA888</f>
        <v>0</v>
      </c>
      <c r="AB889" s="411">
        <f t="shared" ref="AB889" si="1656">AB888</f>
        <v>0</v>
      </c>
      <c r="AC889" s="411">
        <f t="shared" ref="AC889" si="1657">AC888</f>
        <v>0</v>
      </c>
      <c r="AD889" s="411">
        <f t="shared" ref="AD889" si="1658">AD888</f>
        <v>0</v>
      </c>
      <c r="AE889" s="411">
        <f t="shared" ref="AE889" si="1659">AE888</f>
        <v>0</v>
      </c>
      <c r="AF889" s="411">
        <f t="shared" ref="AF889" si="1660">AF888</f>
        <v>0</v>
      </c>
      <c r="AG889" s="411">
        <f t="shared" ref="AG889" si="1661">AG888</f>
        <v>0</v>
      </c>
      <c r="AH889" s="411">
        <f t="shared" ref="AH889" si="1662">AH888</f>
        <v>0</v>
      </c>
      <c r="AI889" s="411">
        <f t="shared" ref="AI889" si="1663">AI888</f>
        <v>0</v>
      </c>
      <c r="AJ889" s="411">
        <f t="shared" ref="AJ889" si="1664">AJ888</f>
        <v>0</v>
      </c>
      <c r="AK889" s="411">
        <f t="shared" ref="AK889" si="1665">AK888</f>
        <v>0</v>
      </c>
      <c r="AL889" s="411">
        <f t="shared" ref="AL889" si="1666">AL888</f>
        <v>0</v>
      </c>
      <c r="AM889" s="306"/>
    </row>
    <row r="890" spans="1:39" outlineLevel="1">
      <c r="A890" s="530"/>
      <c r="B890" s="431"/>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75" outlineLevel="1">
      <c r="A891" s="530"/>
      <c r="B891" s="288" t="s">
        <v>502</v>
      </c>
      <c r="C891" s="291"/>
      <c r="D891" s="291"/>
      <c r="E891" s="291"/>
      <c r="F891" s="291"/>
      <c r="G891" s="291"/>
      <c r="H891" s="291"/>
      <c r="I891" s="291"/>
      <c r="J891" s="291"/>
      <c r="K891" s="291"/>
      <c r="L891" s="291"/>
      <c r="M891" s="291"/>
      <c r="N891" s="291"/>
      <c r="O891" s="291"/>
      <c r="P891" s="291"/>
      <c r="Q891" s="291"/>
      <c r="R891" s="291"/>
      <c r="S891" s="291"/>
      <c r="T891" s="291"/>
      <c r="U891" s="291"/>
      <c r="V891" s="291"/>
      <c r="W891" s="291"/>
      <c r="X891" s="291"/>
      <c r="Y891" s="412"/>
      <c r="Z891" s="425"/>
      <c r="AA891" s="425"/>
      <c r="AB891" s="425"/>
      <c r="AC891" s="425"/>
      <c r="AD891" s="425"/>
      <c r="AE891" s="425"/>
      <c r="AF891" s="425"/>
      <c r="AG891" s="425"/>
      <c r="AH891" s="425"/>
      <c r="AI891" s="425"/>
      <c r="AJ891" s="425"/>
      <c r="AK891" s="425"/>
      <c r="AL891" s="425"/>
      <c r="AM891" s="306"/>
    </row>
    <row r="892" spans="1:39" ht="45" outlineLevel="1">
      <c r="A892" s="530">
        <v>36</v>
      </c>
      <c r="B892" s="428" t="s">
        <v>128</v>
      </c>
      <c r="C892" s="291" t="s">
        <v>25</v>
      </c>
      <c r="D892" s="295"/>
      <c r="E892" s="295"/>
      <c r="F892" s="295"/>
      <c r="G892" s="295"/>
      <c r="H892" s="295"/>
      <c r="I892" s="295"/>
      <c r="J892" s="295"/>
      <c r="K892" s="295"/>
      <c r="L892" s="295"/>
      <c r="M892" s="295"/>
      <c r="N892" s="295">
        <v>12</v>
      </c>
      <c r="O892" s="295"/>
      <c r="P892" s="295"/>
      <c r="Q892" s="295"/>
      <c r="R892" s="295"/>
      <c r="S892" s="295"/>
      <c r="T892" s="295"/>
      <c r="U892" s="295"/>
      <c r="V892" s="295"/>
      <c r="W892" s="295"/>
      <c r="X892" s="295"/>
      <c r="Y892" s="426"/>
      <c r="Z892" s="415"/>
      <c r="AA892" s="415"/>
      <c r="AB892" s="415"/>
      <c r="AC892" s="415"/>
      <c r="AD892" s="415"/>
      <c r="AE892" s="415"/>
      <c r="AF892" s="415"/>
      <c r="AG892" s="415"/>
      <c r="AH892" s="415"/>
      <c r="AI892" s="415"/>
      <c r="AJ892" s="415"/>
      <c r="AK892" s="415"/>
      <c r="AL892" s="415"/>
      <c r="AM892" s="296">
        <f>SUM(Y892:AL892)</f>
        <v>0</v>
      </c>
    </row>
    <row r="893" spans="1:39" outlineLevel="1">
      <c r="A893" s="530"/>
      <c r="B893" s="294" t="s">
        <v>342</v>
      </c>
      <c r="C893" s="291" t="s">
        <v>163</v>
      </c>
      <c r="D893" s="295"/>
      <c r="E893" s="295"/>
      <c r="F893" s="295"/>
      <c r="G893" s="295"/>
      <c r="H893" s="295"/>
      <c r="I893" s="295"/>
      <c r="J893" s="295"/>
      <c r="K893" s="295"/>
      <c r="L893" s="295"/>
      <c r="M893" s="295"/>
      <c r="N893" s="295">
        <f>N892</f>
        <v>12</v>
      </c>
      <c r="O893" s="295"/>
      <c r="P893" s="295"/>
      <c r="Q893" s="295"/>
      <c r="R893" s="295"/>
      <c r="S893" s="295"/>
      <c r="T893" s="295"/>
      <c r="U893" s="295"/>
      <c r="V893" s="295"/>
      <c r="W893" s="295"/>
      <c r="X893" s="295"/>
      <c r="Y893" s="411">
        <f>Y892</f>
        <v>0</v>
      </c>
      <c r="Z893" s="411">
        <f t="shared" ref="Z893" si="1667">Z892</f>
        <v>0</v>
      </c>
      <c r="AA893" s="411">
        <f t="shared" ref="AA893" si="1668">AA892</f>
        <v>0</v>
      </c>
      <c r="AB893" s="411">
        <f t="shared" ref="AB893" si="1669">AB892</f>
        <v>0</v>
      </c>
      <c r="AC893" s="411">
        <f t="shared" ref="AC893" si="1670">AC892</f>
        <v>0</v>
      </c>
      <c r="AD893" s="411">
        <f t="shared" ref="AD893" si="1671">AD892</f>
        <v>0</v>
      </c>
      <c r="AE893" s="411">
        <f t="shared" ref="AE893" si="1672">AE892</f>
        <v>0</v>
      </c>
      <c r="AF893" s="411">
        <f t="shared" ref="AF893" si="1673">AF892</f>
        <v>0</v>
      </c>
      <c r="AG893" s="411">
        <f t="shared" ref="AG893" si="1674">AG892</f>
        <v>0</v>
      </c>
      <c r="AH893" s="411">
        <f t="shared" ref="AH893" si="1675">AH892</f>
        <v>0</v>
      </c>
      <c r="AI893" s="411">
        <f t="shared" ref="AI893" si="1676">AI892</f>
        <v>0</v>
      </c>
      <c r="AJ893" s="411">
        <f t="shared" ref="AJ893" si="1677">AJ892</f>
        <v>0</v>
      </c>
      <c r="AK893" s="411">
        <f t="shared" ref="AK893" si="1678">AK892</f>
        <v>0</v>
      </c>
      <c r="AL893" s="411">
        <f t="shared" ref="AL893" si="1679">AL892</f>
        <v>0</v>
      </c>
      <c r="AM893" s="306"/>
    </row>
    <row r="894" spans="1:39" outlineLevel="1">
      <c r="A894" s="530"/>
      <c r="B894" s="428"/>
      <c r="C894" s="291"/>
      <c r="D894" s="291"/>
      <c r="E894" s="291"/>
      <c r="F894" s="291"/>
      <c r="G894" s="291"/>
      <c r="H894" s="291"/>
      <c r="I894" s="291"/>
      <c r="J894" s="291"/>
      <c r="K894" s="291"/>
      <c r="L894" s="291"/>
      <c r="M894" s="291"/>
      <c r="N894" s="291"/>
      <c r="O894" s="291"/>
      <c r="P894" s="291"/>
      <c r="Q894" s="291"/>
      <c r="R894" s="291"/>
      <c r="S894" s="291"/>
      <c r="T894" s="291"/>
      <c r="U894" s="291"/>
      <c r="V894" s="291"/>
      <c r="W894" s="291"/>
      <c r="X894" s="291"/>
      <c r="Y894" s="412"/>
      <c r="Z894" s="425"/>
      <c r="AA894" s="425"/>
      <c r="AB894" s="425"/>
      <c r="AC894" s="425"/>
      <c r="AD894" s="425"/>
      <c r="AE894" s="425"/>
      <c r="AF894" s="425"/>
      <c r="AG894" s="425"/>
      <c r="AH894" s="425"/>
      <c r="AI894" s="425"/>
      <c r="AJ894" s="425"/>
      <c r="AK894" s="425"/>
      <c r="AL894" s="425"/>
      <c r="AM894" s="306"/>
    </row>
    <row r="895" spans="1:39" ht="30" outlineLevel="1">
      <c r="A895" s="530">
        <v>37</v>
      </c>
      <c r="B895" s="428" t="s">
        <v>129</v>
      </c>
      <c r="C895" s="291" t="s">
        <v>25</v>
      </c>
      <c r="D895" s="295"/>
      <c r="E895" s="295"/>
      <c r="F895" s="295"/>
      <c r="G895" s="295"/>
      <c r="H895" s="295"/>
      <c r="I895" s="295"/>
      <c r="J895" s="295"/>
      <c r="K895" s="295"/>
      <c r="L895" s="295"/>
      <c r="M895" s="295"/>
      <c r="N895" s="295">
        <v>12</v>
      </c>
      <c r="O895" s="295"/>
      <c r="P895" s="295"/>
      <c r="Q895" s="295"/>
      <c r="R895" s="295"/>
      <c r="S895" s="295"/>
      <c r="T895" s="295"/>
      <c r="U895" s="295"/>
      <c r="V895" s="295"/>
      <c r="W895" s="295"/>
      <c r="X895" s="295"/>
      <c r="Y895" s="426"/>
      <c r="Z895" s="415"/>
      <c r="AA895" s="415"/>
      <c r="AB895" s="415"/>
      <c r="AC895" s="415"/>
      <c r="AD895" s="415"/>
      <c r="AE895" s="415"/>
      <c r="AF895" s="415"/>
      <c r="AG895" s="415"/>
      <c r="AH895" s="415"/>
      <c r="AI895" s="415"/>
      <c r="AJ895" s="415"/>
      <c r="AK895" s="415"/>
      <c r="AL895" s="415"/>
      <c r="AM895" s="296">
        <f>SUM(Y895:AL895)</f>
        <v>0</v>
      </c>
    </row>
    <row r="896" spans="1:39" outlineLevel="1">
      <c r="A896" s="530"/>
      <c r="B896" s="294" t="s">
        <v>342</v>
      </c>
      <c r="C896" s="291" t="s">
        <v>163</v>
      </c>
      <c r="D896" s="295"/>
      <c r="E896" s="295"/>
      <c r="F896" s="295"/>
      <c r="G896" s="295"/>
      <c r="H896" s="295"/>
      <c r="I896" s="295"/>
      <c r="J896" s="295"/>
      <c r="K896" s="295"/>
      <c r="L896" s="295"/>
      <c r="M896" s="295"/>
      <c r="N896" s="295">
        <f>N895</f>
        <v>12</v>
      </c>
      <c r="O896" s="295"/>
      <c r="P896" s="295"/>
      <c r="Q896" s="295"/>
      <c r="R896" s="295"/>
      <c r="S896" s="295"/>
      <c r="T896" s="295"/>
      <c r="U896" s="295"/>
      <c r="V896" s="295"/>
      <c r="W896" s="295"/>
      <c r="X896" s="295"/>
      <c r="Y896" s="411">
        <f>Y895</f>
        <v>0</v>
      </c>
      <c r="Z896" s="411">
        <f t="shared" ref="Z896" si="1680">Z895</f>
        <v>0</v>
      </c>
      <c r="AA896" s="411">
        <f t="shared" ref="AA896" si="1681">AA895</f>
        <v>0</v>
      </c>
      <c r="AB896" s="411">
        <f t="shared" ref="AB896" si="1682">AB895</f>
        <v>0</v>
      </c>
      <c r="AC896" s="411">
        <f t="shared" ref="AC896" si="1683">AC895</f>
        <v>0</v>
      </c>
      <c r="AD896" s="411">
        <f t="shared" ref="AD896" si="1684">AD895</f>
        <v>0</v>
      </c>
      <c r="AE896" s="411">
        <f t="shared" ref="AE896" si="1685">AE895</f>
        <v>0</v>
      </c>
      <c r="AF896" s="411">
        <f t="shared" ref="AF896" si="1686">AF895</f>
        <v>0</v>
      </c>
      <c r="AG896" s="411">
        <f t="shared" ref="AG896" si="1687">AG895</f>
        <v>0</v>
      </c>
      <c r="AH896" s="411">
        <f t="shared" ref="AH896" si="1688">AH895</f>
        <v>0</v>
      </c>
      <c r="AI896" s="411">
        <f t="shared" ref="AI896" si="1689">AI895</f>
        <v>0</v>
      </c>
      <c r="AJ896" s="411">
        <f t="shared" ref="AJ896" si="1690">AJ895</f>
        <v>0</v>
      </c>
      <c r="AK896" s="411">
        <f t="shared" ref="AK896" si="1691">AK895</f>
        <v>0</v>
      </c>
      <c r="AL896" s="411">
        <f t="shared" ref="AL896" si="1692">AL895</f>
        <v>0</v>
      </c>
      <c r="AM896" s="306"/>
    </row>
    <row r="897" spans="1:39" outlineLevel="1">
      <c r="A897" s="530"/>
      <c r="B897" s="428"/>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2"/>
      <c r="Z897" s="425"/>
      <c r="AA897" s="425"/>
      <c r="AB897" s="425"/>
      <c r="AC897" s="425"/>
      <c r="AD897" s="425"/>
      <c r="AE897" s="425"/>
      <c r="AF897" s="425"/>
      <c r="AG897" s="425"/>
      <c r="AH897" s="425"/>
      <c r="AI897" s="425"/>
      <c r="AJ897" s="425"/>
      <c r="AK897" s="425"/>
      <c r="AL897" s="425"/>
      <c r="AM897" s="306"/>
    </row>
    <row r="898" spans="1:39" outlineLevel="1">
      <c r="A898" s="530">
        <v>38</v>
      </c>
      <c r="B898" s="428" t="s">
        <v>130</v>
      </c>
      <c r="C898" s="291" t="s">
        <v>25</v>
      </c>
      <c r="D898" s="295"/>
      <c r="E898" s="295"/>
      <c r="F898" s="295"/>
      <c r="G898" s="295"/>
      <c r="H898" s="295"/>
      <c r="I898" s="295"/>
      <c r="J898" s="295"/>
      <c r="K898" s="295"/>
      <c r="L898" s="295"/>
      <c r="M898" s="295"/>
      <c r="N898" s="295">
        <v>12</v>
      </c>
      <c r="O898" s="295"/>
      <c r="P898" s="295"/>
      <c r="Q898" s="295"/>
      <c r="R898" s="295"/>
      <c r="S898" s="295"/>
      <c r="T898" s="295"/>
      <c r="U898" s="295"/>
      <c r="V898" s="295"/>
      <c r="W898" s="295"/>
      <c r="X898" s="295"/>
      <c r="Y898" s="426"/>
      <c r="Z898" s="415"/>
      <c r="AA898" s="415"/>
      <c r="AB898" s="415"/>
      <c r="AC898" s="415"/>
      <c r="AD898" s="415"/>
      <c r="AE898" s="415"/>
      <c r="AF898" s="415"/>
      <c r="AG898" s="415"/>
      <c r="AH898" s="415"/>
      <c r="AI898" s="415"/>
      <c r="AJ898" s="415"/>
      <c r="AK898" s="415"/>
      <c r="AL898" s="415"/>
      <c r="AM898" s="296">
        <f>SUM(Y898:AL898)</f>
        <v>0</v>
      </c>
    </row>
    <row r="899" spans="1:39" outlineLevel="1">
      <c r="A899" s="530"/>
      <c r="B899" s="294" t="s">
        <v>342</v>
      </c>
      <c r="C899" s="291" t="s">
        <v>163</v>
      </c>
      <c r="D899" s="295"/>
      <c r="E899" s="295"/>
      <c r="F899" s="295"/>
      <c r="G899" s="295"/>
      <c r="H899" s="295"/>
      <c r="I899" s="295"/>
      <c r="J899" s="295"/>
      <c r="K899" s="295"/>
      <c r="L899" s="295"/>
      <c r="M899" s="295"/>
      <c r="N899" s="295">
        <f>N898</f>
        <v>12</v>
      </c>
      <c r="O899" s="295"/>
      <c r="P899" s="295"/>
      <c r="Q899" s="295"/>
      <c r="R899" s="295"/>
      <c r="S899" s="295"/>
      <c r="T899" s="295"/>
      <c r="U899" s="295"/>
      <c r="V899" s="295"/>
      <c r="W899" s="295"/>
      <c r="X899" s="295"/>
      <c r="Y899" s="411">
        <f>Y898</f>
        <v>0</v>
      </c>
      <c r="Z899" s="411">
        <f t="shared" ref="Z899" si="1693">Z898</f>
        <v>0</v>
      </c>
      <c r="AA899" s="411">
        <f t="shared" ref="AA899" si="1694">AA898</f>
        <v>0</v>
      </c>
      <c r="AB899" s="411">
        <f t="shared" ref="AB899" si="1695">AB898</f>
        <v>0</v>
      </c>
      <c r="AC899" s="411">
        <f t="shared" ref="AC899" si="1696">AC898</f>
        <v>0</v>
      </c>
      <c r="AD899" s="411">
        <f t="shared" ref="AD899" si="1697">AD898</f>
        <v>0</v>
      </c>
      <c r="AE899" s="411">
        <f t="shared" ref="AE899" si="1698">AE898</f>
        <v>0</v>
      </c>
      <c r="AF899" s="411">
        <f t="shared" ref="AF899" si="1699">AF898</f>
        <v>0</v>
      </c>
      <c r="AG899" s="411">
        <f t="shared" ref="AG899" si="1700">AG898</f>
        <v>0</v>
      </c>
      <c r="AH899" s="411">
        <f t="shared" ref="AH899" si="1701">AH898</f>
        <v>0</v>
      </c>
      <c r="AI899" s="411">
        <f t="shared" ref="AI899" si="1702">AI898</f>
        <v>0</v>
      </c>
      <c r="AJ899" s="411">
        <f t="shared" ref="AJ899" si="1703">AJ898</f>
        <v>0</v>
      </c>
      <c r="AK899" s="411">
        <f t="shared" ref="AK899" si="1704">AK898</f>
        <v>0</v>
      </c>
      <c r="AL899" s="411">
        <f t="shared" ref="AL899" si="1705">AL898</f>
        <v>0</v>
      </c>
      <c r="AM899" s="306"/>
    </row>
    <row r="900" spans="1:39" outlineLevel="1">
      <c r="A900" s="530"/>
      <c r="B900" s="428"/>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2"/>
      <c r="Z900" s="425"/>
      <c r="AA900" s="425"/>
      <c r="AB900" s="425"/>
      <c r="AC900" s="425"/>
      <c r="AD900" s="425"/>
      <c r="AE900" s="425"/>
      <c r="AF900" s="425"/>
      <c r="AG900" s="425"/>
      <c r="AH900" s="425"/>
      <c r="AI900" s="425"/>
      <c r="AJ900" s="425"/>
      <c r="AK900" s="425"/>
      <c r="AL900" s="425"/>
      <c r="AM900" s="306"/>
    </row>
    <row r="901" spans="1:39" ht="30" outlineLevel="1">
      <c r="A901" s="530">
        <v>39</v>
      </c>
      <c r="B901" s="428" t="s">
        <v>131</v>
      </c>
      <c r="C901" s="291" t="s">
        <v>25</v>
      </c>
      <c r="D901" s="295"/>
      <c r="E901" s="295"/>
      <c r="F901" s="295"/>
      <c r="G901" s="295"/>
      <c r="H901" s="295"/>
      <c r="I901" s="295"/>
      <c r="J901" s="295"/>
      <c r="K901" s="295"/>
      <c r="L901" s="295"/>
      <c r="M901" s="295"/>
      <c r="N901" s="295">
        <v>12</v>
      </c>
      <c r="O901" s="295"/>
      <c r="P901" s="295"/>
      <c r="Q901" s="295"/>
      <c r="R901" s="295"/>
      <c r="S901" s="295"/>
      <c r="T901" s="295"/>
      <c r="U901" s="295"/>
      <c r="V901" s="295"/>
      <c r="W901" s="295"/>
      <c r="X901" s="295"/>
      <c r="Y901" s="426"/>
      <c r="Z901" s="415"/>
      <c r="AA901" s="415"/>
      <c r="AB901" s="415"/>
      <c r="AC901" s="415"/>
      <c r="AD901" s="415"/>
      <c r="AE901" s="415"/>
      <c r="AF901" s="415"/>
      <c r="AG901" s="415"/>
      <c r="AH901" s="415"/>
      <c r="AI901" s="415"/>
      <c r="AJ901" s="415"/>
      <c r="AK901" s="415"/>
      <c r="AL901" s="415"/>
      <c r="AM901" s="296">
        <f>SUM(Y901:AL901)</f>
        <v>0</v>
      </c>
    </row>
    <row r="902" spans="1:39" outlineLevel="1">
      <c r="A902" s="530"/>
      <c r="B902" s="294" t="s">
        <v>342</v>
      </c>
      <c r="C902" s="291" t="s">
        <v>163</v>
      </c>
      <c r="D902" s="295"/>
      <c r="E902" s="295"/>
      <c r="F902" s="295"/>
      <c r="G902" s="295"/>
      <c r="H902" s="295"/>
      <c r="I902" s="295"/>
      <c r="J902" s="295"/>
      <c r="K902" s="295"/>
      <c r="L902" s="295"/>
      <c r="M902" s="295"/>
      <c r="N902" s="295">
        <f>N901</f>
        <v>12</v>
      </c>
      <c r="O902" s="295"/>
      <c r="P902" s="295"/>
      <c r="Q902" s="295"/>
      <c r="R902" s="295"/>
      <c r="S902" s="295"/>
      <c r="T902" s="295"/>
      <c r="U902" s="295"/>
      <c r="V902" s="295"/>
      <c r="W902" s="295"/>
      <c r="X902" s="295"/>
      <c r="Y902" s="411">
        <f>Y901</f>
        <v>0</v>
      </c>
      <c r="Z902" s="411">
        <f t="shared" ref="Z902" si="1706">Z901</f>
        <v>0</v>
      </c>
      <c r="AA902" s="411">
        <f t="shared" ref="AA902" si="1707">AA901</f>
        <v>0</v>
      </c>
      <c r="AB902" s="411">
        <f t="shared" ref="AB902" si="1708">AB901</f>
        <v>0</v>
      </c>
      <c r="AC902" s="411">
        <f t="shared" ref="AC902" si="1709">AC901</f>
        <v>0</v>
      </c>
      <c r="AD902" s="411">
        <f t="shared" ref="AD902" si="1710">AD901</f>
        <v>0</v>
      </c>
      <c r="AE902" s="411">
        <f t="shared" ref="AE902" si="1711">AE901</f>
        <v>0</v>
      </c>
      <c r="AF902" s="411">
        <f t="shared" ref="AF902" si="1712">AF901</f>
        <v>0</v>
      </c>
      <c r="AG902" s="411">
        <f t="shared" ref="AG902" si="1713">AG901</f>
        <v>0</v>
      </c>
      <c r="AH902" s="411">
        <f t="shared" ref="AH902" si="1714">AH901</f>
        <v>0</v>
      </c>
      <c r="AI902" s="411">
        <f t="shared" ref="AI902" si="1715">AI901</f>
        <v>0</v>
      </c>
      <c r="AJ902" s="411">
        <f t="shared" ref="AJ902" si="1716">AJ901</f>
        <v>0</v>
      </c>
      <c r="AK902" s="411">
        <f t="shared" ref="AK902" si="1717">AK901</f>
        <v>0</v>
      </c>
      <c r="AL902" s="411">
        <f t="shared" ref="AL902" si="1718">AL901</f>
        <v>0</v>
      </c>
      <c r="AM902" s="306"/>
    </row>
    <row r="903" spans="1:39" outlineLevel="1">
      <c r="A903" s="530"/>
      <c r="B903" s="428"/>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30" outlineLevel="1">
      <c r="A904" s="530">
        <v>40</v>
      </c>
      <c r="B904" s="428" t="s">
        <v>132</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outlineLevel="1">
      <c r="A905" s="530"/>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1719">Z904</f>
        <v>0</v>
      </c>
      <c r="AA905" s="411">
        <f t="shared" ref="AA905" si="1720">AA904</f>
        <v>0</v>
      </c>
      <c r="AB905" s="411">
        <f t="shared" ref="AB905" si="1721">AB904</f>
        <v>0</v>
      </c>
      <c r="AC905" s="411">
        <f t="shared" ref="AC905" si="1722">AC904</f>
        <v>0</v>
      </c>
      <c r="AD905" s="411">
        <f t="shared" ref="AD905" si="1723">AD904</f>
        <v>0</v>
      </c>
      <c r="AE905" s="411">
        <f t="shared" ref="AE905" si="1724">AE904</f>
        <v>0</v>
      </c>
      <c r="AF905" s="411">
        <f t="shared" ref="AF905" si="1725">AF904</f>
        <v>0</v>
      </c>
      <c r="AG905" s="411">
        <f t="shared" ref="AG905" si="1726">AG904</f>
        <v>0</v>
      </c>
      <c r="AH905" s="411">
        <f t="shared" ref="AH905" si="1727">AH904</f>
        <v>0</v>
      </c>
      <c r="AI905" s="411">
        <f t="shared" ref="AI905" si="1728">AI904</f>
        <v>0</v>
      </c>
      <c r="AJ905" s="411">
        <f t="shared" ref="AJ905" si="1729">AJ904</f>
        <v>0</v>
      </c>
      <c r="AK905" s="411">
        <f t="shared" ref="AK905" si="1730">AK904</f>
        <v>0</v>
      </c>
      <c r="AL905" s="411">
        <f t="shared" ref="AL905" si="1731">AL904</f>
        <v>0</v>
      </c>
      <c r="AM905" s="306"/>
    </row>
    <row r="906" spans="1:39" outlineLevel="1">
      <c r="A906" s="530"/>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45" outlineLevel="1">
      <c r="A907" s="530">
        <v>41</v>
      </c>
      <c r="B907" s="428" t="s">
        <v>133</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outlineLevel="1">
      <c r="A908" s="530"/>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1732">Z907</f>
        <v>0</v>
      </c>
      <c r="AA908" s="411">
        <f t="shared" ref="AA908" si="1733">AA907</f>
        <v>0</v>
      </c>
      <c r="AB908" s="411">
        <f t="shared" ref="AB908" si="1734">AB907</f>
        <v>0</v>
      </c>
      <c r="AC908" s="411">
        <f t="shared" ref="AC908" si="1735">AC907</f>
        <v>0</v>
      </c>
      <c r="AD908" s="411">
        <f t="shared" ref="AD908" si="1736">AD907</f>
        <v>0</v>
      </c>
      <c r="AE908" s="411">
        <f t="shared" ref="AE908" si="1737">AE907</f>
        <v>0</v>
      </c>
      <c r="AF908" s="411">
        <f t="shared" ref="AF908" si="1738">AF907</f>
        <v>0</v>
      </c>
      <c r="AG908" s="411">
        <f t="shared" ref="AG908" si="1739">AG907</f>
        <v>0</v>
      </c>
      <c r="AH908" s="411">
        <f t="shared" ref="AH908" si="1740">AH907</f>
        <v>0</v>
      </c>
      <c r="AI908" s="411">
        <f t="shared" ref="AI908" si="1741">AI907</f>
        <v>0</v>
      </c>
      <c r="AJ908" s="411">
        <f t="shared" ref="AJ908" si="1742">AJ907</f>
        <v>0</v>
      </c>
      <c r="AK908" s="411">
        <f t="shared" ref="AK908" si="1743">AK907</f>
        <v>0</v>
      </c>
      <c r="AL908" s="411">
        <f t="shared" ref="AL908" si="1744">AL907</f>
        <v>0</v>
      </c>
      <c r="AM908" s="306"/>
    </row>
    <row r="909" spans="1:39" outlineLevel="1">
      <c r="A909" s="530"/>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45" outlineLevel="1">
      <c r="A910" s="530">
        <v>42</v>
      </c>
      <c r="B910" s="428" t="s">
        <v>134</v>
      </c>
      <c r="C910" s="291" t="s">
        <v>25</v>
      </c>
      <c r="D910" s="295"/>
      <c r="E910" s="295"/>
      <c r="F910" s="295"/>
      <c r="G910" s="295"/>
      <c r="H910" s="295"/>
      <c r="I910" s="295"/>
      <c r="J910" s="295"/>
      <c r="K910" s="295"/>
      <c r="L910" s="295"/>
      <c r="M910" s="295"/>
      <c r="N910" s="291"/>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outlineLevel="1">
      <c r="A911" s="530"/>
      <c r="B911" s="294" t="s">
        <v>342</v>
      </c>
      <c r="C911" s="291" t="s">
        <v>163</v>
      </c>
      <c r="D911" s="295"/>
      <c r="E911" s="295"/>
      <c r="F911" s="295"/>
      <c r="G911" s="295"/>
      <c r="H911" s="295"/>
      <c r="I911" s="295"/>
      <c r="J911" s="295"/>
      <c r="K911" s="295"/>
      <c r="L911" s="295"/>
      <c r="M911" s="295"/>
      <c r="N911" s="468"/>
      <c r="O911" s="295"/>
      <c r="P911" s="295"/>
      <c r="Q911" s="295"/>
      <c r="R911" s="295"/>
      <c r="S911" s="295"/>
      <c r="T911" s="295"/>
      <c r="U911" s="295"/>
      <c r="V911" s="295"/>
      <c r="W911" s="295"/>
      <c r="X911" s="295"/>
      <c r="Y911" s="411">
        <f>Y910</f>
        <v>0</v>
      </c>
      <c r="Z911" s="411">
        <f t="shared" ref="Z911" si="1745">Z910</f>
        <v>0</v>
      </c>
      <c r="AA911" s="411">
        <f t="shared" ref="AA911" si="1746">AA910</f>
        <v>0</v>
      </c>
      <c r="AB911" s="411">
        <f t="shared" ref="AB911" si="1747">AB910</f>
        <v>0</v>
      </c>
      <c r="AC911" s="411">
        <f t="shared" ref="AC911" si="1748">AC910</f>
        <v>0</v>
      </c>
      <c r="AD911" s="411">
        <f t="shared" ref="AD911" si="1749">AD910</f>
        <v>0</v>
      </c>
      <c r="AE911" s="411">
        <f t="shared" ref="AE911" si="1750">AE910</f>
        <v>0</v>
      </c>
      <c r="AF911" s="411">
        <f t="shared" ref="AF911" si="1751">AF910</f>
        <v>0</v>
      </c>
      <c r="AG911" s="411">
        <f t="shared" ref="AG911" si="1752">AG910</f>
        <v>0</v>
      </c>
      <c r="AH911" s="411">
        <f t="shared" ref="AH911" si="1753">AH910</f>
        <v>0</v>
      </c>
      <c r="AI911" s="411">
        <f t="shared" ref="AI911" si="1754">AI910</f>
        <v>0</v>
      </c>
      <c r="AJ911" s="411">
        <f t="shared" ref="AJ911" si="1755">AJ910</f>
        <v>0</v>
      </c>
      <c r="AK911" s="411">
        <f t="shared" ref="AK911" si="1756">AK910</f>
        <v>0</v>
      </c>
      <c r="AL911" s="411">
        <f t="shared" ref="AL911" si="1757">AL910</f>
        <v>0</v>
      </c>
      <c r="AM911" s="306"/>
    </row>
    <row r="912" spans="1:39" outlineLevel="1">
      <c r="A912" s="530"/>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0" outlineLevel="1">
      <c r="A913" s="530">
        <v>43</v>
      </c>
      <c r="B913" s="428" t="s">
        <v>135</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outlineLevel="1">
      <c r="A914" s="530"/>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1758">Z913</f>
        <v>0</v>
      </c>
      <c r="AA914" s="411">
        <f t="shared" ref="AA914" si="1759">AA913</f>
        <v>0</v>
      </c>
      <c r="AB914" s="411">
        <f t="shared" ref="AB914" si="1760">AB913</f>
        <v>0</v>
      </c>
      <c r="AC914" s="411">
        <f t="shared" ref="AC914" si="1761">AC913</f>
        <v>0</v>
      </c>
      <c r="AD914" s="411">
        <f t="shared" ref="AD914" si="1762">AD913</f>
        <v>0</v>
      </c>
      <c r="AE914" s="411">
        <f t="shared" ref="AE914" si="1763">AE913</f>
        <v>0</v>
      </c>
      <c r="AF914" s="411">
        <f t="shared" ref="AF914" si="1764">AF913</f>
        <v>0</v>
      </c>
      <c r="AG914" s="411">
        <f t="shared" ref="AG914" si="1765">AG913</f>
        <v>0</v>
      </c>
      <c r="AH914" s="411">
        <f t="shared" ref="AH914" si="1766">AH913</f>
        <v>0</v>
      </c>
      <c r="AI914" s="411">
        <f t="shared" ref="AI914" si="1767">AI913</f>
        <v>0</v>
      </c>
      <c r="AJ914" s="411">
        <f t="shared" ref="AJ914" si="1768">AJ913</f>
        <v>0</v>
      </c>
      <c r="AK914" s="411">
        <f t="shared" ref="AK914" si="1769">AK913</f>
        <v>0</v>
      </c>
      <c r="AL914" s="411">
        <f t="shared" ref="AL914" si="1770">AL913</f>
        <v>0</v>
      </c>
      <c r="AM914" s="306"/>
    </row>
    <row r="915" spans="1:39" outlineLevel="1">
      <c r="A915" s="530"/>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45" outlineLevel="1">
      <c r="A916" s="530">
        <v>44</v>
      </c>
      <c r="B916" s="428" t="s">
        <v>136</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outlineLevel="1">
      <c r="A917" s="530"/>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1771">Z916</f>
        <v>0</v>
      </c>
      <c r="AA917" s="411">
        <f t="shared" ref="AA917" si="1772">AA916</f>
        <v>0</v>
      </c>
      <c r="AB917" s="411">
        <f t="shared" ref="AB917" si="1773">AB916</f>
        <v>0</v>
      </c>
      <c r="AC917" s="411">
        <f t="shared" ref="AC917" si="1774">AC916</f>
        <v>0</v>
      </c>
      <c r="AD917" s="411">
        <f t="shared" ref="AD917" si="1775">AD916</f>
        <v>0</v>
      </c>
      <c r="AE917" s="411">
        <f t="shared" ref="AE917" si="1776">AE916</f>
        <v>0</v>
      </c>
      <c r="AF917" s="411">
        <f t="shared" ref="AF917" si="1777">AF916</f>
        <v>0</v>
      </c>
      <c r="AG917" s="411">
        <f t="shared" ref="AG917" si="1778">AG916</f>
        <v>0</v>
      </c>
      <c r="AH917" s="411">
        <f t="shared" ref="AH917" si="1779">AH916</f>
        <v>0</v>
      </c>
      <c r="AI917" s="411">
        <f t="shared" ref="AI917" si="1780">AI916</f>
        <v>0</v>
      </c>
      <c r="AJ917" s="411">
        <f t="shared" ref="AJ917" si="1781">AJ916</f>
        <v>0</v>
      </c>
      <c r="AK917" s="411">
        <f t="shared" ref="AK917" si="1782">AK916</f>
        <v>0</v>
      </c>
      <c r="AL917" s="411">
        <f t="shared" ref="AL917" si="1783">AL916</f>
        <v>0</v>
      </c>
      <c r="AM917" s="306"/>
    </row>
    <row r="918" spans="1:39" outlineLevel="1">
      <c r="A918" s="530"/>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30" outlineLevel="1">
      <c r="A919" s="530">
        <v>45</v>
      </c>
      <c r="B919" s="428" t="s">
        <v>137</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outlineLevel="1">
      <c r="A920" s="530"/>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1784">Z919</f>
        <v>0</v>
      </c>
      <c r="AA920" s="411">
        <f t="shared" ref="AA920" si="1785">AA919</f>
        <v>0</v>
      </c>
      <c r="AB920" s="411">
        <f t="shared" ref="AB920" si="1786">AB919</f>
        <v>0</v>
      </c>
      <c r="AC920" s="411">
        <f t="shared" ref="AC920" si="1787">AC919</f>
        <v>0</v>
      </c>
      <c r="AD920" s="411">
        <f t="shared" ref="AD920" si="1788">AD919</f>
        <v>0</v>
      </c>
      <c r="AE920" s="411">
        <f t="shared" ref="AE920" si="1789">AE919</f>
        <v>0</v>
      </c>
      <c r="AF920" s="411">
        <f t="shared" ref="AF920" si="1790">AF919</f>
        <v>0</v>
      </c>
      <c r="AG920" s="411">
        <f t="shared" ref="AG920" si="1791">AG919</f>
        <v>0</v>
      </c>
      <c r="AH920" s="411">
        <f t="shared" ref="AH920" si="1792">AH919</f>
        <v>0</v>
      </c>
      <c r="AI920" s="411">
        <f t="shared" ref="AI920" si="1793">AI919</f>
        <v>0</v>
      </c>
      <c r="AJ920" s="411">
        <f t="shared" ref="AJ920" si="1794">AJ919</f>
        <v>0</v>
      </c>
      <c r="AK920" s="411">
        <f t="shared" ref="AK920" si="1795">AK919</f>
        <v>0</v>
      </c>
      <c r="AL920" s="411">
        <f t="shared" ref="AL920" si="1796">AL919</f>
        <v>0</v>
      </c>
      <c r="AM920" s="306"/>
    </row>
    <row r="921" spans="1:39" outlineLevel="1">
      <c r="A921" s="530"/>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0" outlineLevel="1">
      <c r="A922" s="530">
        <v>46</v>
      </c>
      <c r="B922" s="428" t="s">
        <v>138</v>
      </c>
      <c r="C922" s="291" t="s">
        <v>25</v>
      </c>
      <c r="D922" s="295"/>
      <c r="E922" s="295"/>
      <c r="F922" s="295"/>
      <c r="G922" s="295"/>
      <c r="H922" s="295"/>
      <c r="I922" s="295"/>
      <c r="J922" s="295"/>
      <c r="K922" s="295"/>
      <c r="L922" s="295"/>
      <c r="M922" s="295"/>
      <c r="N922" s="295">
        <v>12</v>
      </c>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outlineLevel="1">
      <c r="A923" s="530"/>
      <c r="B923" s="294" t="s">
        <v>342</v>
      </c>
      <c r="C923" s="291" t="s">
        <v>163</v>
      </c>
      <c r="D923" s="295"/>
      <c r="E923" s="295"/>
      <c r="F923" s="295"/>
      <c r="G923" s="295"/>
      <c r="H923" s="295"/>
      <c r="I923" s="295"/>
      <c r="J923" s="295"/>
      <c r="K923" s="295"/>
      <c r="L923" s="295"/>
      <c r="M923" s="295"/>
      <c r="N923" s="295">
        <f>N922</f>
        <v>12</v>
      </c>
      <c r="O923" s="295"/>
      <c r="P923" s="295"/>
      <c r="Q923" s="295"/>
      <c r="R923" s="295"/>
      <c r="S923" s="295"/>
      <c r="T923" s="295"/>
      <c r="U923" s="295"/>
      <c r="V923" s="295"/>
      <c r="W923" s="295"/>
      <c r="X923" s="295"/>
      <c r="Y923" s="411">
        <f>Y922</f>
        <v>0</v>
      </c>
      <c r="Z923" s="411">
        <f t="shared" ref="Z923" si="1797">Z922</f>
        <v>0</v>
      </c>
      <c r="AA923" s="411">
        <f t="shared" ref="AA923" si="1798">AA922</f>
        <v>0</v>
      </c>
      <c r="AB923" s="411">
        <f t="shared" ref="AB923" si="1799">AB922</f>
        <v>0</v>
      </c>
      <c r="AC923" s="411">
        <f t="shared" ref="AC923" si="1800">AC922</f>
        <v>0</v>
      </c>
      <c r="AD923" s="411">
        <f t="shared" ref="AD923" si="1801">AD922</f>
        <v>0</v>
      </c>
      <c r="AE923" s="411">
        <f t="shared" ref="AE923" si="1802">AE922</f>
        <v>0</v>
      </c>
      <c r="AF923" s="411">
        <f t="shared" ref="AF923" si="1803">AF922</f>
        <v>0</v>
      </c>
      <c r="AG923" s="411">
        <f t="shared" ref="AG923" si="1804">AG922</f>
        <v>0</v>
      </c>
      <c r="AH923" s="411">
        <f t="shared" ref="AH923" si="1805">AH922</f>
        <v>0</v>
      </c>
      <c r="AI923" s="411">
        <f t="shared" ref="AI923" si="1806">AI922</f>
        <v>0</v>
      </c>
      <c r="AJ923" s="411">
        <f t="shared" ref="AJ923" si="1807">AJ922</f>
        <v>0</v>
      </c>
      <c r="AK923" s="411">
        <f t="shared" ref="AK923" si="1808">AK922</f>
        <v>0</v>
      </c>
      <c r="AL923" s="411">
        <f t="shared" ref="AL923" si="1809">AL922</f>
        <v>0</v>
      </c>
      <c r="AM923" s="306"/>
    </row>
    <row r="924" spans="1:39" outlineLevel="1">
      <c r="A924" s="530"/>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30" outlineLevel="1">
      <c r="A925" s="530">
        <v>47</v>
      </c>
      <c r="B925" s="428" t="s">
        <v>139</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outlineLevel="1">
      <c r="A926" s="530"/>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1810">Z925</f>
        <v>0</v>
      </c>
      <c r="AA926" s="411">
        <f t="shared" ref="AA926" si="1811">AA925</f>
        <v>0</v>
      </c>
      <c r="AB926" s="411">
        <f t="shared" ref="AB926" si="1812">AB925</f>
        <v>0</v>
      </c>
      <c r="AC926" s="411">
        <f t="shared" ref="AC926" si="1813">AC925</f>
        <v>0</v>
      </c>
      <c r="AD926" s="411">
        <f t="shared" ref="AD926" si="1814">AD925</f>
        <v>0</v>
      </c>
      <c r="AE926" s="411">
        <f t="shared" ref="AE926" si="1815">AE925</f>
        <v>0</v>
      </c>
      <c r="AF926" s="411">
        <f t="shared" ref="AF926" si="1816">AF925</f>
        <v>0</v>
      </c>
      <c r="AG926" s="411">
        <f t="shared" ref="AG926" si="1817">AG925</f>
        <v>0</v>
      </c>
      <c r="AH926" s="411">
        <f t="shared" ref="AH926" si="1818">AH925</f>
        <v>0</v>
      </c>
      <c r="AI926" s="411">
        <f t="shared" ref="AI926" si="1819">AI925</f>
        <v>0</v>
      </c>
      <c r="AJ926" s="411">
        <f t="shared" ref="AJ926" si="1820">AJ925</f>
        <v>0</v>
      </c>
      <c r="AK926" s="411">
        <f t="shared" ref="AK926" si="1821">AK925</f>
        <v>0</v>
      </c>
      <c r="AL926" s="411">
        <f t="shared" ref="AL926" si="1822">AL925</f>
        <v>0</v>
      </c>
      <c r="AM926" s="306"/>
    </row>
    <row r="927" spans="1:39" outlineLevel="1">
      <c r="A927" s="530"/>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45" outlineLevel="1">
      <c r="A928" s="530">
        <v>48</v>
      </c>
      <c r="B928" s="428" t="s">
        <v>140</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outlineLevel="1">
      <c r="A929" s="530"/>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1823">Z928</f>
        <v>0</v>
      </c>
      <c r="AA929" s="411">
        <f t="shared" ref="AA929" si="1824">AA928</f>
        <v>0</v>
      </c>
      <c r="AB929" s="411">
        <f t="shared" ref="AB929" si="1825">AB928</f>
        <v>0</v>
      </c>
      <c r="AC929" s="411">
        <f t="shared" ref="AC929" si="1826">AC928</f>
        <v>0</v>
      </c>
      <c r="AD929" s="411">
        <f t="shared" ref="AD929" si="1827">AD928</f>
        <v>0</v>
      </c>
      <c r="AE929" s="411">
        <f t="shared" ref="AE929" si="1828">AE928</f>
        <v>0</v>
      </c>
      <c r="AF929" s="411">
        <f t="shared" ref="AF929" si="1829">AF928</f>
        <v>0</v>
      </c>
      <c r="AG929" s="411">
        <f t="shared" ref="AG929" si="1830">AG928</f>
        <v>0</v>
      </c>
      <c r="AH929" s="411">
        <f t="shared" ref="AH929" si="1831">AH928</f>
        <v>0</v>
      </c>
      <c r="AI929" s="411">
        <f t="shared" ref="AI929" si="1832">AI928</f>
        <v>0</v>
      </c>
      <c r="AJ929" s="411">
        <f t="shared" ref="AJ929" si="1833">AJ928</f>
        <v>0</v>
      </c>
      <c r="AK929" s="411">
        <f t="shared" ref="AK929" si="1834">AK928</f>
        <v>0</v>
      </c>
      <c r="AL929" s="411">
        <f t="shared" ref="AL929" si="1835">AL928</f>
        <v>0</v>
      </c>
      <c r="AM929" s="306"/>
    </row>
    <row r="930" spans="1:39" outlineLevel="1">
      <c r="A930" s="530"/>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30" outlineLevel="1">
      <c r="A931" s="530">
        <v>49</v>
      </c>
      <c r="B931" s="428" t="s">
        <v>141</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outlineLevel="1">
      <c r="A932" s="530"/>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Y931</f>
        <v>0</v>
      </c>
      <c r="Z932" s="411">
        <f t="shared" ref="Z932" si="1836">Z931</f>
        <v>0</v>
      </c>
      <c r="AA932" s="411">
        <f t="shared" ref="AA932" si="1837">AA931</f>
        <v>0</v>
      </c>
      <c r="AB932" s="411">
        <f t="shared" ref="AB932" si="1838">AB931</f>
        <v>0</v>
      </c>
      <c r="AC932" s="411">
        <f t="shared" ref="AC932" si="1839">AC931</f>
        <v>0</v>
      </c>
      <c r="AD932" s="411">
        <f t="shared" ref="AD932" si="1840">AD931</f>
        <v>0</v>
      </c>
      <c r="AE932" s="411">
        <f t="shared" ref="AE932" si="1841">AE931</f>
        <v>0</v>
      </c>
      <c r="AF932" s="411">
        <f t="shared" ref="AF932" si="1842">AF931</f>
        <v>0</v>
      </c>
      <c r="AG932" s="411">
        <f t="shared" ref="AG932" si="1843">AG931</f>
        <v>0</v>
      </c>
      <c r="AH932" s="411">
        <f t="shared" ref="AH932" si="1844">AH931</f>
        <v>0</v>
      </c>
      <c r="AI932" s="411">
        <f t="shared" ref="AI932" si="1845">AI931</f>
        <v>0</v>
      </c>
      <c r="AJ932" s="411">
        <f t="shared" ref="AJ932" si="1846">AJ931</f>
        <v>0</v>
      </c>
      <c r="AK932" s="411">
        <f t="shared" ref="AK932" si="1847">AK931</f>
        <v>0</v>
      </c>
      <c r="AL932" s="411">
        <f t="shared" ref="AL932" si="1848">AL931</f>
        <v>0</v>
      </c>
      <c r="AM932" s="306"/>
    </row>
    <row r="933" spans="1:39" outlineLevel="1">
      <c r="A933" s="530"/>
      <c r="B933" s="294"/>
      <c r="C933" s="305"/>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301"/>
      <c r="Z933" s="301"/>
      <c r="AA933" s="301"/>
      <c r="AB933" s="301"/>
      <c r="AC933" s="301"/>
      <c r="AD933" s="301"/>
      <c r="AE933" s="301"/>
      <c r="AF933" s="301"/>
      <c r="AG933" s="301"/>
      <c r="AH933" s="301"/>
      <c r="AI933" s="301"/>
      <c r="AJ933" s="301"/>
      <c r="AK933" s="301"/>
      <c r="AL933" s="301"/>
      <c r="AM933" s="306"/>
    </row>
    <row r="934" spans="1:39" ht="15.75">
      <c r="B934" s="327" t="s">
        <v>328</v>
      </c>
      <c r="C934" s="329"/>
      <c r="D934" s="329">
        <f>SUM(D777:D932)</f>
        <v>1841363.31</v>
      </c>
      <c r="E934" s="329"/>
      <c r="F934" s="329"/>
      <c r="G934" s="329"/>
      <c r="H934" s="329"/>
      <c r="I934" s="329"/>
      <c r="J934" s="329"/>
      <c r="K934" s="329"/>
      <c r="L934" s="329"/>
      <c r="M934" s="329"/>
      <c r="N934" s="329"/>
      <c r="O934" s="329">
        <f>SUM(O777:O932)</f>
        <v>278.7</v>
      </c>
      <c r="P934" s="329"/>
      <c r="Q934" s="329"/>
      <c r="R934" s="329"/>
      <c r="S934" s="329"/>
      <c r="T934" s="329"/>
      <c r="U934" s="329"/>
      <c r="V934" s="329"/>
      <c r="W934" s="329"/>
      <c r="X934" s="329"/>
      <c r="Y934" s="329">
        <f>IF(Y775="kWh",SUMPRODUCT(D777:D932,Y777:Y932))</f>
        <v>0</v>
      </c>
      <c r="Z934" s="329">
        <f>IF(Z775="kWh",SUMPRODUCT(D777:D932,Z777:Z932))</f>
        <v>59476.034913000003</v>
      </c>
      <c r="AA934" s="329">
        <f>IF(AA775="kw",SUMPRODUCT(N777:N932,O777:O932,AA777:AA932),SUMPRODUCT(D777:D932,AA777:AA932))</f>
        <v>2020.0175999999997</v>
      </c>
      <c r="AB934" s="329">
        <f>IF(AB775="kw",SUMPRODUCT(N777:N932,O777:O932,AB777:AB932),SUMPRODUCT(D777:D932,AB777:AB932))</f>
        <v>0</v>
      </c>
      <c r="AC934" s="329">
        <f>IF(AC775="kw",SUMPRODUCT(N777:N932,O777:O932,AC777:AC932),SUMPRODUCT(D777:D932,AC777:AC932))</f>
        <v>875.22947999999985</v>
      </c>
      <c r="AD934" s="329">
        <f>IF(AD775="kw",SUMPRODUCT(N777:N932,O777:O932,AD777:AD932),SUMPRODUCT(D777:D932,AD777:AD932))</f>
        <v>317.38355999999993</v>
      </c>
      <c r="AE934" s="329">
        <f>IF(AE775="kw",SUMPRODUCT(N777:N932,O777:O932,AE777:AE932),SUMPRODUCT(D777:D932,AE777:AE932))</f>
        <v>0</v>
      </c>
      <c r="AF934" s="329">
        <f>IF(AF775="kw",SUMPRODUCT(N777:N932,O777:O932,AF777:AF932),SUMPRODUCT(D777:D932,AF777:AF932))</f>
        <v>0</v>
      </c>
      <c r="AG934" s="329">
        <f>IF(AG775="kw",SUMPRODUCT(N777:N932,O777:O932,AG777:AG932),SUMPRODUCT(D777:D932,AG777:AG932))</f>
        <v>0</v>
      </c>
      <c r="AH934" s="329">
        <f>IF(AH775="kw",SUMPRODUCT(N777:N932,O777:O932,AH777:AH932),SUMPRODUCT(D777:D932,AH777:AH932))</f>
        <v>0</v>
      </c>
      <c r="AI934" s="329">
        <f>IF(AI775="kw",SUMPRODUCT(N777:N932,O777:O932,AI777:AI932),SUMPRODUCT(D777:D932,AI777:AI932))</f>
        <v>0</v>
      </c>
      <c r="AJ934" s="329">
        <f>IF(AJ775="kw",SUMPRODUCT(N777:N932,O777:O932,AJ777:AJ932),SUMPRODUCT(D777:D932,AJ777:AJ932))</f>
        <v>0</v>
      </c>
      <c r="AK934" s="329">
        <f>IF(AK775="kw",SUMPRODUCT(N777:N932,O777:O932,AK777:AK932),SUMPRODUCT(D777:D932,AK777:AK932))</f>
        <v>0</v>
      </c>
      <c r="AL934" s="329">
        <f>IF(AL775="kw",SUMPRODUCT(N777:N932,O777:O932,AL777:AL932),SUMPRODUCT(D777:D932,AL777:AL932))</f>
        <v>0</v>
      </c>
      <c r="AM934" s="330"/>
    </row>
    <row r="935" spans="1:39" ht="15.75">
      <c r="B935" s="391" t="s">
        <v>329</v>
      </c>
      <c r="C935" s="392"/>
      <c r="D935" s="392"/>
      <c r="E935" s="392"/>
      <c r="F935" s="392"/>
      <c r="G935" s="392"/>
      <c r="H935" s="392"/>
      <c r="I935" s="392"/>
      <c r="J935" s="392"/>
      <c r="K935" s="392"/>
      <c r="L935" s="392"/>
      <c r="M935" s="392"/>
      <c r="N935" s="392"/>
      <c r="O935" s="392"/>
      <c r="P935" s="392"/>
      <c r="Q935" s="392"/>
      <c r="R935" s="392"/>
      <c r="S935" s="392"/>
      <c r="T935" s="392"/>
      <c r="U935" s="392"/>
      <c r="V935" s="392"/>
      <c r="W935" s="392"/>
      <c r="X935" s="392"/>
      <c r="Y935" s="392">
        <f>HLOOKUP(Y591,'2. LRAMVA Threshold'!$B$42:$Q$53,11,FALSE)</f>
        <v>0</v>
      </c>
      <c r="Z935" s="392">
        <f>HLOOKUP(Z591,'2. LRAMVA Threshold'!$B$42:$Q$53,11,FALSE)</f>
        <v>0</v>
      </c>
      <c r="AA935" s="392">
        <f>HLOOKUP(AA591,'2. LRAMVA Threshold'!$B$42:$Q$53,11,FALSE)</f>
        <v>0</v>
      </c>
      <c r="AB935" s="392">
        <f>HLOOKUP(AB591,'2. LRAMVA Threshold'!$B$42:$Q$53,11,FALSE)</f>
        <v>0</v>
      </c>
      <c r="AC935" s="392">
        <f>HLOOKUP(AC591,'2. LRAMVA Threshold'!$B$42:$Q$53,11,FALSE)</f>
        <v>0</v>
      </c>
      <c r="AD935" s="392">
        <f>HLOOKUP(AD591,'2. LRAMVA Threshold'!$B$42:$Q$53,11,FALSE)</f>
        <v>0</v>
      </c>
      <c r="AE935" s="392">
        <f>HLOOKUP(AE591,'2. LRAMVA Threshold'!$B$42:$Q$53,11,FALSE)</f>
        <v>0</v>
      </c>
      <c r="AF935" s="392">
        <f>HLOOKUP(AF591,'2. LRAMVA Threshold'!$B$42:$Q$53,11,FALSE)</f>
        <v>0</v>
      </c>
      <c r="AG935" s="392">
        <f>HLOOKUP(AG591,'2. LRAMVA Threshold'!$B$42:$Q$53,11,FALSE)</f>
        <v>0</v>
      </c>
      <c r="AH935" s="392">
        <f>HLOOKUP(AH591,'2. LRAMVA Threshold'!$B$42:$Q$53,11,FALSE)</f>
        <v>0</v>
      </c>
      <c r="AI935" s="392">
        <f>HLOOKUP(AI591,'2. LRAMVA Threshold'!$B$42:$Q$53,11,FALSE)</f>
        <v>0</v>
      </c>
      <c r="AJ935" s="392">
        <f>HLOOKUP(AJ591,'2. LRAMVA Threshold'!$B$42:$Q$53,11,FALSE)</f>
        <v>0</v>
      </c>
      <c r="AK935" s="392">
        <f>HLOOKUP(AK591,'2. LRAMVA Threshold'!$B$42:$Q$53,11,FALSE)</f>
        <v>0</v>
      </c>
      <c r="AL935" s="392">
        <f>HLOOKUP(AL591,'2. LRAMVA Threshold'!$B$42:$Q$53,11,FALSE)</f>
        <v>0</v>
      </c>
      <c r="AM935" s="442"/>
    </row>
    <row r="936" spans="1:39">
      <c r="B936" s="394"/>
      <c r="C936" s="432"/>
      <c r="D936" s="433"/>
      <c r="E936" s="433"/>
      <c r="F936" s="433"/>
      <c r="G936" s="433"/>
      <c r="H936" s="433"/>
      <c r="I936" s="433"/>
      <c r="J936" s="433"/>
      <c r="K936" s="433"/>
      <c r="L936" s="433"/>
      <c r="M936" s="433"/>
      <c r="N936" s="433"/>
      <c r="O936" s="434"/>
      <c r="P936" s="433"/>
      <c r="Q936" s="433"/>
      <c r="R936" s="433"/>
      <c r="S936" s="435"/>
      <c r="T936" s="435"/>
      <c r="U936" s="435"/>
      <c r="V936" s="435"/>
      <c r="W936" s="433"/>
      <c r="X936" s="433"/>
      <c r="Y936" s="436"/>
      <c r="Z936" s="436"/>
      <c r="AA936" s="436"/>
      <c r="AB936" s="436"/>
      <c r="AC936" s="436"/>
      <c r="AD936" s="436"/>
      <c r="AE936" s="436"/>
      <c r="AF936" s="399"/>
      <c r="AG936" s="399"/>
      <c r="AH936" s="399"/>
      <c r="AI936" s="399"/>
      <c r="AJ936" s="399"/>
      <c r="AK936" s="399"/>
      <c r="AL936" s="399"/>
      <c r="AM936" s="400"/>
    </row>
    <row r="937" spans="1:39">
      <c r="B937" s="324" t="s">
        <v>330</v>
      </c>
      <c r="C937" s="338"/>
      <c r="D937" s="338"/>
      <c r="E937" s="376"/>
      <c r="F937" s="376"/>
      <c r="G937" s="376"/>
      <c r="H937" s="376"/>
      <c r="I937" s="376"/>
      <c r="J937" s="376"/>
      <c r="K937" s="376"/>
      <c r="L937" s="376"/>
      <c r="M937" s="376"/>
      <c r="N937" s="376"/>
      <c r="O937" s="291"/>
      <c r="P937" s="340"/>
      <c r="Q937" s="340"/>
      <c r="R937" s="340"/>
      <c r="S937" s="339"/>
      <c r="T937" s="339"/>
      <c r="U937" s="339"/>
      <c r="V937" s="339"/>
      <c r="W937" s="340"/>
      <c r="X937" s="340"/>
      <c r="Y937" s="341">
        <f>HLOOKUP(Y$35,'3.  Distribution Rates'!$C$122:$P$133,11,FALSE)</f>
        <v>1.7666666666666666E-3</v>
      </c>
      <c r="Z937" s="341">
        <f>HLOOKUP(Z$35,'3.  Distribution Rates'!$C$122:$P$133,11,FALSE)</f>
        <v>1.7266666666666666E-2</v>
      </c>
      <c r="AA937" s="341">
        <f>HLOOKUP(AA$35,'3.  Distribution Rates'!$C$122:$P$133,11,FALSE)</f>
        <v>4.9214666666666673</v>
      </c>
      <c r="AB937" s="341">
        <f>HLOOKUP(AB$35,'3.  Distribution Rates'!$C$122:$P$133,11,FALSE)</f>
        <v>2.0561333333333334</v>
      </c>
      <c r="AC937" s="341">
        <f>HLOOKUP(AC$35,'3.  Distribution Rates'!$C$122:$P$133,11,FALSE)</f>
        <v>2.3231666666666668</v>
      </c>
      <c r="AD937" s="341">
        <f>HLOOKUP(AD$35,'3.  Distribution Rates'!$C$122:$P$133,11,FALSE)</f>
        <v>2.8860333333333337</v>
      </c>
      <c r="AE937" s="341">
        <f>HLOOKUP(AE$35,'3.  Distribution Rates'!$C$122:$P$133,11,FALSE)</f>
        <v>-0.14726666666666666</v>
      </c>
      <c r="AF937" s="341">
        <f>HLOOKUP(AF$35,'3.  Distribution Rates'!$C$122:$P$133,11,FALSE)</f>
        <v>0</v>
      </c>
      <c r="AG937" s="341">
        <f>HLOOKUP(AG$35,'3.  Distribution Rates'!$C$122:$P$133,11,FALSE)</f>
        <v>0</v>
      </c>
      <c r="AH937" s="341">
        <f>HLOOKUP(AH$35,'3.  Distribution Rates'!$C$122:$P$133,11,FALSE)</f>
        <v>0</v>
      </c>
      <c r="AI937" s="341">
        <f>HLOOKUP(AI$35,'3.  Distribution Rates'!$C$122:$P$133,11,FALSE)</f>
        <v>0</v>
      </c>
      <c r="AJ937" s="341">
        <f>HLOOKUP(AJ$35,'3.  Distribution Rates'!$C$122:$P$133,11,FALSE)</f>
        <v>0</v>
      </c>
      <c r="AK937" s="341">
        <f>HLOOKUP(AK$35,'3.  Distribution Rates'!$C$122:$P$133,11,FALSE)</f>
        <v>0</v>
      </c>
      <c r="AL937" s="341">
        <f>HLOOKUP(AL$35,'3.  Distribution Rates'!$C$122:$P$133,11,FALSE)</f>
        <v>0</v>
      </c>
      <c r="AM937" s="377"/>
    </row>
    <row r="938" spans="1:39">
      <c r="B938" s="324" t="s">
        <v>331</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760">
        <v>3142.1007991615966</v>
      </c>
      <c r="Z938" s="760">
        <v>8078.7688856905406</v>
      </c>
      <c r="AA938" s="760">
        <v>34032.049741200928</v>
      </c>
      <c r="AB938" s="760">
        <v>0</v>
      </c>
      <c r="AC938" s="760">
        <v>9677.9896543522536</v>
      </c>
      <c r="AD938" s="760">
        <v>0</v>
      </c>
      <c r="AE938" s="760">
        <v>0</v>
      </c>
      <c r="AF938" s="760">
        <v>0</v>
      </c>
      <c r="AG938" s="378">
        <f>'4.  2011-2014 LRAM'!AG142*AG937</f>
        <v>0</v>
      </c>
      <c r="AH938" s="378">
        <f>'4.  2011-2014 LRAM'!AH142*AH937</f>
        <v>0</v>
      </c>
      <c r="AI938" s="378">
        <f>'4.  2011-2014 LRAM'!AI142*AI937</f>
        <v>0</v>
      </c>
      <c r="AJ938" s="378">
        <f>'4.  2011-2014 LRAM'!AJ142*AJ937</f>
        <v>0</v>
      </c>
      <c r="AK938" s="378">
        <f>'4.  2011-2014 LRAM'!AK142*AK937</f>
        <v>0</v>
      </c>
      <c r="AL938" s="378">
        <f>'4.  2011-2014 LRAM'!AL142*AL937</f>
        <v>0</v>
      </c>
      <c r="AM938" s="627">
        <f t="shared" ref="AM938:AM946" si="1849">SUM(Y938:AL938)</f>
        <v>54930.909080405319</v>
      </c>
    </row>
    <row r="939" spans="1:39">
      <c r="B939" s="324" t="s">
        <v>332</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760">
        <v>2925.2325230076799</v>
      </c>
      <c r="Z939" s="760">
        <v>14211.714772398303</v>
      </c>
      <c r="AA939" s="760">
        <v>47113.24783523559</v>
      </c>
      <c r="AB939" s="760">
        <v>92.506766559354389</v>
      </c>
      <c r="AC939" s="760">
        <v>7444.2014138765408</v>
      </c>
      <c r="AD939" s="760">
        <v>37006.983011391218</v>
      </c>
      <c r="AE939" s="760">
        <v>-5.5213520342826294</v>
      </c>
      <c r="AF939" s="760">
        <v>0</v>
      </c>
      <c r="AG939" s="378">
        <f>'4.  2011-2014 LRAM'!AG271*AG937</f>
        <v>0</v>
      </c>
      <c r="AH939" s="378">
        <f>'4.  2011-2014 LRAM'!AH271*AH937</f>
        <v>0</v>
      </c>
      <c r="AI939" s="378">
        <f>'4.  2011-2014 LRAM'!AI271*AI937</f>
        <v>0</v>
      </c>
      <c r="AJ939" s="378">
        <f>'4.  2011-2014 LRAM'!AJ271*AJ937</f>
        <v>0</v>
      </c>
      <c r="AK939" s="378">
        <f>'4.  2011-2014 LRAM'!AK271*AK937</f>
        <v>0</v>
      </c>
      <c r="AL939" s="378">
        <f>'4.  2011-2014 LRAM'!AL271*AL937</f>
        <v>0</v>
      </c>
      <c r="AM939" s="627">
        <f t="shared" si="1849"/>
        <v>108788.3649704344</v>
      </c>
    </row>
    <row r="940" spans="1:39">
      <c r="B940" s="324" t="s">
        <v>333</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760">
        <v>3867.1628449971472</v>
      </c>
      <c r="Z940" s="760">
        <v>8559.5120745482091</v>
      </c>
      <c r="AA940" s="760">
        <v>81166.946989938384</v>
      </c>
      <c r="AB940" s="760">
        <v>0</v>
      </c>
      <c r="AC940" s="760">
        <v>12268.740460673933</v>
      </c>
      <c r="AD940" s="760">
        <v>26092.404507183495</v>
      </c>
      <c r="AE940" s="760">
        <v>0</v>
      </c>
      <c r="AF940" s="760">
        <v>0</v>
      </c>
      <c r="AG940" s="378">
        <f>'4.  2011-2014 LRAM'!AG400*AG937</f>
        <v>0</v>
      </c>
      <c r="AH940" s="378">
        <f>'4.  2011-2014 LRAM'!AH400*AH937</f>
        <v>0</v>
      </c>
      <c r="AI940" s="378">
        <f>'4.  2011-2014 LRAM'!AI400*AI937</f>
        <v>0</v>
      </c>
      <c r="AJ940" s="378">
        <f>'4.  2011-2014 LRAM'!AJ400*AJ937</f>
        <v>0</v>
      </c>
      <c r="AK940" s="378">
        <f>'4.  2011-2014 LRAM'!AK400*AK937</f>
        <v>0</v>
      </c>
      <c r="AL940" s="378">
        <f>'4.  2011-2014 LRAM'!AL400*AL937</f>
        <v>0</v>
      </c>
      <c r="AM940" s="627">
        <f t="shared" si="1849"/>
        <v>131954.76687734117</v>
      </c>
    </row>
    <row r="941" spans="1:39">
      <c r="B941" s="324" t="s">
        <v>334</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760">
        <v>5714.0595963402329</v>
      </c>
      <c r="Z941" s="760">
        <v>19822.672390751624</v>
      </c>
      <c r="AA941" s="760">
        <v>78153.005572479829</v>
      </c>
      <c r="AB941" s="760">
        <v>181.81797235951888</v>
      </c>
      <c r="AC941" s="760">
        <v>5399.9729536821715</v>
      </c>
      <c r="AD941" s="760">
        <v>2358.6597926892009</v>
      </c>
      <c r="AE941" s="760">
        <v>0</v>
      </c>
      <c r="AF941" s="760">
        <v>0</v>
      </c>
      <c r="AG941" s="378">
        <f>'4.  2011-2014 LRAM'!AG530*AG937</f>
        <v>0</v>
      </c>
      <c r="AH941" s="378">
        <f>'4.  2011-2014 LRAM'!AH530*AH937</f>
        <v>0</v>
      </c>
      <c r="AI941" s="378">
        <f>'4.  2011-2014 LRAM'!AI530*AI937</f>
        <v>0</v>
      </c>
      <c r="AJ941" s="378">
        <f>'4.  2011-2014 LRAM'!AJ530*AJ937</f>
        <v>0</v>
      </c>
      <c r="AK941" s="378">
        <f>'4.  2011-2014 LRAM'!AK530*AK937</f>
        <v>0</v>
      </c>
      <c r="AL941" s="378">
        <f>'4.  2011-2014 LRAM'!AL530*AL937</f>
        <v>0</v>
      </c>
      <c r="AM941" s="627">
        <f t="shared" si="1849"/>
        <v>111630.18827830258</v>
      </c>
    </row>
    <row r="942" spans="1:39">
      <c r="B942" s="324" t="s">
        <v>335</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760">
        <v>6019.1214336256662</v>
      </c>
      <c r="Z942" s="760">
        <v>46583.611289156834</v>
      </c>
      <c r="AA942" s="760">
        <v>87184.786181848016</v>
      </c>
      <c r="AB942" s="760">
        <v>35.300488146094587</v>
      </c>
      <c r="AC942" s="760">
        <v>3920.445547600003</v>
      </c>
      <c r="AD942" s="760">
        <v>11098.870864010951</v>
      </c>
      <c r="AE942" s="760">
        <v>0</v>
      </c>
      <c r="AF942" s="760">
        <v>0</v>
      </c>
      <c r="AG942" s="378">
        <f t="shared" ref="AG942:AL942" si="1850">AG211*AG937</f>
        <v>0</v>
      </c>
      <c r="AH942" s="378">
        <f t="shared" si="1850"/>
        <v>0</v>
      </c>
      <c r="AI942" s="378">
        <f t="shared" si="1850"/>
        <v>0</v>
      </c>
      <c r="AJ942" s="378">
        <f t="shared" si="1850"/>
        <v>0</v>
      </c>
      <c r="AK942" s="378">
        <f t="shared" si="1850"/>
        <v>0</v>
      </c>
      <c r="AL942" s="378">
        <f t="shared" si="1850"/>
        <v>0</v>
      </c>
      <c r="AM942" s="627">
        <f t="shared" si="1849"/>
        <v>154842.13580438754</v>
      </c>
    </row>
    <row r="943" spans="1:39">
      <c r="B943" s="324" t="s">
        <v>336</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760">
        <v>12946.543664346726</v>
      </c>
      <c r="Z943" s="760">
        <v>16114.08998562327</v>
      </c>
      <c r="AA943" s="760">
        <v>120007.76983021299</v>
      </c>
      <c r="AB943" s="760">
        <v>82.401975338463217</v>
      </c>
      <c r="AC943" s="760">
        <v>246.45084358288986</v>
      </c>
      <c r="AD943" s="760">
        <v>20877.389909626017</v>
      </c>
      <c r="AE943" s="760">
        <v>0</v>
      </c>
      <c r="AF943" s="760">
        <v>0</v>
      </c>
      <c r="AG943" s="378">
        <f t="shared" ref="AG943:AL943" si="1851">AG401*AG937</f>
        <v>0</v>
      </c>
      <c r="AH943" s="378">
        <f t="shared" si="1851"/>
        <v>0</v>
      </c>
      <c r="AI943" s="378">
        <f t="shared" si="1851"/>
        <v>0</v>
      </c>
      <c r="AJ943" s="378">
        <f t="shared" si="1851"/>
        <v>0</v>
      </c>
      <c r="AK943" s="378">
        <f t="shared" si="1851"/>
        <v>0</v>
      </c>
      <c r="AL943" s="378">
        <f t="shared" si="1851"/>
        <v>0</v>
      </c>
      <c r="AM943" s="627">
        <f t="shared" si="1849"/>
        <v>170274.64620873035</v>
      </c>
    </row>
    <row r="944" spans="1:39">
      <c r="B944" s="324" t="s">
        <v>337</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760">
        <v>18967.391906434797</v>
      </c>
      <c r="Z944" s="760">
        <v>30375.639656539119</v>
      </c>
      <c r="AA944" s="760">
        <v>162962.26762902376</v>
      </c>
      <c r="AB944" s="760">
        <v>2150.4651673771864</v>
      </c>
      <c r="AC944" s="760">
        <v>3151.6091334783537</v>
      </c>
      <c r="AD944" s="760">
        <v>44438.023088915957</v>
      </c>
      <c r="AE944" s="760">
        <v>0</v>
      </c>
      <c r="AF944" s="760">
        <v>0</v>
      </c>
      <c r="AG944" s="378">
        <f t="shared" ref="AG944:AL944" si="1852">AG584*AG937</f>
        <v>0</v>
      </c>
      <c r="AH944" s="378">
        <f t="shared" si="1852"/>
        <v>0</v>
      </c>
      <c r="AI944" s="378">
        <f t="shared" si="1852"/>
        <v>0</v>
      </c>
      <c r="AJ944" s="378">
        <f t="shared" si="1852"/>
        <v>0</v>
      </c>
      <c r="AK944" s="378">
        <f t="shared" si="1852"/>
        <v>0</v>
      </c>
      <c r="AL944" s="378">
        <f t="shared" si="1852"/>
        <v>0</v>
      </c>
      <c r="AM944" s="627">
        <f t="shared" si="1849"/>
        <v>262045.39658176916</v>
      </c>
    </row>
    <row r="945" spans="1:39">
      <c r="B945" s="324" t="s">
        <v>338</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760">
        <v>2806.6371177692426</v>
      </c>
      <c r="Z945" s="760">
        <v>29623.719265071057</v>
      </c>
      <c r="AA945" s="760">
        <v>129313.56004850256</v>
      </c>
      <c r="AB945" s="760">
        <v>836.01859938089081</v>
      </c>
      <c r="AC945" s="760">
        <v>11051.600562959069</v>
      </c>
      <c r="AD945" s="760">
        <v>1504.2792980130118</v>
      </c>
      <c r="AE945" s="760">
        <v>-191.48883011734679</v>
      </c>
      <c r="AF945" s="760">
        <v>0</v>
      </c>
      <c r="AG945" s="378">
        <f t="shared" ref="AG945:AL945" si="1853">AG767*AG937</f>
        <v>0</v>
      </c>
      <c r="AH945" s="378">
        <f t="shared" si="1853"/>
        <v>0</v>
      </c>
      <c r="AI945" s="378">
        <f t="shared" si="1853"/>
        <v>0</v>
      </c>
      <c r="AJ945" s="378">
        <f t="shared" si="1853"/>
        <v>0</v>
      </c>
      <c r="AK945" s="378">
        <f t="shared" si="1853"/>
        <v>0</v>
      </c>
      <c r="AL945" s="378">
        <f t="shared" si="1853"/>
        <v>0</v>
      </c>
      <c r="AM945" s="627">
        <f t="shared" si="1849"/>
        <v>174944.3260615785</v>
      </c>
    </row>
    <row r="946" spans="1:39">
      <c r="B946" s="324" t="s">
        <v>339</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760">
        <v>0</v>
      </c>
      <c r="Z946" s="760">
        <v>1026.9528694977992</v>
      </c>
      <c r="AA946" s="760">
        <v>9941.4492844800079</v>
      </c>
      <c r="AB946" s="760">
        <v>0</v>
      </c>
      <c r="AC946" s="760">
        <v>2033.3039536200001</v>
      </c>
      <c r="AD946" s="760">
        <v>915.97953361200007</v>
      </c>
      <c r="AE946" s="760">
        <v>0</v>
      </c>
      <c r="AF946" s="760">
        <v>0</v>
      </c>
      <c r="AG946" s="378">
        <f t="shared" ref="AG946:AL946" si="1854">AG934*AG937</f>
        <v>0</v>
      </c>
      <c r="AH946" s="378">
        <f t="shared" si="1854"/>
        <v>0</v>
      </c>
      <c r="AI946" s="378">
        <f t="shared" si="1854"/>
        <v>0</v>
      </c>
      <c r="AJ946" s="378">
        <f t="shared" si="1854"/>
        <v>0</v>
      </c>
      <c r="AK946" s="378">
        <f t="shared" si="1854"/>
        <v>0</v>
      </c>
      <c r="AL946" s="378">
        <f t="shared" si="1854"/>
        <v>0</v>
      </c>
      <c r="AM946" s="627">
        <f t="shared" si="1849"/>
        <v>13917.685641209808</v>
      </c>
    </row>
    <row r="947" spans="1:39" ht="15.75">
      <c r="B947" s="349" t="s">
        <v>343</v>
      </c>
      <c r="C947" s="345"/>
      <c r="D947" s="336"/>
      <c r="E947" s="334"/>
      <c r="F947" s="334"/>
      <c r="G947" s="334"/>
      <c r="H947" s="334"/>
      <c r="I947" s="334"/>
      <c r="J947" s="334"/>
      <c r="K947" s="334"/>
      <c r="L947" s="334"/>
      <c r="M947" s="334"/>
      <c r="N947" s="334"/>
      <c r="O947" s="300"/>
      <c r="P947" s="334"/>
      <c r="Q947" s="334"/>
      <c r="R947" s="334"/>
      <c r="S947" s="336"/>
      <c r="T947" s="336"/>
      <c r="U947" s="336"/>
      <c r="V947" s="336"/>
      <c r="W947" s="334"/>
      <c r="X947" s="334"/>
      <c r="Y947" s="346">
        <f>SUM(Y938:Y946)</f>
        <v>56388.249885683086</v>
      </c>
      <c r="Z947" s="346">
        <f t="shared" ref="Z947:AE947" si="1855">SUM(Z938:Z946)</f>
        <v>174396.68118927674</v>
      </c>
      <c r="AA947" s="346">
        <f t="shared" si="1855"/>
        <v>749875.08311292192</v>
      </c>
      <c r="AB947" s="346">
        <f t="shared" si="1855"/>
        <v>3378.5109691615085</v>
      </c>
      <c r="AC947" s="346">
        <f t="shared" si="1855"/>
        <v>55194.314523825211</v>
      </c>
      <c r="AD947" s="346">
        <f t="shared" si="1855"/>
        <v>144292.59000544186</v>
      </c>
      <c r="AE947" s="346">
        <f t="shared" si="1855"/>
        <v>-197.01018215162944</v>
      </c>
      <c r="AF947" s="346">
        <f>SUM(AF938:AF946)</f>
        <v>0</v>
      </c>
      <c r="AG947" s="346">
        <f t="shared" ref="AG947:AL947" si="1856">SUM(AG938:AG946)</f>
        <v>0</v>
      </c>
      <c r="AH947" s="346">
        <f t="shared" si="1856"/>
        <v>0</v>
      </c>
      <c r="AI947" s="346">
        <f t="shared" si="1856"/>
        <v>0</v>
      </c>
      <c r="AJ947" s="346">
        <f t="shared" si="1856"/>
        <v>0</v>
      </c>
      <c r="AK947" s="346">
        <f t="shared" si="1856"/>
        <v>0</v>
      </c>
      <c r="AL947" s="346">
        <f t="shared" si="1856"/>
        <v>0</v>
      </c>
      <c r="AM947" s="407">
        <f>SUM(AM938:AM946)</f>
        <v>1183328.4195041589</v>
      </c>
    </row>
    <row r="948" spans="1:39" ht="15.75">
      <c r="B948" s="349" t="s">
        <v>344</v>
      </c>
      <c r="C948" s="345"/>
      <c r="D948" s="350"/>
      <c r="E948" s="334"/>
      <c r="F948" s="334"/>
      <c r="G948" s="334"/>
      <c r="H948" s="334"/>
      <c r="I948" s="334"/>
      <c r="J948" s="334"/>
      <c r="K948" s="334"/>
      <c r="L948" s="334"/>
      <c r="M948" s="334"/>
      <c r="N948" s="334"/>
      <c r="O948" s="300"/>
      <c r="P948" s="334"/>
      <c r="Q948" s="334"/>
      <c r="R948" s="334"/>
      <c r="S948" s="336"/>
      <c r="T948" s="336"/>
      <c r="U948" s="336"/>
      <c r="V948" s="336"/>
      <c r="W948" s="334"/>
      <c r="X948" s="334"/>
      <c r="Y948" s="347">
        <f>Y935*Y937</f>
        <v>0</v>
      </c>
      <c r="Z948" s="347">
        <f t="shared" ref="Z948:AE948" si="1857">Z935*Z937</f>
        <v>0</v>
      </c>
      <c r="AA948" s="347">
        <f t="shared" si="1857"/>
        <v>0</v>
      </c>
      <c r="AB948" s="347">
        <f t="shared" si="1857"/>
        <v>0</v>
      </c>
      <c r="AC948" s="347">
        <f t="shared" si="1857"/>
        <v>0</v>
      </c>
      <c r="AD948" s="347">
        <f t="shared" si="1857"/>
        <v>0</v>
      </c>
      <c r="AE948" s="347">
        <f t="shared" si="1857"/>
        <v>0</v>
      </c>
      <c r="AF948" s="347">
        <f>AF935*AF937</f>
        <v>0</v>
      </c>
      <c r="AG948" s="347">
        <f t="shared" ref="AG948:AL948" si="1858">AG935*AG937</f>
        <v>0</v>
      </c>
      <c r="AH948" s="347">
        <f t="shared" si="1858"/>
        <v>0</v>
      </c>
      <c r="AI948" s="347">
        <f t="shared" si="1858"/>
        <v>0</v>
      </c>
      <c r="AJ948" s="347">
        <f t="shared" si="1858"/>
        <v>0</v>
      </c>
      <c r="AK948" s="347">
        <f t="shared" si="1858"/>
        <v>0</v>
      </c>
      <c r="AL948" s="347">
        <f t="shared" si="1858"/>
        <v>0</v>
      </c>
      <c r="AM948" s="407">
        <f>SUM(Y948:AL948)</f>
        <v>0</v>
      </c>
    </row>
    <row r="949" spans="1:39" ht="15.75">
      <c r="B949" s="349" t="s">
        <v>345</v>
      </c>
      <c r="C949" s="345"/>
      <c r="D949" s="350"/>
      <c r="E949" s="334"/>
      <c r="F949" s="334"/>
      <c r="G949" s="334"/>
      <c r="H949" s="334"/>
      <c r="I949" s="334"/>
      <c r="J949" s="334"/>
      <c r="K949" s="334"/>
      <c r="L949" s="334"/>
      <c r="M949" s="334"/>
      <c r="N949" s="334"/>
      <c r="O949" s="300"/>
      <c r="P949" s="334"/>
      <c r="Q949" s="334"/>
      <c r="R949" s="334"/>
      <c r="S949" s="350"/>
      <c r="T949" s="350"/>
      <c r="U949" s="350"/>
      <c r="V949" s="350"/>
      <c r="W949" s="334"/>
      <c r="X949" s="334"/>
      <c r="Y949" s="351"/>
      <c r="Z949" s="351"/>
      <c r="AA949" s="351"/>
      <c r="AB949" s="351"/>
      <c r="AC949" s="351"/>
      <c r="AD949" s="351"/>
      <c r="AE949" s="351"/>
      <c r="AF949" s="351"/>
      <c r="AG949" s="351"/>
      <c r="AH949" s="351"/>
      <c r="AI949" s="351"/>
      <c r="AJ949" s="351"/>
      <c r="AK949" s="351"/>
      <c r="AL949" s="351"/>
      <c r="AM949" s="407">
        <f>AM947-AM948</f>
        <v>1183328.4195041589</v>
      </c>
    </row>
    <row r="950" spans="1:39">
      <c r="B950" s="324"/>
      <c r="C950" s="350"/>
      <c r="D950" s="350"/>
      <c r="E950" s="334"/>
      <c r="F950" s="334"/>
      <c r="G950" s="334"/>
      <c r="H950" s="334"/>
      <c r="I950" s="334"/>
      <c r="J950" s="334"/>
      <c r="K950" s="334"/>
      <c r="L950" s="334"/>
      <c r="M950" s="334"/>
      <c r="N950" s="334"/>
      <c r="O950" s="300"/>
      <c r="P950" s="334"/>
      <c r="Q950" s="334"/>
      <c r="R950" s="334"/>
      <c r="S950" s="350"/>
      <c r="T950" s="345"/>
      <c r="U950" s="350"/>
      <c r="V950" s="350"/>
      <c r="W950" s="334"/>
      <c r="X950" s="334"/>
      <c r="Y950" s="352"/>
      <c r="Z950" s="352"/>
      <c r="AA950" s="352"/>
      <c r="AB950" s="352"/>
      <c r="AC950" s="352"/>
      <c r="AD950" s="352"/>
      <c r="AE950" s="352"/>
      <c r="AF950" s="352"/>
      <c r="AG950" s="352"/>
      <c r="AH950" s="352"/>
      <c r="AI950" s="352"/>
      <c r="AJ950" s="352"/>
      <c r="AK950" s="352"/>
      <c r="AL950" s="352"/>
      <c r="AM950" s="337"/>
    </row>
    <row r="951" spans="1:39">
      <c r="B951" s="440" t="s">
        <v>340</v>
      </c>
      <c r="C951" s="364"/>
      <c r="D951" s="384"/>
      <c r="E951" s="384"/>
      <c r="F951" s="384"/>
      <c r="G951" s="384"/>
      <c r="H951" s="384"/>
      <c r="I951" s="384"/>
      <c r="J951" s="384"/>
      <c r="K951" s="384"/>
      <c r="L951" s="384"/>
      <c r="M951" s="384"/>
      <c r="N951" s="384"/>
      <c r="O951" s="383"/>
      <c r="P951" s="384"/>
      <c r="Q951" s="384"/>
      <c r="R951" s="384"/>
      <c r="S951" s="364"/>
      <c r="T951" s="385"/>
      <c r="U951" s="385"/>
      <c r="V951" s="384"/>
      <c r="W951" s="384"/>
      <c r="X951" s="385"/>
      <c r="Y951" s="326">
        <f>SUMPRODUCT(E777:E932,Y777:Y932)</f>
        <v>0</v>
      </c>
      <c r="Z951" s="326">
        <f>SUMPRODUCT(E777:E932,Z777:Z932)</f>
        <v>59476.034913000003</v>
      </c>
      <c r="AA951" s="326">
        <f t="shared" ref="AA951:AL951" si="1859">IF(AA775="kw",SUMPRODUCT($N$777:$N$932,$P$777:$P$932,AA777:AA932),SUMPRODUCT($E$777:$E$932,AA777:AA932))</f>
        <v>2020.0175999999997</v>
      </c>
      <c r="AB951" s="326">
        <f t="shared" si="1859"/>
        <v>0</v>
      </c>
      <c r="AC951" s="326">
        <f t="shared" si="1859"/>
        <v>875.22947999999985</v>
      </c>
      <c r="AD951" s="326">
        <f t="shared" si="1859"/>
        <v>317.38355999999993</v>
      </c>
      <c r="AE951" s="326">
        <f t="shared" si="1859"/>
        <v>0</v>
      </c>
      <c r="AF951" s="326">
        <f t="shared" si="1859"/>
        <v>0</v>
      </c>
      <c r="AG951" s="326">
        <f t="shared" si="1859"/>
        <v>0</v>
      </c>
      <c r="AH951" s="326">
        <f t="shared" si="1859"/>
        <v>0</v>
      </c>
      <c r="AI951" s="326">
        <f t="shared" si="1859"/>
        <v>0</v>
      </c>
      <c r="AJ951" s="326">
        <f t="shared" si="1859"/>
        <v>0</v>
      </c>
      <c r="AK951" s="326">
        <f t="shared" si="1859"/>
        <v>0</v>
      </c>
      <c r="AL951" s="326">
        <f t="shared" si="1859"/>
        <v>0</v>
      </c>
      <c r="AM951" s="386"/>
    </row>
    <row r="952" spans="1:39" ht="18.75" customHeight="1">
      <c r="B952" s="368" t="s">
        <v>584</v>
      </c>
      <c r="C952" s="387"/>
      <c r="D952" s="388"/>
      <c r="E952" s="388"/>
      <c r="F952" s="388"/>
      <c r="G952" s="388"/>
      <c r="H952" s="388"/>
      <c r="I952" s="388"/>
      <c r="J952" s="388"/>
      <c r="K952" s="388"/>
      <c r="L952" s="388"/>
      <c r="M952" s="388"/>
      <c r="N952" s="388"/>
      <c r="O952" s="388"/>
      <c r="P952" s="388"/>
      <c r="Q952" s="388"/>
      <c r="R952" s="388"/>
      <c r="S952" s="371"/>
      <c r="T952" s="372"/>
      <c r="U952" s="388"/>
      <c r="V952" s="388"/>
      <c r="W952" s="388"/>
      <c r="X952" s="388"/>
      <c r="Y952" s="409"/>
      <c r="Z952" s="409"/>
      <c r="AA952" s="409"/>
      <c r="AB952" s="409"/>
      <c r="AC952" s="409"/>
      <c r="AD952" s="409"/>
      <c r="AE952" s="409"/>
      <c r="AF952" s="409"/>
      <c r="AG952" s="409"/>
      <c r="AH952" s="409"/>
      <c r="AI952" s="409"/>
      <c r="AJ952" s="409"/>
      <c r="AK952" s="409"/>
      <c r="AL952" s="409"/>
      <c r="AM952" s="389"/>
    </row>
    <row r="953" spans="1:39" collapsed="1"/>
    <row r="955" spans="1:39" ht="15.75">
      <c r="B955" s="280" t="s">
        <v>341</v>
      </c>
      <c r="C955" s="281"/>
      <c r="D955" s="588" t="s">
        <v>526</v>
      </c>
      <c r="E955" s="253"/>
      <c r="F955" s="588"/>
      <c r="G955" s="253"/>
      <c r="H955" s="253"/>
      <c r="I955" s="253"/>
      <c r="J955" s="253"/>
      <c r="K955" s="253"/>
      <c r="L955" s="253"/>
      <c r="M955" s="253"/>
      <c r="N955" s="253"/>
      <c r="O955" s="281"/>
      <c r="P955" s="253"/>
      <c r="Q955" s="253"/>
      <c r="R955" s="253"/>
      <c r="S955" s="253"/>
      <c r="T955" s="253"/>
      <c r="U955" s="253"/>
      <c r="V955" s="253"/>
      <c r="W955" s="253"/>
      <c r="X955" s="253"/>
      <c r="Y955" s="270"/>
      <c r="Z955" s="267"/>
      <c r="AA955" s="267"/>
      <c r="AB955" s="267"/>
      <c r="AC955" s="267"/>
      <c r="AD955" s="267"/>
      <c r="AE955" s="267"/>
      <c r="AF955" s="267"/>
      <c r="AG955" s="267"/>
      <c r="AH955" s="267"/>
      <c r="AI955" s="267"/>
      <c r="AJ955" s="267"/>
      <c r="AK955" s="267"/>
      <c r="AL955" s="267"/>
    </row>
    <row r="956" spans="1:39" ht="39.75" customHeight="1">
      <c r="B956" s="841" t="s">
        <v>211</v>
      </c>
      <c r="C956" s="843" t="s">
        <v>33</v>
      </c>
      <c r="D956" s="284" t="s">
        <v>422</v>
      </c>
      <c r="E956" s="845" t="s">
        <v>209</v>
      </c>
      <c r="F956" s="846"/>
      <c r="G956" s="846"/>
      <c r="H956" s="846"/>
      <c r="I956" s="846"/>
      <c r="J956" s="846"/>
      <c r="K956" s="846"/>
      <c r="L956" s="846"/>
      <c r="M956" s="847"/>
      <c r="N956" s="851" t="s">
        <v>213</v>
      </c>
      <c r="O956" s="284" t="s">
        <v>423</v>
      </c>
      <c r="P956" s="845" t="s">
        <v>212</v>
      </c>
      <c r="Q956" s="846"/>
      <c r="R956" s="846"/>
      <c r="S956" s="846"/>
      <c r="T956" s="846"/>
      <c r="U956" s="846"/>
      <c r="V956" s="846"/>
      <c r="W956" s="846"/>
      <c r="X956" s="847"/>
      <c r="Y956" s="848" t="s">
        <v>243</v>
      </c>
      <c r="Z956" s="849"/>
      <c r="AA956" s="849"/>
      <c r="AB956" s="849"/>
      <c r="AC956" s="849"/>
      <c r="AD956" s="849"/>
      <c r="AE956" s="849"/>
      <c r="AF956" s="849"/>
      <c r="AG956" s="849"/>
      <c r="AH956" s="849"/>
      <c r="AI956" s="849"/>
      <c r="AJ956" s="849"/>
      <c r="AK956" s="849"/>
      <c r="AL956" s="849"/>
      <c r="AM956" s="850"/>
    </row>
    <row r="957" spans="1:39" ht="65.25" customHeight="1">
      <c r="B957" s="842"/>
      <c r="C957" s="844"/>
      <c r="D957" s="285">
        <v>2020</v>
      </c>
      <c r="E957" s="285">
        <v>2021</v>
      </c>
      <c r="F957" s="285">
        <v>2022</v>
      </c>
      <c r="G957" s="285">
        <v>2023</v>
      </c>
      <c r="H957" s="285">
        <v>2024</v>
      </c>
      <c r="I957" s="285">
        <v>2025</v>
      </c>
      <c r="J957" s="285">
        <v>2026</v>
      </c>
      <c r="K957" s="285">
        <v>2027</v>
      </c>
      <c r="L957" s="285">
        <v>2028</v>
      </c>
      <c r="M957" s="285">
        <v>2029</v>
      </c>
      <c r="N957" s="852"/>
      <c r="O957" s="285">
        <v>2020</v>
      </c>
      <c r="P957" s="285">
        <v>2021</v>
      </c>
      <c r="Q957" s="285">
        <v>2022</v>
      </c>
      <c r="R957" s="285">
        <v>2023</v>
      </c>
      <c r="S957" s="285">
        <v>2024</v>
      </c>
      <c r="T957" s="285">
        <v>2025</v>
      </c>
      <c r="U957" s="285">
        <v>2026</v>
      </c>
      <c r="V957" s="285">
        <v>2027</v>
      </c>
      <c r="W957" s="285">
        <v>2028</v>
      </c>
      <c r="X957" s="285">
        <v>2029</v>
      </c>
      <c r="Y957" s="285" t="str">
        <f>'1.  LRAMVA Summary'!D52</f>
        <v>Residential</v>
      </c>
      <c r="Z957" s="285" t="str">
        <f>'1.  LRAMVA Summary'!E52</f>
        <v>General Service &lt; 50 kW</v>
      </c>
      <c r="AA957" s="285" t="str">
        <f>'1.  LRAMVA Summary'!F52</f>
        <v>General Service 50 - 4,999 kW</v>
      </c>
      <c r="AB957" s="285" t="str">
        <f>'1.  LRAMVA Summary'!G52</f>
        <v>General Service 3,000 - 4,999 kW</v>
      </c>
      <c r="AC957" s="285" t="str">
        <f>'1.  LRAMVA Summary'!H52</f>
        <v>Large Use - Regular</v>
      </c>
      <c r="AD957" s="285" t="str">
        <f>'1.  LRAMVA Summary'!I52</f>
        <v>Large Use - 3TS</v>
      </c>
      <c r="AE957" s="285" t="str">
        <f>'1.  LRAMVA Summary'!J52</f>
        <v>Large Use - Ford Annex</v>
      </c>
      <c r="AF957" s="285" t="str">
        <f>'1.  LRAMVA Summary'!K52</f>
        <v>Other</v>
      </c>
      <c r="AG957" s="285" t="str">
        <f>'1.  LRAMVA Summary'!L52</f>
        <v/>
      </c>
      <c r="AH957" s="285" t="str">
        <f>'1.  LRAMVA Summary'!M52</f>
        <v/>
      </c>
      <c r="AI957" s="285" t="str">
        <f>'1.  LRAMVA Summary'!N52</f>
        <v/>
      </c>
      <c r="AJ957" s="285" t="str">
        <f>'1.  LRAMVA Summary'!O52</f>
        <v/>
      </c>
      <c r="AK957" s="285" t="str">
        <f>'1.  LRAMVA Summary'!P52</f>
        <v/>
      </c>
      <c r="AL957" s="285" t="str">
        <f>'1.  LRAMVA Summary'!Q52</f>
        <v/>
      </c>
      <c r="AM957" s="287" t="str">
        <f>'1.  LRAMVA Summary'!R52</f>
        <v>Total</v>
      </c>
    </row>
    <row r="958" spans="1:39" ht="15" customHeight="1">
      <c r="A958" s="530"/>
      <c r="B958" s="517" t="s">
        <v>504</v>
      </c>
      <c r="C958" s="289"/>
      <c r="D958" s="289"/>
      <c r="E958" s="289"/>
      <c r="F958" s="289"/>
      <c r="G958" s="289"/>
      <c r="H958" s="289"/>
      <c r="I958" s="289"/>
      <c r="J958" s="289"/>
      <c r="K958" s="289"/>
      <c r="L958" s="289"/>
      <c r="M958" s="289"/>
      <c r="N958" s="290"/>
      <c r="O958" s="289"/>
      <c r="P958" s="289"/>
      <c r="Q958" s="289"/>
      <c r="R958" s="289"/>
      <c r="S958" s="289"/>
      <c r="T958" s="289"/>
      <c r="U958" s="289"/>
      <c r="V958" s="289"/>
      <c r="W958" s="289"/>
      <c r="X958" s="289"/>
      <c r="Y958" s="291" t="str">
        <f>'1.  LRAMVA Summary'!D53</f>
        <v>kWh</v>
      </c>
      <c r="Z958" s="291" t="str">
        <f>'1.  LRAMVA Summary'!E53</f>
        <v>kWh</v>
      </c>
      <c r="AA958" s="291" t="str">
        <f>'1.  LRAMVA Summary'!F53</f>
        <v>kW</v>
      </c>
      <c r="AB958" s="291" t="str">
        <f>'1.  LRAMVA Summary'!G53</f>
        <v>kW</v>
      </c>
      <c r="AC958" s="291" t="str">
        <f>'1.  LRAMVA Summary'!H53</f>
        <v>kW</v>
      </c>
      <c r="AD958" s="291" t="str">
        <f>'1.  LRAMVA Summary'!I53</f>
        <v>kW</v>
      </c>
      <c r="AE958" s="291" t="str">
        <f>'1.  LRAMVA Summary'!J53</f>
        <v>kW</v>
      </c>
      <c r="AF958" s="291" t="str">
        <f>'1.  LRAMVA Summary'!K53</f>
        <v>kW</v>
      </c>
      <c r="AG958" s="291">
        <f>'1.  LRAMVA Summary'!L53</f>
        <v>0</v>
      </c>
      <c r="AH958" s="291">
        <f>'1.  LRAMVA Summary'!M53</f>
        <v>0</v>
      </c>
      <c r="AI958" s="291">
        <f>'1.  LRAMVA Summary'!N53</f>
        <v>0</v>
      </c>
      <c r="AJ958" s="291">
        <f>'1.  LRAMVA Summary'!O53</f>
        <v>0</v>
      </c>
      <c r="AK958" s="291">
        <f>'1.  LRAMVA Summary'!P53</f>
        <v>0</v>
      </c>
      <c r="AL958" s="291">
        <f>'1.  LRAMVA Summary'!Q53</f>
        <v>0</v>
      </c>
      <c r="AM958" s="292"/>
    </row>
    <row r="959" spans="1:39" ht="15" hidden="1" customHeight="1" outlineLevel="1">
      <c r="A959" s="530"/>
      <c r="B959" s="504" t="s">
        <v>497</v>
      </c>
      <c r="C959" s="289"/>
      <c r="D959" s="289"/>
      <c r="E959" s="289"/>
      <c r="F959" s="289"/>
      <c r="G959" s="289"/>
      <c r="H959" s="289"/>
      <c r="I959" s="289"/>
      <c r="J959" s="289"/>
      <c r="K959" s="289"/>
      <c r="L959" s="289"/>
      <c r="M959" s="289"/>
      <c r="N959" s="290"/>
      <c r="O959" s="289"/>
      <c r="P959" s="289"/>
      <c r="Q959" s="289"/>
      <c r="R959" s="289"/>
      <c r="S959" s="289"/>
      <c r="T959" s="289"/>
      <c r="U959" s="289"/>
      <c r="V959" s="289"/>
      <c r="W959" s="289"/>
      <c r="X959" s="289"/>
      <c r="Y959" s="291"/>
      <c r="Z959" s="291"/>
      <c r="AA959" s="291"/>
      <c r="AB959" s="291"/>
      <c r="AC959" s="291"/>
      <c r="AD959" s="291"/>
      <c r="AE959" s="291"/>
      <c r="AF959" s="291"/>
      <c r="AG959" s="291"/>
      <c r="AH959" s="291"/>
      <c r="AI959" s="291"/>
      <c r="AJ959" s="291"/>
      <c r="AK959" s="291"/>
      <c r="AL959" s="291"/>
      <c r="AM959" s="292"/>
    </row>
    <row r="960" spans="1:39" ht="15" hidden="1" customHeight="1" outlineLevel="1">
      <c r="A960" s="530">
        <v>1</v>
      </c>
      <c r="B960" s="428" t="s">
        <v>95</v>
      </c>
      <c r="C960" s="291" t="s">
        <v>25</v>
      </c>
      <c r="D960" s="295"/>
      <c r="E960" s="295"/>
      <c r="F960" s="295"/>
      <c r="G960" s="295"/>
      <c r="H960" s="295"/>
      <c r="I960" s="295"/>
      <c r="J960" s="295"/>
      <c r="K960" s="295"/>
      <c r="L960" s="295"/>
      <c r="M960" s="295"/>
      <c r="N960" s="291"/>
      <c r="O960" s="295"/>
      <c r="P960" s="295"/>
      <c r="Q960" s="295"/>
      <c r="R960" s="295"/>
      <c r="S960" s="295"/>
      <c r="T960" s="295"/>
      <c r="U960" s="295"/>
      <c r="V960" s="295"/>
      <c r="W960" s="295"/>
      <c r="X960" s="295"/>
      <c r="Y960" s="415"/>
      <c r="Z960" s="415"/>
      <c r="AA960" s="415"/>
      <c r="AB960" s="415"/>
      <c r="AC960" s="415"/>
      <c r="AD960" s="415"/>
      <c r="AE960" s="415"/>
      <c r="AF960" s="410"/>
      <c r="AG960" s="410"/>
      <c r="AH960" s="410"/>
      <c r="AI960" s="410"/>
      <c r="AJ960" s="410"/>
      <c r="AK960" s="410"/>
      <c r="AL960" s="410"/>
      <c r="AM960" s="296">
        <f>SUM(Y960:AL960)</f>
        <v>0</v>
      </c>
    </row>
    <row r="961" spans="1:39" ht="15" hidden="1" customHeight="1" outlineLevel="1">
      <c r="A961" s="530"/>
      <c r="B961" s="294" t="s">
        <v>346</v>
      </c>
      <c r="C961" s="291" t="s">
        <v>163</v>
      </c>
      <c r="D961" s="295"/>
      <c r="E961" s="295"/>
      <c r="F961" s="295"/>
      <c r="G961" s="295"/>
      <c r="H961" s="295"/>
      <c r="I961" s="295"/>
      <c r="J961" s="295"/>
      <c r="K961" s="295"/>
      <c r="L961" s="295"/>
      <c r="M961" s="295"/>
      <c r="N961" s="468"/>
      <c r="O961" s="295"/>
      <c r="P961" s="295"/>
      <c r="Q961" s="295"/>
      <c r="R961" s="295"/>
      <c r="S961" s="295"/>
      <c r="T961" s="295"/>
      <c r="U961" s="295"/>
      <c r="V961" s="295"/>
      <c r="W961" s="295"/>
      <c r="X961" s="295"/>
      <c r="Y961" s="411">
        <f>Y960</f>
        <v>0</v>
      </c>
      <c r="Z961" s="411">
        <f t="shared" ref="Z961" si="1860">Z960</f>
        <v>0</v>
      </c>
      <c r="AA961" s="411">
        <f t="shared" ref="AA961" si="1861">AA960</f>
        <v>0</v>
      </c>
      <c r="AB961" s="411">
        <f t="shared" ref="AB961" si="1862">AB960</f>
        <v>0</v>
      </c>
      <c r="AC961" s="411">
        <f t="shared" ref="AC961" si="1863">AC960</f>
        <v>0</v>
      </c>
      <c r="AD961" s="411">
        <f t="shared" ref="AD961" si="1864">AD960</f>
        <v>0</v>
      </c>
      <c r="AE961" s="411">
        <f t="shared" ref="AE961" si="1865">AE960</f>
        <v>0</v>
      </c>
      <c r="AF961" s="411">
        <f t="shared" ref="AF961" si="1866">AF960</f>
        <v>0</v>
      </c>
      <c r="AG961" s="411">
        <f t="shared" ref="AG961" si="1867">AG960</f>
        <v>0</v>
      </c>
      <c r="AH961" s="411">
        <f t="shared" ref="AH961" si="1868">AH960</f>
        <v>0</v>
      </c>
      <c r="AI961" s="411">
        <f t="shared" ref="AI961" si="1869">AI960</f>
        <v>0</v>
      </c>
      <c r="AJ961" s="411">
        <f t="shared" ref="AJ961" si="1870">AJ960</f>
        <v>0</v>
      </c>
      <c r="AK961" s="411">
        <f t="shared" ref="AK961" si="1871">AK960</f>
        <v>0</v>
      </c>
      <c r="AL961" s="411">
        <f t="shared" ref="AL961" si="1872">AL960</f>
        <v>0</v>
      </c>
      <c r="AM961" s="297"/>
    </row>
    <row r="962" spans="1:39" ht="15" hidden="1" customHeight="1" outlineLevel="1">
      <c r="A962" s="530"/>
      <c r="B962" s="298"/>
      <c r="C962" s="299"/>
      <c r="D962" s="299"/>
      <c r="E962" s="299"/>
      <c r="F962" s="299"/>
      <c r="G962" s="299"/>
      <c r="H962" s="299"/>
      <c r="I962" s="299"/>
      <c r="J962" s="299"/>
      <c r="K962" s="299"/>
      <c r="L962" s="299"/>
      <c r="M962" s="299"/>
      <c r="N962" s="300"/>
      <c r="O962" s="299"/>
      <c r="P962" s="299"/>
      <c r="Q962" s="299"/>
      <c r="R962" s="299"/>
      <c r="S962" s="299"/>
      <c r="T962" s="299"/>
      <c r="U962" s="299"/>
      <c r="V962" s="299"/>
      <c r="W962" s="299"/>
      <c r="X962" s="299"/>
      <c r="Y962" s="412"/>
      <c r="Z962" s="413"/>
      <c r="AA962" s="413"/>
      <c r="AB962" s="413"/>
      <c r="AC962" s="413"/>
      <c r="AD962" s="413"/>
      <c r="AE962" s="413"/>
      <c r="AF962" s="413"/>
      <c r="AG962" s="413"/>
      <c r="AH962" s="413"/>
      <c r="AI962" s="413"/>
      <c r="AJ962" s="413"/>
      <c r="AK962" s="413"/>
      <c r="AL962" s="413"/>
      <c r="AM962" s="302"/>
    </row>
    <row r="963" spans="1:39" ht="15" hidden="1" customHeight="1" outlineLevel="1">
      <c r="A963" s="530">
        <v>2</v>
      </c>
      <c r="B963" s="428" t="s">
        <v>96</v>
      </c>
      <c r="C963" s="291" t="s">
        <v>25</v>
      </c>
      <c r="D963" s="295"/>
      <c r="E963" s="295"/>
      <c r="F963" s="295"/>
      <c r="G963" s="295"/>
      <c r="H963" s="295"/>
      <c r="I963" s="295"/>
      <c r="J963" s="295"/>
      <c r="K963" s="295"/>
      <c r="L963" s="295"/>
      <c r="M963" s="295"/>
      <c r="N963" s="291"/>
      <c r="O963" s="295"/>
      <c r="P963" s="295"/>
      <c r="Q963" s="295"/>
      <c r="R963" s="295"/>
      <c r="S963" s="295"/>
      <c r="T963" s="295"/>
      <c r="U963" s="295"/>
      <c r="V963" s="295"/>
      <c r="W963" s="295"/>
      <c r="X963" s="295"/>
      <c r="Y963" s="415"/>
      <c r="Z963" s="415"/>
      <c r="AA963" s="415"/>
      <c r="AB963" s="415"/>
      <c r="AC963" s="415"/>
      <c r="AD963" s="415"/>
      <c r="AE963" s="415"/>
      <c r="AF963" s="410"/>
      <c r="AG963" s="410"/>
      <c r="AH963" s="410"/>
      <c r="AI963" s="410"/>
      <c r="AJ963" s="410"/>
      <c r="AK963" s="410"/>
      <c r="AL963" s="410"/>
      <c r="AM963" s="296">
        <f>SUM(Y963:AL963)</f>
        <v>0</v>
      </c>
    </row>
    <row r="964" spans="1:39" ht="15" hidden="1" customHeight="1" outlineLevel="1">
      <c r="A964" s="530"/>
      <c r="B964" s="294" t="s">
        <v>346</v>
      </c>
      <c r="C964" s="291" t="s">
        <v>163</v>
      </c>
      <c r="D964" s="295"/>
      <c r="E964" s="295"/>
      <c r="F964" s="295"/>
      <c r="G964" s="295"/>
      <c r="H964" s="295"/>
      <c r="I964" s="295"/>
      <c r="J964" s="295"/>
      <c r="K964" s="295"/>
      <c r="L964" s="295"/>
      <c r="M964" s="295"/>
      <c r="N964" s="468"/>
      <c r="O964" s="295"/>
      <c r="P964" s="295"/>
      <c r="Q964" s="295"/>
      <c r="R964" s="295"/>
      <c r="S964" s="295"/>
      <c r="T964" s="295"/>
      <c r="U964" s="295"/>
      <c r="V964" s="295"/>
      <c r="W964" s="295"/>
      <c r="X964" s="295"/>
      <c r="Y964" s="411">
        <f>Y963</f>
        <v>0</v>
      </c>
      <c r="Z964" s="411">
        <f t="shared" ref="Z964" si="1873">Z963</f>
        <v>0</v>
      </c>
      <c r="AA964" s="411">
        <f t="shared" ref="AA964" si="1874">AA963</f>
        <v>0</v>
      </c>
      <c r="AB964" s="411">
        <f t="shared" ref="AB964" si="1875">AB963</f>
        <v>0</v>
      </c>
      <c r="AC964" s="411">
        <f t="shared" ref="AC964" si="1876">AC963</f>
        <v>0</v>
      </c>
      <c r="AD964" s="411">
        <f t="shared" ref="AD964" si="1877">AD963</f>
        <v>0</v>
      </c>
      <c r="AE964" s="411">
        <f t="shared" ref="AE964" si="1878">AE963</f>
        <v>0</v>
      </c>
      <c r="AF964" s="411">
        <f t="shared" ref="AF964" si="1879">AF963</f>
        <v>0</v>
      </c>
      <c r="AG964" s="411">
        <f t="shared" ref="AG964" si="1880">AG963</f>
        <v>0</v>
      </c>
      <c r="AH964" s="411">
        <f t="shared" ref="AH964" si="1881">AH963</f>
        <v>0</v>
      </c>
      <c r="AI964" s="411">
        <f t="shared" ref="AI964" si="1882">AI963</f>
        <v>0</v>
      </c>
      <c r="AJ964" s="411">
        <f t="shared" ref="AJ964" si="1883">AJ963</f>
        <v>0</v>
      </c>
      <c r="AK964" s="411">
        <f t="shared" ref="AK964" si="1884">AK963</f>
        <v>0</v>
      </c>
      <c r="AL964" s="411">
        <f t="shared" ref="AL964" si="1885">AL963</f>
        <v>0</v>
      </c>
      <c r="AM964" s="297"/>
    </row>
    <row r="965" spans="1:39" ht="15" hidden="1" customHeight="1" outlineLevel="1">
      <c r="A965" s="530"/>
      <c r="B965" s="298"/>
      <c r="C965" s="299"/>
      <c r="D965" s="304"/>
      <c r="E965" s="304"/>
      <c r="F965" s="304"/>
      <c r="G965" s="304"/>
      <c r="H965" s="304"/>
      <c r="I965" s="304"/>
      <c r="J965" s="304"/>
      <c r="K965" s="304"/>
      <c r="L965" s="304"/>
      <c r="M965" s="304"/>
      <c r="N965" s="300"/>
      <c r="O965" s="304"/>
      <c r="P965" s="304"/>
      <c r="Q965" s="304"/>
      <c r="R965" s="304"/>
      <c r="S965" s="304"/>
      <c r="T965" s="304"/>
      <c r="U965" s="304"/>
      <c r="V965" s="304"/>
      <c r="W965" s="304"/>
      <c r="X965" s="304"/>
      <c r="Y965" s="412"/>
      <c r="Z965" s="413"/>
      <c r="AA965" s="413"/>
      <c r="AB965" s="413"/>
      <c r="AC965" s="413"/>
      <c r="AD965" s="413"/>
      <c r="AE965" s="413"/>
      <c r="AF965" s="413"/>
      <c r="AG965" s="413"/>
      <c r="AH965" s="413"/>
      <c r="AI965" s="413"/>
      <c r="AJ965" s="413"/>
      <c r="AK965" s="413"/>
      <c r="AL965" s="413"/>
      <c r="AM965" s="302"/>
    </row>
    <row r="966" spans="1:39" ht="15" hidden="1" customHeight="1" outlineLevel="1">
      <c r="A966" s="530">
        <v>3</v>
      </c>
      <c r="B966" s="428" t="s">
        <v>97</v>
      </c>
      <c r="C966" s="291" t="s">
        <v>25</v>
      </c>
      <c r="D966" s="295"/>
      <c r="E966" s="295"/>
      <c r="F966" s="295"/>
      <c r="G966" s="295"/>
      <c r="H966" s="295"/>
      <c r="I966" s="295"/>
      <c r="J966" s="295"/>
      <c r="K966" s="295"/>
      <c r="L966" s="295"/>
      <c r="M966" s="295"/>
      <c r="N966" s="291"/>
      <c r="O966" s="295"/>
      <c r="P966" s="295"/>
      <c r="Q966" s="295"/>
      <c r="R966" s="295"/>
      <c r="S966" s="295"/>
      <c r="T966" s="295"/>
      <c r="U966" s="295"/>
      <c r="V966" s="295"/>
      <c r="W966" s="295"/>
      <c r="X966" s="295"/>
      <c r="Y966" s="415"/>
      <c r="Z966" s="415"/>
      <c r="AA966" s="415"/>
      <c r="AB966" s="415"/>
      <c r="AC966" s="415"/>
      <c r="AD966" s="415"/>
      <c r="AE966" s="415"/>
      <c r="AF966" s="410"/>
      <c r="AG966" s="410"/>
      <c r="AH966" s="410"/>
      <c r="AI966" s="410"/>
      <c r="AJ966" s="410"/>
      <c r="AK966" s="410"/>
      <c r="AL966" s="410"/>
      <c r="AM966" s="296">
        <f>SUM(Y966:AL966)</f>
        <v>0</v>
      </c>
    </row>
    <row r="967" spans="1:39" ht="15" hidden="1" customHeight="1" outlineLevel="1">
      <c r="A967" s="530"/>
      <c r="B967" s="294" t="s">
        <v>346</v>
      </c>
      <c r="C967" s="291" t="s">
        <v>163</v>
      </c>
      <c r="D967" s="295"/>
      <c r="E967" s="295"/>
      <c r="F967" s="295"/>
      <c r="G967" s="295"/>
      <c r="H967" s="295"/>
      <c r="I967" s="295"/>
      <c r="J967" s="295"/>
      <c r="K967" s="295"/>
      <c r="L967" s="295"/>
      <c r="M967" s="295"/>
      <c r="N967" s="468"/>
      <c r="O967" s="295"/>
      <c r="P967" s="295"/>
      <c r="Q967" s="295"/>
      <c r="R967" s="295"/>
      <c r="S967" s="295"/>
      <c r="T967" s="295"/>
      <c r="U967" s="295"/>
      <c r="V967" s="295"/>
      <c r="W967" s="295"/>
      <c r="X967" s="295"/>
      <c r="Y967" s="411">
        <f>Y966</f>
        <v>0</v>
      </c>
      <c r="Z967" s="411">
        <f t="shared" ref="Z967" si="1886">Z966</f>
        <v>0</v>
      </c>
      <c r="AA967" s="411">
        <f t="shared" ref="AA967" si="1887">AA966</f>
        <v>0</v>
      </c>
      <c r="AB967" s="411">
        <f t="shared" ref="AB967" si="1888">AB966</f>
        <v>0</v>
      </c>
      <c r="AC967" s="411">
        <f t="shared" ref="AC967" si="1889">AC966</f>
        <v>0</v>
      </c>
      <c r="AD967" s="411">
        <f t="shared" ref="AD967" si="1890">AD966</f>
        <v>0</v>
      </c>
      <c r="AE967" s="411">
        <f t="shared" ref="AE967" si="1891">AE966</f>
        <v>0</v>
      </c>
      <c r="AF967" s="411">
        <f t="shared" ref="AF967" si="1892">AF966</f>
        <v>0</v>
      </c>
      <c r="AG967" s="411">
        <f t="shared" ref="AG967" si="1893">AG966</f>
        <v>0</v>
      </c>
      <c r="AH967" s="411">
        <f t="shared" ref="AH967" si="1894">AH966</f>
        <v>0</v>
      </c>
      <c r="AI967" s="411">
        <f t="shared" ref="AI967" si="1895">AI966</f>
        <v>0</v>
      </c>
      <c r="AJ967" s="411">
        <f t="shared" ref="AJ967" si="1896">AJ966</f>
        <v>0</v>
      </c>
      <c r="AK967" s="411">
        <f t="shared" ref="AK967" si="1897">AK966</f>
        <v>0</v>
      </c>
      <c r="AL967" s="411">
        <f t="shared" ref="AL967" si="1898">AL966</f>
        <v>0</v>
      </c>
      <c r="AM967" s="297"/>
    </row>
    <row r="968" spans="1:39" ht="15" hidden="1" customHeight="1" outlineLevel="1">
      <c r="A968" s="530"/>
      <c r="B968" s="294"/>
      <c r="C968" s="305"/>
      <c r="D968" s="291"/>
      <c r="E968" s="291"/>
      <c r="F968" s="291"/>
      <c r="G968" s="291"/>
      <c r="H968" s="291"/>
      <c r="I968" s="291"/>
      <c r="J968" s="291"/>
      <c r="K968" s="291"/>
      <c r="L968" s="291"/>
      <c r="M968" s="291"/>
      <c r="N968" s="291"/>
      <c r="O968" s="291"/>
      <c r="P968" s="291"/>
      <c r="Q968" s="291"/>
      <c r="R968" s="291"/>
      <c r="S968" s="291"/>
      <c r="T968" s="291"/>
      <c r="U968" s="291"/>
      <c r="V968" s="291"/>
      <c r="W968" s="291"/>
      <c r="X968" s="291"/>
      <c r="Y968" s="412"/>
      <c r="Z968" s="412"/>
      <c r="AA968" s="412"/>
      <c r="AB968" s="412"/>
      <c r="AC968" s="412"/>
      <c r="AD968" s="412"/>
      <c r="AE968" s="412"/>
      <c r="AF968" s="412"/>
      <c r="AG968" s="412"/>
      <c r="AH968" s="412"/>
      <c r="AI968" s="412"/>
      <c r="AJ968" s="412"/>
      <c r="AK968" s="412"/>
      <c r="AL968" s="412"/>
      <c r="AM968" s="306"/>
    </row>
    <row r="969" spans="1:39" ht="15" hidden="1" customHeight="1" outlineLevel="1">
      <c r="A969" s="530">
        <v>4</v>
      </c>
      <c r="B969" s="519" t="s">
        <v>674</v>
      </c>
      <c r="C969" s="291" t="s">
        <v>25</v>
      </c>
      <c r="D969" s="295"/>
      <c r="E969" s="295"/>
      <c r="F969" s="295"/>
      <c r="G969" s="295"/>
      <c r="H969" s="295"/>
      <c r="I969" s="295"/>
      <c r="J969" s="295"/>
      <c r="K969" s="295"/>
      <c r="L969" s="295"/>
      <c r="M969" s="295"/>
      <c r="N969" s="291"/>
      <c r="O969" s="295"/>
      <c r="P969" s="295"/>
      <c r="Q969" s="295"/>
      <c r="R969" s="295"/>
      <c r="S969" s="295"/>
      <c r="T969" s="295"/>
      <c r="U969" s="295"/>
      <c r="V969" s="295"/>
      <c r="W969" s="295"/>
      <c r="X969" s="295"/>
      <c r="Y969" s="415"/>
      <c r="Z969" s="415"/>
      <c r="AA969" s="415"/>
      <c r="AB969" s="415"/>
      <c r="AC969" s="415"/>
      <c r="AD969" s="415"/>
      <c r="AE969" s="415"/>
      <c r="AF969" s="410"/>
      <c r="AG969" s="410"/>
      <c r="AH969" s="410"/>
      <c r="AI969" s="410"/>
      <c r="AJ969" s="410"/>
      <c r="AK969" s="410"/>
      <c r="AL969" s="410"/>
      <c r="AM969" s="296">
        <f>SUM(Y969:AL969)</f>
        <v>0</v>
      </c>
    </row>
    <row r="970" spans="1:39" ht="15" hidden="1" customHeight="1" outlineLevel="1">
      <c r="A970" s="530"/>
      <c r="B970" s="294" t="s">
        <v>346</v>
      </c>
      <c r="C970" s="291" t="s">
        <v>163</v>
      </c>
      <c r="D970" s="295"/>
      <c r="E970" s="295"/>
      <c r="F970" s="295"/>
      <c r="G970" s="295"/>
      <c r="H970" s="295"/>
      <c r="I970" s="295"/>
      <c r="J970" s="295"/>
      <c r="K970" s="295"/>
      <c r="L970" s="295"/>
      <c r="M970" s="295"/>
      <c r="N970" s="468"/>
      <c r="O970" s="295"/>
      <c r="P970" s="295"/>
      <c r="Q970" s="295"/>
      <c r="R970" s="295"/>
      <c r="S970" s="295"/>
      <c r="T970" s="295"/>
      <c r="U970" s="295"/>
      <c r="V970" s="295"/>
      <c r="W970" s="295"/>
      <c r="X970" s="295"/>
      <c r="Y970" s="411">
        <f>Y969</f>
        <v>0</v>
      </c>
      <c r="Z970" s="411">
        <f t="shared" ref="Z970" si="1899">Z969</f>
        <v>0</v>
      </c>
      <c r="AA970" s="411">
        <f t="shared" ref="AA970" si="1900">AA969</f>
        <v>0</v>
      </c>
      <c r="AB970" s="411">
        <f t="shared" ref="AB970" si="1901">AB969</f>
        <v>0</v>
      </c>
      <c r="AC970" s="411">
        <f t="shared" ref="AC970" si="1902">AC969</f>
        <v>0</v>
      </c>
      <c r="AD970" s="411">
        <f t="shared" ref="AD970" si="1903">AD969</f>
        <v>0</v>
      </c>
      <c r="AE970" s="411">
        <f t="shared" ref="AE970" si="1904">AE969</f>
        <v>0</v>
      </c>
      <c r="AF970" s="411">
        <f t="shared" ref="AF970" si="1905">AF969</f>
        <v>0</v>
      </c>
      <c r="AG970" s="411">
        <f t="shared" ref="AG970" si="1906">AG969</f>
        <v>0</v>
      </c>
      <c r="AH970" s="411">
        <f t="shared" ref="AH970" si="1907">AH969</f>
        <v>0</v>
      </c>
      <c r="AI970" s="411">
        <f t="shared" ref="AI970" si="1908">AI969</f>
        <v>0</v>
      </c>
      <c r="AJ970" s="411">
        <f t="shared" ref="AJ970" si="1909">AJ969</f>
        <v>0</v>
      </c>
      <c r="AK970" s="411">
        <f t="shared" ref="AK970" si="1910">AK969</f>
        <v>0</v>
      </c>
      <c r="AL970" s="411">
        <f t="shared" ref="AL970" si="1911">AL969</f>
        <v>0</v>
      </c>
      <c r="AM970" s="297"/>
    </row>
    <row r="971" spans="1:39" ht="15" hidden="1" customHeight="1" outlineLevel="1">
      <c r="A971" s="530"/>
      <c r="B971" s="294"/>
      <c r="C971" s="305"/>
      <c r="D971" s="304"/>
      <c r="E971" s="304"/>
      <c r="F971" s="304"/>
      <c r="G971" s="304"/>
      <c r="H971" s="304"/>
      <c r="I971" s="304"/>
      <c r="J971" s="304"/>
      <c r="K971" s="304"/>
      <c r="L971" s="304"/>
      <c r="M971" s="304"/>
      <c r="N971" s="291"/>
      <c r="O971" s="304"/>
      <c r="P971" s="304"/>
      <c r="Q971" s="304"/>
      <c r="R971" s="304"/>
      <c r="S971" s="304"/>
      <c r="T971" s="304"/>
      <c r="U971" s="304"/>
      <c r="V971" s="304"/>
      <c r="W971" s="304"/>
      <c r="X971" s="304"/>
      <c r="Y971" s="412"/>
      <c r="Z971" s="412"/>
      <c r="AA971" s="412"/>
      <c r="AB971" s="412"/>
      <c r="AC971" s="412"/>
      <c r="AD971" s="412"/>
      <c r="AE971" s="412"/>
      <c r="AF971" s="412"/>
      <c r="AG971" s="412"/>
      <c r="AH971" s="412"/>
      <c r="AI971" s="412"/>
      <c r="AJ971" s="412"/>
      <c r="AK971" s="412"/>
      <c r="AL971" s="412"/>
      <c r="AM971" s="306"/>
    </row>
    <row r="972" spans="1:39" ht="15" hidden="1" customHeight="1" outlineLevel="1">
      <c r="A972" s="530">
        <v>5</v>
      </c>
      <c r="B972" s="428" t="s">
        <v>98</v>
      </c>
      <c r="C972" s="291" t="s">
        <v>25</v>
      </c>
      <c r="D972" s="295"/>
      <c r="E972" s="295"/>
      <c r="F972" s="295"/>
      <c r="G972" s="295"/>
      <c r="H972" s="295"/>
      <c r="I972" s="295"/>
      <c r="J972" s="295"/>
      <c r="K972" s="295"/>
      <c r="L972" s="295"/>
      <c r="M972" s="295"/>
      <c r="N972" s="291"/>
      <c r="O972" s="295"/>
      <c r="P972" s="295"/>
      <c r="Q972" s="295"/>
      <c r="R972" s="295"/>
      <c r="S972" s="295"/>
      <c r="T972" s="295"/>
      <c r="U972" s="295"/>
      <c r="V972" s="295"/>
      <c r="W972" s="295"/>
      <c r="X972" s="295"/>
      <c r="Y972" s="415"/>
      <c r="Z972" s="415"/>
      <c r="AA972" s="415"/>
      <c r="AB972" s="415"/>
      <c r="AC972" s="415"/>
      <c r="AD972" s="415"/>
      <c r="AE972" s="415"/>
      <c r="AF972" s="410"/>
      <c r="AG972" s="410"/>
      <c r="AH972" s="410"/>
      <c r="AI972" s="410"/>
      <c r="AJ972" s="410"/>
      <c r="AK972" s="410"/>
      <c r="AL972" s="410"/>
      <c r="AM972" s="296">
        <f>SUM(Y972:AL972)</f>
        <v>0</v>
      </c>
    </row>
    <row r="973" spans="1:39" ht="15" hidden="1" customHeight="1" outlineLevel="1">
      <c r="A973" s="530"/>
      <c r="B973" s="294" t="s">
        <v>346</v>
      </c>
      <c r="C973" s="291" t="s">
        <v>163</v>
      </c>
      <c r="D973" s="295"/>
      <c r="E973" s="295"/>
      <c r="F973" s="295"/>
      <c r="G973" s="295"/>
      <c r="H973" s="295"/>
      <c r="I973" s="295"/>
      <c r="J973" s="295"/>
      <c r="K973" s="295"/>
      <c r="L973" s="295"/>
      <c r="M973" s="295"/>
      <c r="N973" s="468"/>
      <c r="O973" s="295"/>
      <c r="P973" s="295"/>
      <c r="Q973" s="295"/>
      <c r="R973" s="295"/>
      <c r="S973" s="295"/>
      <c r="T973" s="295"/>
      <c r="U973" s="295"/>
      <c r="V973" s="295"/>
      <c r="W973" s="295"/>
      <c r="X973" s="295"/>
      <c r="Y973" s="411">
        <f>Y972</f>
        <v>0</v>
      </c>
      <c r="Z973" s="411">
        <f t="shared" ref="Z973" si="1912">Z972</f>
        <v>0</v>
      </c>
      <c r="AA973" s="411">
        <f t="shared" ref="AA973" si="1913">AA972</f>
        <v>0</v>
      </c>
      <c r="AB973" s="411">
        <f t="shared" ref="AB973" si="1914">AB972</f>
        <v>0</v>
      </c>
      <c r="AC973" s="411">
        <f t="shared" ref="AC973" si="1915">AC972</f>
        <v>0</v>
      </c>
      <c r="AD973" s="411">
        <f t="shared" ref="AD973" si="1916">AD972</f>
        <v>0</v>
      </c>
      <c r="AE973" s="411">
        <f t="shared" ref="AE973" si="1917">AE972</f>
        <v>0</v>
      </c>
      <c r="AF973" s="411">
        <f t="shared" ref="AF973" si="1918">AF972</f>
        <v>0</v>
      </c>
      <c r="AG973" s="411">
        <f t="shared" ref="AG973" si="1919">AG972</f>
        <v>0</v>
      </c>
      <c r="AH973" s="411">
        <f t="shared" ref="AH973" si="1920">AH972</f>
        <v>0</v>
      </c>
      <c r="AI973" s="411">
        <f t="shared" ref="AI973" si="1921">AI972</f>
        <v>0</v>
      </c>
      <c r="AJ973" s="411">
        <f t="shared" ref="AJ973" si="1922">AJ972</f>
        <v>0</v>
      </c>
      <c r="AK973" s="411">
        <f t="shared" ref="AK973" si="1923">AK972</f>
        <v>0</v>
      </c>
      <c r="AL973" s="411">
        <f t="shared" ref="AL973" si="1924">AL972</f>
        <v>0</v>
      </c>
      <c r="AM973" s="297"/>
    </row>
    <row r="974" spans="1:39" ht="15" hidden="1" customHeight="1" outlineLevel="1">
      <c r="A974" s="530"/>
      <c r="B974" s="294"/>
      <c r="C974" s="291"/>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22"/>
      <c r="Z974" s="423"/>
      <c r="AA974" s="423"/>
      <c r="AB974" s="423"/>
      <c r="AC974" s="423"/>
      <c r="AD974" s="423"/>
      <c r="AE974" s="423"/>
      <c r="AF974" s="423"/>
      <c r="AG974" s="423"/>
      <c r="AH974" s="423"/>
      <c r="AI974" s="423"/>
      <c r="AJ974" s="423"/>
      <c r="AK974" s="423"/>
      <c r="AL974" s="423"/>
      <c r="AM974" s="297"/>
    </row>
    <row r="975" spans="1:39" ht="15.75" hidden="1" outlineLevel="1">
      <c r="A975" s="530"/>
      <c r="B975" s="319" t="s">
        <v>498</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414"/>
      <c r="Z975" s="414"/>
      <c r="AA975" s="414"/>
      <c r="AB975" s="414"/>
      <c r="AC975" s="414"/>
      <c r="AD975" s="414"/>
      <c r="AE975" s="414"/>
      <c r="AF975" s="414"/>
      <c r="AG975" s="414"/>
      <c r="AH975" s="414"/>
      <c r="AI975" s="414"/>
      <c r="AJ975" s="414"/>
      <c r="AK975" s="414"/>
      <c r="AL975" s="414"/>
      <c r="AM975" s="292"/>
    </row>
    <row r="976" spans="1:39" ht="15" hidden="1" customHeight="1" outlineLevel="1">
      <c r="A976" s="530">
        <v>6</v>
      </c>
      <c r="B976" s="428" t="s">
        <v>99</v>
      </c>
      <c r="C976" s="291" t="s">
        <v>25</v>
      </c>
      <c r="D976" s="295"/>
      <c r="E976" s="295"/>
      <c r="F976" s="295"/>
      <c r="G976" s="295"/>
      <c r="H976" s="295"/>
      <c r="I976" s="295"/>
      <c r="J976" s="295"/>
      <c r="K976" s="295"/>
      <c r="L976" s="295"/>
      <c r="M976" s="295"/>
      <c r="N976" s="295">
        <v>12</v>
      </c>
      <c r="O976" s="295"/>
      <c r="P976" s="295"/>
      <c r="Q976" s="295"/>
      <c r="R976" s="295"/>
      <c r="S976" s="295"/>
      <c r="T976" s="295"/>
      <c r="U976" s="295"/>
      <c r="V976" s="295"/>
      <c r="W976" s="295"/>
      <c r="X976" s="295"/>
      <c r="Y976" s="415"/>
      <c r="Z976" s="415"/>
      <c r="AA976" s="415"/>
      <c r="AB976" s="415"/>
      <c r="AC976" s="415"/>
      <c r="AD976" s="415"/>
      <c r="AE976" s="415"/>
      <c r="AF976" s="415"/>
      <c r="AG976" s="415"/>
      <c r="AH976" s="415"/>
      <c r="AI976" s="415"/>
      <c r="AJ976" s="415"/>
      <c r="AK976" s="415"/>
      <c r="AL976" s="415"/>
      <c r="AM976" s="296">
        <f>SUM(Y976:AL976)</f>
        <v>0</v>
      </c>
    </row>
    <row r="977" spans="1:39" ht="15" hidden="1" customHeight="1" outlineLevel="1">
      <c r="A977" s="530"/>
      <c r="B977" s="294" t="s">
        <v>346</v>
      </c>
      <c r="C977" s="291" t="s">
        <v>163</v>
      </c>
      <c r="D977" s="295"/>
      <c r="E977" s="295"/>
      <c r="F977" s="295"/>
      <c r="G977" s="295"/>
      <c r="H977" s="295"/>
      <c r="I977" s="295"/>
      <c r="J977" s="295"/>
      <c r="K977" s="295"/>
      <c r="L977" s="295"/>
      <c r="M977" s="295"/>
      <c r="N977" s="295">
        <f>N976</f>
        <v>12</v>
      </c>
      <c r="O977" s="295"/>
      <c r="P977" s="295"/>
      <c r="Q977" s="295"/>
      <c r="R977" s="295"/>
      <c r="S977" s="295"/>
      <c r="T977" s="295"/>
      <c r="U977" s="295"/>
      <c r="V977" s="295"/>
      <c r="W977" s="295"/>
      <c r="X977" s="295"/>
      <c r="Y977" s="411">
        <f>Y976</f>
        <v>0</v>
      </c>
      <c r="Z977" s="411">
        <f t="shared" ref="Z977" si="1925">Z976</f>
        <v>0</v>
      </c>
      <c r="AA977" s="411">
        <f t="shared" ref="AA977" si="1926">AA976</f>
        <v>0</v>
      </c>
      <c r="AB977" s="411">
        <f t="shared" ref="AB977" si="1927">AB976</f>
        <v>0</v>
      </c>
      <c r="AC977" s="411">
        <f t="shared" ref="AC977" si="1928">AC976</f>
        <v>0</v>
      </c>
      <c r="AD977" s="411">
        <f t="shared" ref="AD977" si="1929">AD976</f>
        <v>0</v>
      </c>
      <c r="AE977" s="411">
        <f t="shared" ref="AE977" si="1930">AE976</f>
        <v>0</v>
      </c>
      <c r="AF977" s="411">
        <f t="shared" ref="AF977" si="1931">AF976</f>
        <v>0</v>
      </c>
      <c r="AG977" s="411">
        <f t="shared" ref="AG977" si="1932">AG976</f>
        <v>0</v>
      </c>
      <c r="AH977" s="411">
        <f t="shared" ref="AH977" si="1933">AH976</f>
        <v>0</v>
      </c>
      <c r="AI977" s="411">
        <f t="shared" ref="AI977" si="1934">AI976</f>
        <v>0</v>
      </c>
      <c r="AJ977" s="411">
        <f t="shared" ref="AJ977" si="1935">AJ976</f>
        <v>0</v>
      </c>
      <c r="AK977" s="411">
        <f t="shared" ref="AK977" si="1936">AK976</f>
        <v>0</v>
      </c>
      <c r="AL977" s="411">
        <f t="shared" ref="AL977" si="1937">AL976</f>
        <v>0</v>
      </c>
      <c r="AM977" s="311"/>
    </row>
    <row r="978" spans="1:39" ht="15" hidden="1" customHeight="1" outlineLevel="1">
      <c r="A978" s="530"/>
      <c r="B978" s="310"/>
      <c r="C978" s="312"/>
      <c r="D978" s="291"/>
      <c r="E978" s="291"/>
      <c r="F978" s="291"/>
      <c r="G978" s="291"/>
      <c r="H978" s="291"/>
      <c r="I978" s="291"/>
      <c r="J978" s="291"/>
      <c r="K978" s="291"/>
      <c r="L978" s="291"/>
      <c r="M978" s="291"/>
      <c r="N978" s="291"/>
      <c r="O978" s="291"/>
      <c r="P978" s="291"/>
      <c r="Q978" s="291"/>
      <c r="R978" s="291"/>
      <c r="S978" s="291"/>
      <c r="T978" s="291"/>
      <c r="U978" s="291"/>
      <c r="V978" s="291"/>
      <c r="W978" s="291"/>
      <c r="X978" s="291"/>
      <c r="Y978" s="416"/>
      <c r="Z978" s="416"/>
      <c r="AA978" s="416"/>
      <c r="AB978" s="416"/>
      <c r="AC978" s="416"/>
      <c r="AD978" s="416"/>
      <c r="AE978" s="416"/>
      <c r="AF978" s="416"/>
      <c r="AG978" s="416"/>
      <c r="AH978" s="416"/>
      <c r="AI978" s="416"/>
      <c r="AJ978" s="416"/>
      <c r="AK978" s="416"/>
      <c r="AL978" s="416"/>
      <c r="AM978" s="313"/>
    </row>
    <row r="979" spans="1:39" ht="15" hidden="1" customHeight="1" outlineLevel="1">
      <c r="A979" s="530">
        <v>7</v>
      </c>
      <c r="B979" s="428" t="s">
        <v>100</v>
      </c>
      <c r="C979" s="291" t="s">
        <v>25</v>
      </c>
      <c r="D979" s="295"/>
      <c r="E979" s="295"/>
      <c r="F979" s="295"/>
      <c r="G979" s="295"/>
      <c r="H979" s="295"/>
      <c r="I979" s="295"/>
      <c r="J979" s="295"/>
      <c r="K979" s="295"/>
      <c r="L979" s="295"/>
      <c r="M979" s="295"/>
      <c r="N979" s="295">
        <v>12</v>
      </c>
      <c r="O979" s="295"/>
      <c r="P979" s="295"/>
      <c r="Q979" s="295"/>
      <c r="R979" s="295"/>
      <c r="S979" s="295"/>
      <c r="T979" s="295"/>
      <c r="U979" s="295"/>
      <c r="V979" s="295"/>
      <c r="W979" s="295"/>
      <c r="X979" s="295"/>
      <c r="Y979" s="415"/>
      <c r="Z979" s="415"/>
      <c r="AA979" s="415"/>
      <c r="AB979" s="415"/>
      <c r="AC979" s="415"/>
      <c r="AD979" s="415"/>
      <c r="AE979" s="415"/>
      <c r="AF979" s="415"/>
      <c r="AG979" s="415"/>
      <c r="AH979" s="415"/>
      <c r="AI979" s="415"/>
      <c r="AJ979" s="415"/>
      <c r="AK979" s="415"/>
      <c r="AL979" s="415"/>
      <c r="AM979" s="296">
        <f>SUM(Y979:AL979)</f>
        <v>0</v>
      </c>
    </row>
    <row r="980" spans="1:39" ht="15" hidden="1" customHeight="1" outlineLevel="1">
      <c r="A980" s="530"/>
      <c r="B980" s="294" t="s">
        <v>346</v>
      </c>
      <c r="C980" s="291" t="s">
        <v>163</v>
      </c>
      <c r="D980" s="295"/>
      <c r="E980" s="295"/>
      <c r="F980" s="295"/>
      <c r="G980" s="295"/>
      <c r="H980" s="295"/>
      <c r="I980" s="295"/>
      <c r="J980" s="295"/>
      <c r="K980" s="295"/>
      <c r="L980" s="295"/>
      <c r="M980" s="295"/>
      <c r="N980" s="295">
        <f>N979</f>
        <v>12</v>
      </c>
      <c r="O980" s="295"/>
      <c r="P980" s="295"/>
      <c r="Q980" s="295"/>
      <c r="R980" s="295"/>
      <c r="S980" s="295"/>
      <c r="T980" s="295"/>
      <c r="U980" s="295"/>
      <c r="V980" s="295"/>
      <c r="W980" s="295"/>
      <c r="X980" s="295"/>
      <c r="Y980" s="411">
        <f>Y979</f>
        <v>0</v>
      </c>
      <c r="Z980" s="411">
        <f t="shared" ref="Z980" si="1938">Z979</f>
        <v>0</v>
      </c>
      <c r="AA980" s="411">
        <f t="shared" ref="AA980" si="1939">AA979</f>
        <v>0</v>
      </c>
      <c r="AB980" s="411">
        <f t="shared" ref="AB980" si="1940">AB979</f>
        <v>0</v>
      </c>
      <c r="AC980" s="411">
        <f t="shared" ref="AC980" si="1941">AC979</f>
        <v>0</v>
      </c>
      <c r="AD980" s="411">
        <f t="shared" ref="AD980" si="1942">AD979</f>
        <v>0</v>
      </c>
      <c r="AE980" s="411">
        <f t="shared" ref="AE980" si="1943">AE979</f>
        <v>0</v>
      </c>
      <c r="AF980" s="411">
        <f t="shared" ref="AF980" si="1944">AF979</f>
        <v>0</v>
      </c>
      <c r="AG980" s="411">
        <f t="shared" ref="AG980" si="1945">AG979</f>
        <v>0</v>
      </c>
      <c r="AH980" s="411">
        <f t="shared" ref="AH980" si="1946">AH979</f>
        <v>0</v>
      </c>
      <c r="AI980" s="411">
        <f t="shared" ref="AI980" si="1947">AI979</f>
        <v>0</v>
      </c>
      <c r="AJ980" s="411">
        <f t="shared" ref="AJ980" si="1948">AJ979</f>
        <v>0</v>
      </c>
      <c r="AK980" s="411">
        <f t="shared" ref="AK980" si="1949">AK979</f>
        <v>0</v>
      </c>
      <c r="AL980" s="411">
        <f t="shared" ref="AL980" si="1950">AL979</f>
        <v>0</v>
      </c>
      <c r="AM980" s="311"/>
    </row>
    <row r="981" spans="1:39" ht="15" hidden="1" customHeight="1" outlineLevel="1">
      <c r="A981" s="530"/>
      <c r="B981" s="314"/>
      <c r="C981" s="312"/>
      <c r="D981" s="291"/>
      <c r="E981" s="291"/>
      <c r="F981" s="291"/>
      <c r="G981" s="291"/>
      <c r="H981" s="291"/>
      <c r="I981" s="291"/>
      <c r="J981" s="291"/>
      <c r="K981" s="291"/>
      <c r="L981" s="291"/>
      <c r="M981" s="291"/>
      <c r="N981" s="291"/>
      <c r="O981" s="291"/>
      <c r="P981" s="291"/>
      <c r="Q981" s="291"/>
      <c r="R981" s="291"/>
      <c r="S981" s="291"/>
      <c r="T981" s="291"/>
      <c r="U981" s="291"/>
      <c r="V981" s="291"/>
      <c r="W981" s="291"/>
      <c r="X981" s="291"/>
      <c r="Y981" s="416"/>
      <c r="Z981" s="417"/>
      <c r="AA981" s="416"/>
      <c r="AB981" s="416"/>
      <c r="AC981" s="416"/>
      <c r="AD981" s="416"/>
      <c r="AE981" s="416"/>
      <c r="AF981" s="416"/>
      <c r="AG981" s="416"/>
      <c r="AH981" s="416"/>
      <c r="AI981" s="416"/>
      <c r="AJ981" s="416"/>
      <c r="AK981" s="416"/>
      <c r="AL981" s="416"/>
      <c r="AM981" s="313"/>
    </row>
    <row r="982" spans="1:39" ht="15" hidden="1" customHeight="1" outlineLevel="1">
      <c r="A982" s="530">
        <v>8</v>
      </c>
      <c r="B982" s="428" t="s">
        <v>101</v>
      </c>
      <c r="C982" s="291" t="s">
        <v>25</v>
      </c>
      <c r="D982" s="295"/>
      <c r="E982" s="295"/>
      <c r="F982" s="295"/>
      <c r="G982" s="295"/>
      <c r="H982" s="295"/>
      <c r="I982" s="295"/>
      <c r="J982" s="295"/>
      <c r="K982" s="295"/>
      <c r="L982" s="295"/>
      <c r="M982" s="295"/>
      <c r="N982" s="295">
        <v>12</v>
      </c>
      <c r="O982" s="295"/>
      <c r="P982" s="295"/>
      <c r="Q982" s="295"/>
      <c r="R982" s="295"/>
      <c r="S982" s="295"/>
      <c r="T982" s="295"/>
      <c r="U982" s="295"/>
      <c r="V982" s="295"/>
      <c r="W982" s="295"/>
      <c r="X982" s="295"/>
      <c r="Y982" s="415"/>
      <c r="Z982" s="415"/>
      <c r="AA982" s="415"/>
      <c r="AB982" s="415"/>
      <c r="AC982" s="415"/>
      <c r="AD982" s="415"/>
      <c r="AE982" s="415"/>
      <c r="AF982" s="415"/>
      <c r="AG982" s="415"/>
      <c r="AH982" s="415"/>
      <c r="AI982" s="415"/>
      <c r="AJ982" s="415"/>
      <c r="AK982" s="415"/>
      <c r="AL982" s="415"/>
      <c r="AM982" s="296">
        <f>SUM(Y982:AL982)</f>
        <v>0</v>
      </c>
    </row>
    <row r="983" spans="1:39" ht="15" hidden="1" customHeight="1" outlineLevel="1">
      <c r="A983" s="530"/>
      <c r="B983" s="294" t="s">
        <v>346</v>
      </c>
      <c r="C983" s="291" t="s">
        <v>163</v>
      </c>
      <c r="D983" s="295"/>
      <c r="E983" s="295"/>
      <c r="F983" s="295"/>
      <c r="G983" s="295"/>
      <c r="H983" s="295"/>
      <c r="I983" s="295"/>
      <c r="J983" s="295"/>
      <c r="K983" s="295"/>
      <c r="L983" s="295"/>
      <c r="M983" s="295"/>
      <c r="N983" s="295">
        <f>N982</f>
        <v>12</v>
      </c>
      <c r="O983" s="295"/>
      <c r="P983" s="295"/>
      <c r="Q983" s="295"/>
      <c r="R983" s="295"/>
      <c r="S983" s="295"/>
      <c r="T983" s="295"/>
      <c r="U983" s="295"/>
      <c r="V983" s="295"/>
      <c r="W983" s="295"/>
      <c r="X983" s="295"/>
      <c r="Y983" s="411">
        <f>Y982</f>
        <v>0</v>
      </c>
      <c r="Z983" s="411">
        <f t="shared" ref="Z983" si="1951">Z982</f>
        <v>0</v>
      </c>
      <c r="AA983" s="411">
        <f t="shared" ref="AA983" si="1952">AA982</f>
        <v>0</v>
      </c>
      <c r="AB983" s="411">
        <f t="shared" ref="AB983" si="1953">AB982</f>
        <v>0</v>
      </c>
      <c r="AC983" s="411">
        <f t="shared" ref="AC983" si="1954">AC982</f>
        <v>0</v>
      </c>
      <c r="AD983" s="411">
        <f t="shared" ref="AD983" si="1955">AD982</f>
        <v>0</v>
      </c>
      <c r="AE983" s="411">
        <f t="shared" ref="AE983" si="1956">AE982</f>
        <v>0</v>
      </c>
      <c r="AF983" s="411">
        <f t="shared" ref="AF983" si="1957">AF982</f>
        <v>0</v>
      </c>
      <c r="AG983" s="411">
        <f t="shared" ref="AG983" si="1958">AG982</f>
        <v>0</v>
      </c>
      <c r="AH983" s="411">
        <f t="shared" ref="AH983" si="1959">AH982</f>
        <v>0</v>
      </c>
      <c r="AI983" s="411">
        <f t="shared" ref="AI983" si="1960">AI982</f>
        <v>0</v>
      </c>
      <c r="AJ983" s="411">
        <f t="shared" ref="AJ983" si="1961">AJ982</f>
        <v>0</v>
      </c>
      <c r="AK983" s="411">
        <f t="shared" ref="AK983" si="1962">AK982</f>
        <v>0</v>
      </c>
      <c r="AL983" s="411">
        <f t="shared" ref="AL983" si="1963">AL982</f>
        <v>0</v>
      </c>
      <c r="AM983" s="311"/>
    </row>
    <row r="984" spans="1:39" ht="15" hidden="1" customHeight="1" outlineLevel="1">
      <c r="A984" s="530"/>
      <c r="B984" s="314"/>
      <c r="C984" s="312"/>
      <c r="D984" s="316"/>
      <c r="E984" s="316"/>
      <c r="F984" s="316"/>
      <c r="G984" s="316"/>
      <c r="H984" s="316"/>
      <c r="I984" s="316"/>
      <c r="J984" s="316"/>
      <c r="K984" s="316"/>
      <c r="L984" s="316"/>
      <c r="M984" s="316"/>
      <c r="N984" s="291"/>
      <c r="O984" s="316"/>
      <c r="P984" s="316"/>
      <c r="Q984" s="316"/>
      <c r="R984" s="316"/>
      <c r="S984" s="316"/>
      <c r="T984" s="316"/>
      <c r="U984" s="316"/>
      <c r="V984" s="316"/>
      <c r="W984" s="316"/>
      <c r="X984" s="316"/>
      <c r="Y984" s="416"/>
      <c r="Z984" s="417"/>
      <c r="AA984" s="416"/>
      <c r="AB984" s="416"/>
      <c r="AC984" s="416"/>
      <c r="AD984" s="416"/>
      <c r="AE984" s="416"/>
      <c r="AF984" s="416"/>
      <c r="AG984" s="416"/>
      <c r="AH984" s="416"/>
      <c r="AI984" s="416"/>
      <c r="AJ984" s="416"/>
      <c r="AK984" s="416"/>
      <c r="AL984" s="416"/>
      <c r="AM984" s="313"/>
    </row>
    <row r="985" spans="1:39" ht="15" hidden="1" customHeight="1" outlineLevel="1">
      <c r="A985" s="530">
        <v>9</v>
      </c>
      <c r="B985" s="428" t="s">
        <v>102</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1964">Z985</f>
        <v>0</v>
      </c>
      <c r="AA986" s="411">
        <f t="shared" ref="AA986" si="1965">AA985</f>
        <v>0</v>
      </c>
      <c r="AB986" s="411">
        <f t="shared" ref="AB986" si="1966">AB985</f>
        <v>0</v>
      </c>
      <c r="AC986" s="411">
        <f t="shared" ref="AC986" si="1967">AC985</f>
        <v>0</v>
      </c>
      <c r="AD986" s="411">
        <f t="shared" ref="AD986" si="1968">AD985</f>
        <v>0</v>
      </c>
      <c r="AE986" s="411">
        <f t="shared" ref="AE986" si="1969">AE985</f>
        <v>0</v>
      </c>
      <c r="AF986" s="411">
        <f t="shared" ref="AF986" si="1970">AF985</f>
        <v>0</v>
      </c>
      <c r="AG986" s="411">
        <f t="shared" ref="AG986" si="1971">AG985</f>
        <v>0</v>
      </c>
      <c r="AH986" s="411">
        <f t="shared" ref="AH986" si="1972">AH985</f>
        <v>0</v>
      </c>
      <c r="AI986" s="411">
        <f t="shared" ref="AI986" si="1973">AI985</f>
        <v>0</v>
      </c>
      <c r="AJ986" s="411">
        <f t="shared" ref="AJ986" si="1974">AJ985</f>
        <v>0</v>
      </c>
      <c r="AK986" s="411">
        <f t="shared" ref="AK986" si="1975">AK985</f>
        <v>0</v>
      </c>
      <c r="AL986" s="411">
        <f t="shared" ref="AL986" si="1976">AL985</f>
        <v>0</v>
      </c>
      <c r="AM986" s="311"/>
    </row>
    <row r="987" spans="1:39" ht="15" hidden="1" customHeight="1" outlineLevel="1">
      <c r="A987" s="530"/>
      <c r="B987" s="314"/>
      <c r="C987" s="312"/>
      <c r="D987" s="316"/>
      <c r="E987" s="316"/>
      <c r="F987" s="316"/>
      <c r="G987" s="316"/>
      <c r="H987" s="316"/>
      <c r="I987" s="316"/>
      <c r="J987" s="316"/>
      <c r="K987" s="316"/>
      <c r="L987" s="316"/>
      <c r="M987" s="316"/>
      <c r="N987" s="291"/>
      <c r="O987" s="316"/>
      <c r="P987" s="316"/>
      <c r="Q987" s="316"/>
      <c r="R987" s="316"/>
      <c r="S987" s="316"/>
      <c r="T987" s="316"/>
      <c r="U987" s="316"/>
      <c r="V987" s="316"/>
      <c r="W987" s="316"/>
      <c r="X987" s="316"/>
      <c r="Y987" s="416"/>
      <c r="Z987" s="416"/>
      <c r="AA987" s="416"/>
      <c r="AB987" s="416"/>
      <c r="AC987" s="416"/>
      <c r="AD987" s="416"/>
      <c r="AE987" s="416"/>
      <c r="AF987" s="416"/>
      <c r="AG987" s="416"/>
      <c r="AH987" s="416"/>
      <c r="AI987" s="416"/>
      <c r="AJ987" s="416"/>
      <c r="AK987" s="416"/>
      <c r="AL987" s="416"/>
      <c r="AM987" s="313"/>
    </row>
    <row r="988" spans="1:39" ht="15" hidden="1" customHeight="1" outlineLevel="1">
      <c r="A988" s="530">
        <v>10</v>
      </c>
      <c r="B988" s="428" t="s">
        <v>103</v>
      </c>
      <c r="C988" s="291" t="s">
        <v>25</v>
      </c>
      <c r="D988" s="295"/>
      <c r="E988" s="295"/>
      <c r="F988" s="295"/>
      <c r="G988" s="295"/>
      <c r="H988" s="295"/>
      <c r="I988" s="295"/>
      <c r="J988" s="295"/>
      <c r="K988" s="295"/>
      <c r="L988" s="295"/>
      <c r="M988" s="295"/>
      <c r="N988" s="295">
        <v>3</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0"/>
      <c r="B989" s="294" t="s">
        <v>346</v>
      </c>
      <c r="C989" s="291" t="s">
        <v>163</v>
      </c>
      <c r="D989" s="295"/>
      <c r="E989" s="295"/>
      <c r="F989" s="295"/>
      <c r="G989" s="295"/>
      <c r="H989" s="295"/>
      <c r="I989" s="295"/>
      <c r="J989" s="295"/>
      <c r="K989" s="295"/>
      <c r="L989" s="295"/>
      <c r="M989" s="295"/>
      <c r="N989" s="295">
        <f>N988</f>
        <v>3</v>
      </c>
      <c r="O989" s="295"/>
      <c r="P989" s="295"/>
      <c r="Q989" s="295"/>
      <c r="R989" s="295"/>
      <c r="S989" s="295"/>
      <c r="T989" s="295"/>
      <c r="U989" s="295"/>
      <c r="V989" s="295"/>
      <c r="W989" s="295"/>
      <c r="X989" s="295"/>
      <c r="Y989" s="411">
        <f>Y988</f>
        <v>0</v>
      </c>
      <c r="Z989" s="411">
        <f t="shared" ref="Z989" si="1977">Z988</f>
        <v>0</v>
      </c>
      <c r="AA989" s="411">
        <f t="shared" ref="AA989" si="1978">AA988</f>
        <v>0</v>
      </c>
      <c r="AB989" s="411">
        <f t="shared" ref="AB989" si="1979">AB988</f>
        <v>0</v>
      </c>
      <c r="AC989" s="411">
        <f t="shared" ref="AC989" si="1980">AC988</f>
        <v>0</v>
      </c>
      <c r="AD989" s="411">
        <f t="shared" ref="AD989" si="1981">AD988</f>
        <v>0</v>
      </c>
      <c r="AE989" s="411">
        <f t="shared" ref="AE989" si="1982">AE988</f>
        <v>0</v>
      </c>
      <c r="AF989" s="411">
        <f t="shared" ref="AF989" si="1983">AF988</f>
        <v>0</v>
      </c>
      <c r="AG989" s="411">
        <f t="shared" ref="AG989" si="1984">AG988</f>
        <v>0</v>
      </c>
      <c r="AH989" s="411">
        <f t="shared" ref="AH989" si="1985">AH988</f>
        <v>0</v>
      </c>
      <c r="AI989" s="411">
        <f t="shared" ref="AI989" si="1986">AI988</f>
        <v>0</v>
      </c>
      <c r="AJ989" s="411">
        <f t="shared" ref="AJ989" si="1987">AJ988</f>
        <v>0</v>
      </c>
      <c r="AK989" s="411">
        <f t="shared" ref="AK989" si="1988">AK988</f>
        <v>0</v>
      </c>
      <c r="AL989" s="411">
        <f t="shared" ref="AL989" si="1989">AL988</f>
        <v>0</v>
      </c>
      <c r="AM989" s="311"/>
    </row>
    <row r="990" spans="1:39" ht="15" hidden="1" customHeight="1" outlineLevel="1">
      <c r="A990" s="530"/>
      <c r="B990" s="314"/>
      <c r="C990" s="312"/>
      <c r="D990" s="316"/>
      <c r="E990" s="316"/>
      <c r="F990" s="316"/>
      <c r="G990" s="316"/>
      <c r="H990" s="316"/>
      <c r="I990" s="316"/>
      <c r="J990" s="316"/>
      <c r="K990" s="316"/>
      <c r="L990" s="316"/>
      <c r="M990" s="316"/>
      <c r="N990" s="291"/>
      <c r="O990" s="316"/>
      <c r="P990" s="316"/>
      <c r="Q990" s="316"/>
      <c r="R990" s="316"/>
      <c r="S990" s="316"/>
      <c r="T990" s="316"/>
      <c r="U990" s="316"/>
      <c r="V990" s="316"/>
      <c r="W990" s="316"/>
      <c r="X990" s="316"/>
      <c r="Y990" s="416"/>
      <c r="Z990" s="417"/>
      <c r="AA990" s="416"/>
      <c r="AB990" s="416"/>
      <c r="AC990" s="416"/>
      <c r="AD990" s="416"/>
      <c r="AE990" s="416"/>
      <c r="AF990" s="416"/>
      <c r="AG990" s="416"/>
      <c r="AH990" s="416"/>
      <c r="AI990" s="416"/>
      <c r="AJ990" s="416"/>
      <c r="AK990" s="416"/>
      <c r="AL990" s="416"/>
      <c r="AM990" s="313"/>
    </row>
    <row r="991" spans="1:39" ht="15" hidden="1" customHeight="1" outlineLevel="1">
      <c r="A991" s="530"/>
      <c r="B991" s="288" t="s">
        <v>10</v>
      </c>
      <c r="C991" s="289"/>
      <c r="D991" s="289"/>
      <c r="E991" s="289"/>
      <c r="F991" s="289"/>
      <c r="G991" s="289"/>
      <c r="H991" s="289"/>
      <c r="I991" s="289"/>
      <c r="J991" s="289"/>
      <c r="K991" s="289"/>
      <c r="L991" s="289"/>
      <c r="M991" s="289"/>
      <c r="N991" s="290"/>
      <c r="O991" s="289"/>
      <c r="P991" s="289"/>
      <c r="Q991" s="289"/>
      <c r="R991" s="289"/>
      <c r="S991" s="289"/>
      <c r="T991" s="289"/>
      <c r="U991" s="289"/>
      <c r="V991" s="289"/>
      <c r="W991" s="289"/>
      <c r="X991" s="289"/>
      <c r="Y991" s="414"/>
      <c r="Z991" s="414"/>
      <c r="AA991" s="414"/>
      <c r="AB991" s="414"/>
      <c r="AC991" s="414"/>
      <c r="AD991" s="414"/>
      <c r="AE991" s="414"/>
      <c r="AF991" s="414"/>
      <c r="AG991" s="414"/>
      <c r="AH991" s="414"/>
      <c r="AI991" s="414"/>
      <c r="AJ991" s="414"/>
      <c r="AK991" s="414"/>
      <c r="AL991" s="414"/>
      <c r="AM991" s="292"/>
    </row>
    <row r="992" spans="1:39" ht="15" hidden="1" customHeight="1" outlineLevel="1">
      <c r="A992" s="530">
        <v>11</v>
      </c>
      <c r="B992" s="428" t="s">
        <v>104</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26"/>
      <c r="Z992" s="415"/>
      <c r="AA992" s="415"/>
      <c r="AB992" s="415"/>
      <c r="AC992" s="415"/>
      <c r="AD992" s="415"/>
      <c r="AE992" s="415"/>
      <c r="AF992" s="415"/>
      <c r="AG992" s="415"/>
      <c r="AH992" s="415"/>
      <c r="AI992" s="415"/>
      <c r="AJ992" s="415"/>
      <c r="AK992" s="415"/>
      <c r="AL992" s="415"/>
      <c r="AM992" s="296">
        <f>SUM(Y992:AL992)</f>
        <v>0</v>
      </c>
    </row>
    <row r="993" spans="1:40" ht="15" hidden="1" customHeight="1" outlineLevel="1">
      <c r="A993" s="530"/>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1">
        <f>Y992</f>
        <v>0</v>
      </c>
      <c r="Z993" s="411">
        <f t="shared" ref="Z993" si="1990">Z992</f>
        <v>0</v>
      </c>
      <c r="AA993" s="411">
        <f t="shared" ref="AA993" si="1991">AA992</f>
        <v>0</v>
      </c>
      <c r="AB993" s="411">
        <f t="shared" ref="AB993" si="1992">AB992</f>
        <v>0</v>
      </c>
      <c r="AC993" s="411">
        <f t="shared" ref="AC993" si="1993">AC992</f>
        <v>0</v>
      </c>
      <c r="AD993" s="411">
        <f t="shared" ref="AD993" si="1994">AD992</f>
        <v>0</v>
      </c>
      <c r="AE993" s="411">
        <f t="shared" ref="AE993" si="1995">AE992</f>
        <v>0</v>
      </c>
      <c r="AF993" s="411">
        <f t="shared" ref="AF993" si="1996">AF992</f>
        <v>0</v>
      </c>
      <c r="AG993" s="411">
        <f t="shared" ref="AG993" si="1997">AG992</f>
        <v>0</v>
      </c>
      <c r="AH993" s="411">
        <f t="shared" ref="AH993" si="1998">AH992</f>
        <v>0</v>
      </c>
      <c r="AI993" s="411">
        <f t="shared" ref="AI993" si="1999">AI992</f>
        <v>0</v>
      </c>
      <c r="AJ993" s="411">
        <f t="shared" ref="AJ993" si="2000">AJ992</f>
        <v>0</v>
      </c>
      <c r="AK993" s="411">
        <f t="shared" ref="AK993" si="2001">AK992</f>
        <v>0</v>
      </c>
      <c r="AL993" s="411">
        <f t="shared" ref="AL993" si="2002">AL992</f>
        <v>0</v>
      </c>
      <c r="AM993" s="297"/>
    </row>
    <row r="994" spans="1:40" ht="15" hidden="1" customHeight="1" outlineLevel="1">
      <c r="A994" s="530"/>
      <c r="B994" s="315"/>
      <c r="C994" s="305"/>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2"/>
      <c r="Z994" s="421"/>
      <c r="AA994" s="421"/>
      <c r="AB994" s="421"/>
      <c r="AC994" s="421"/>
      <c r="AD994" s="421"/>
      <c r="AE994" s="421"/>
      <c r="AF994" s="421"/>
      <c r="AG994" s="421"/>
      <c r="AH994" s="421"/>
      <c r="AI994" s="421"/>
      <c r="AJ994" s="421"/>
      <c r="AK994" s="421"/>
      <c r="AL994" s="421"/>
      <c r="AM994" s="306"/>
    </row>
    <row r="995" spans="1:40" ht="28.5" hidden="1" customHeight="1" outlineLevel="1">
      <c r="A995" s="530">
        <v>12</v>
      </c>
      <c r="B995" s="428" t="s">
        <v>105</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5"/>
      <c r="AA995" s="415"/>
      <c r="AB995" s="415"/>
      <c r="AC995" s="415"/>
      <c r="AD995" s="415"/>
      <c r="AE995" s="415"/>
      <c r="AF995" s="415"/>
      <c r="AG995" s="415"/>
      <c r="AH995" s="415"/>
      <c r="AI995" s="415"/>
      <c r="AJ995" s="415"/>
      <c r="AK995" s="415"/>
      <c r="AL995" s="415"/>
      <c r="AM995" s="296">
        <f>SUM(Y995:AL995)</f>
        <v>0</v>
      </c>
    </row>
    <row r="996" spans="1:40" ht="15" hidden="1"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003">Z995</f>
        <v>0</v>
      </c>
      <c r="AA996" s="411">
        <f t="shared" ref="AA996" si="2004">AA995</f>
        <v>0</v>
      </c>
      <c r="AB996" s="411">
        <f t="shared" ref="AB996" si="2005">AB995</f>
        <v>0</v>
      </c>
      <c r="AC996" s="411">
        <f t="shared" ref="AC996" si="2006">AC995</f>
        <v>0</v>
      </c>
      <c r="AD996" s="411">
        <f t="shared" ref="AD996" si="2007">AD995</f>
        <v>0</v>
      </c>
      <c r="AE996" s="411">
        <f t="shared" ref="AE996" si="2008">AE995</f>
        <v>0</v>
      </c>
      <c r="AF996" s="411">
        <f t="shared" ref="AF996" si="2009">AF995</f>
        <v>0</v>
      </c>
      <c r="AG996" s="411">
        <f t="shared" ref="AG996" si="2010">AG995</f>
        <v>0</v>
      </c>
      <c r="AH996" s="411">
        <f t="shared" ref="AH996" si="2011">AH995</f>
        <v>0</v>
      </c>
      <c r="AI996" s="411">
        <f t="shared" ref="AI996" si="2012">AI995</f>
        <v>0</v>
      </c>
      <c r="AJ996" s="411">
        <f t="shared" ref="AJ996" si="2013">AJ995</f>
        <v>0</v>
      </c>
      <c r="AK996" s="411">
        <f t="shared" ref="AK996" si="2014">AK995</f>
        <v>0</v>
      </c>
      <c r="AL996" s="411">
        <f t="shared" ref="AL996" si="2015">AL995</f>
        <v>0</v>
      </c>
      <c r="AM996" s="297"/>
    </row>
    <row r="997" spans="1:40" ht="15" hidden="1" customHeight="1" outlineLevel="1">
      <c r="A997" s="530"/>
      <c r="B997" s="315"/>
      <c r="C997" s="305"/>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22"/>
      <c r="Z997" s="422"/>
      <c r="AA997" s="412"/>
      <c r="AB997" s="412"/>
      <c r="AC997" s="412"/>
      <c r="AD997" s="412"/>
      <c r="AE997" s="412"/>
      <c r="AF997" s="412"/>
      <c r="AG997" s="412"/>
      <c r="AH997" s="412"/>
      <c r="AI997" s="412"/>
      <c r="AJ997" s="412"/>
      <c r="AK997" s="412"/>
      <c r="AL997" s="412"/>
      <c r="AM997" s="306"/>
    </row>
    <row r="998" spans="1:40" ht="15" hidden="1" customHeight="1" outlineLevel="1">
      <c r="A998" s="530">
        <v>13</v>
      </c>
      <c r="B998" s="428" t="s">
        <v>106</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5"/>
      <c r="AA998" s="415"/>
      <c r="AB998" s="415"/>
      <c r="AC998" s="415"/>
      <c r="AD998" s="415"/>
      <c r="AE998" s="415"/>
      <c r="AF998" s="415"/>
      <c r="AG998" s="415"/>
      <c r="AH998" s="415"/>
      <c r="AI998" s="415"/>
      <c r="AJ998" s="415"/>
      <c r="AK998" s="415"/>
      <c r="AL998" s="415"/>
      <c r="AM998" s="296">
        <f>SUM(Y998:AL998)</f>
        <v>0</v>
      </c>
    </row>
    <row r="999" spans="1:40" ht="15" hidden="1" customHeight="1" outlineLevel="1">
      <c r="A999" s="530"/>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016">Z998</f>
        <v>0</v>
      </c>
      <c r="AA999" s="411">
        <f t="shared" ref="AA999" si="2017">AA998</f>
        <v>0</v>
      </c>
      <c r="AB999" s="411">
        <f t="shared" ref="AB999" si="2018">AB998</f>
        <v>0</v>
      </c>
      <c r="AC999" s="411">
        <f t="shared" ref="AC999" si="2019">AC998</f>
        <v>0</v>
      </c>
      <c r="AD999" s="411">
        <f t="shared" ref="AD999" si="2020">AD998</f>
        <v>0</v>
      </c>
      <c r="AE999" s="411">
        <f t="shared" ref="AE999" si="2021">AE998</f>
        <v>0</v>
      </c>
      <c r="AF999" s="411">
        <f t="shared" ref="AF999" si="2022">AF998</f>
        <v>0</v>
      </c>
      <c r="AG999" s="411">
        <f t="shared" ref="AG999" si="2023">AG998</f>
        <v>0</v>
      </c>
      <c r="AH999" s="411">
        <f t="shared" ref="AH999" si="2024">AH998</f>
        <v>0</v>
      </c>
      <c r="AI999" s="411">
        <f t="shared" ref="AI999" si="2025">AI998</f>
        <v>0</v>
      </c>
      <c r="AJ999" s="411">
        <f t="shared" ref="AJ999" si="2026">AJ998</f>
        <v>0</v>
      </c>
      <c r="AK999" s="411">
        <f t="shared" ref="AK999" si="2027">AK998</f>
        <v>0</v>
      </c>
      <c r="AL999" s="411">
        <f t="shared" ref="AL999" si="2028">AL998</f>
        <v>0</v>
      </c>
      <c r="AM999" s="306"/>
    </row>
    <row r="1000" spans="1:40" ht="15" hidden="1" customHeight="1" outlineLevel="1">
      <c r="A1000" s="530"/>
      <c r="B1000" s="315"/>
      <c r="C1000" s="305"/>
      <c r="D1000" s="291"/>
      <c r="E1000" s="291"/>
      <c r="F1000" s="291"/>
      <c r="G1000" s="291"/>
      <c r="H1000" s="291"/>
      <c r="I1000" s="291"/>
      <c r="J1000" s="291"/>
      <c r="K1000" s="291"/>
      <c r="L1000" s="291"/>
      <c r="M1000" s="291"/>
      <c r="N1000" s="291"/>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6"/>
    </row>
    <row r="1001" spans="1:40" ht="15" hidden="1" customHeight="1" outlineLevel="1">
      <c r="A1001" s="530"/>
      <c r="B1001" s="288" t="s">
        <v>107</v>
      </c>
      <c r="C1001" s="289"/>
      <c r="D1001" s="290"/>
      <c r="E1001" s="290"/>
      <c r="F1001" s="290"/>
      <c r="G1001" s="290"/>
      <c r="H1001" s="290"/>
      <c r="I1001" s="290"/>
      <c r="J1001" s="290"/>
      <c r="K1001" s="290"/>
      <c r="L1001" s="290"/>
      <c r="M1001" s="290"/>
      <c r="N1001" s="290"/>
      <c r="O1001" s="290"/>
      <c r="P1001" s="289"/>
      <c r="Q1001" s="289"/>
      <c r="R1001" s="289"/>
      <c r="S1001" s="289"/>
      <c r="T1001" s="289"/>
      <c r="U1001" s="289"/>
      <c r="V1001" s="289"/>
      <c r="W1001" s="289"/>
      <c r="X1001" s="289"/>
      <c r="Y1001" s="414"/>
      <c r="Z1001" s="414"/>
      <c r="AA1001" s="414"/>
      <c r="AB1001" s="414"/>
      <c r="AC1001" s="414"/>
      <c r="AD1001" s="414"/>
      <c r="AE1001" s="414"/>
      <c r="AF1001" s="414"/>
      <c r="AG1001" s="414"/>
      <c r="AH1001" s="414"/>
      <c r="AI1001" s="414"/>
      <c r="AJ1001" s="414"/>
      <c r="AK1001" s="414"/>
      <c r="AL1001" s="414"/>
      <c r="AM1001" s="292"/>
    </row>
    <row r="1002" spans="1:40" ht="15" hidden="1" customHeight="1" outlineLevel="1">
      <c r="A1002" s="530">
        <v>14</v>
      </c>
      <c r="B1002" s="315" t="s">
        <v>108</v>
      </c>
      <c r="C1002" s="291" t="s">
        <v>25</v>
      </c>
      <c r="D1002" s="295"/>
      <c r="E1002" s="295"/>
      <c r="F1002" s="295"/>
      <c r="G1002" s="295"/>
      <c r="H1002" s="295"/>
      <c r="I1002" s="295"/>
      <c r="J1002" s="295"/>
      <c r="K1002" s="295"/>
      <c r="L1002" s="295"/>
      <c r="M1002" s="295"/>
      <c r="N1002" s="295">
        <v>12</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ht="15" hidden="1" customHeight="1" outlineLevel="1">
      <c r="A1003" s="530"/>
      <c r="B1003" s="294" t="s">
        <v>346</v>
      </c>
      <c r="C1003" s="291" t="s">
        <v>163</v>
      </c>
      <c r="D1003" s="295"/>
      <c r="E1003" s="295"/>
      <c r="F1003" s="295"/>
      <c r="G1003" s="295"/>
      <c r="H1003" s="295"/>
      <c r="I1003" s="295"/>
      <c r="J1003" s="295"/>
      <c r="K1003" s="295"/>
      <c r="L1003" s="295"/>
      <c r="M1003" s="295"/>
      <c r="N1003" s="295">
        <f>N1002</f>
        <v>12</v>
      </c>
      <c r="O1003" s="295"/>
      <c r="P1003" s="295"/>
      <c r="Q1003" s="295"/>
      <c r="R1003" s="295"/>
      <c r="S1003" s="295"/>
      <c r="T1003" s="295"/>
      <c r="U1003" s="295"/>
      <c r="V1003" s="295"/>
      <c r="W1003" s="295"/>
      <c r="X1003" s="295"/>
      <c r="Y1003" s="411">
        <f>Y1002</f>
        <v>0</v>
      </c>
      <c r="Z1003" s="411">
        <f t="shared" ref="Z1003" si="2029">Z1002</f>
        <v>0</v>
      </c>
      <c r="AA1003" s="411">
        <f t="shared" ref="AA1003" si="2030">AA1002</f>
        <v>0</v>
      </c>
      <c r="AB1003" s="411">
        <f t="shared" ref="AB1003" si="2031">AB1002</f>
        <v>0</v>
      </c>
      <c r="AC1003" s="411">
        <f t="shared" ref="AC1003" si="2032">AC1002</f>
        <v>0</v>
      </c>
      <c r="AD1003" s="411">
        <f t="shared" ref="AD1003" si="2033">AD1002</f>
        <v>0</v>
      </c>
      <c r="AE1003" s="411">
        <f t="shared" ref="AE1003" si="2034">AE1002</f>
        <v>0</v>
      </c>
      <c r="AF1003" s="411">
        <f t="shared" ref="AF1003" si="2035">AF1002</f>
        <v>0</v>
      </c>
      <c r="AG1003" s="411">
        <f t="shared" ref="AG1003" si="2036">AG1002</f>
        <v>0</v>
      </c>
      <c r="AH1003" s="411">
        <f t="shared" ref="AH1003" si="2037">AH1002</f>
        <v>0</v>
      </c>
      <c r="AI1003" s="411">
        <f t="shared" ref="AI1003" si="2038">AI1002</f>
        <v>0</v>
      </c>
      <c r="AJ1003" s="411">
        <f t="shared" ref="AJ1003" si="2039">AJ1002</f>
        <v>0</v>
      </c>
      <c r="AK1003" s="411">
        <f t="shared" ref="AK1003" si="2040">AK1002</f>
        <v>0</v>
      </c>
      <c r="AL1003" s="411">
        <f t="shared" ref="AL1003" si="2041">AL1002</f>
        <v>0</v>
      </c>
      <c r="AM1003" s="297"/>
    </row>
    <row r="1004" spans="1:40" ht="15" hidden="1" customHeight="1" outlineLevel="1">
      <c r="A1004" s="530"/>
      <c r="B1004" s="315"/>
      <c r="C1004" s="305"/>
      <c r="D1004" s="291"/>
      <c r="E1004" s="291"/>
      <c r="F1004" s="291"/>
      <c r="G1004" s="291"/>
      <c r="H1004" s="291"/>
      <c r="I1004" s="291"/>
      <c r="J1004" s="291"/>
      <c r="K1004" s="291"/>
      <c r="L1004" s="291"/>
      <c r="M1004" s="291"/>
      <c r="N1004" s="468"/>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1"/>
      <c r="AN1004" s="628"/>
    </row>
    <row r="1005" spans="1:40" s="309" customFormat="1" ht="15.75" hidden="1" outlineLevel="1">
      <c r="A1005" s="530"/>
      <c r="B1005" s="288" t="s">
        <v>490</v>
      </c>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6"/>
      <c r="AF1005" s="416"/>
      <c r="AG1005" s="416"/>
      <c r="AH1005" s="416"/>
      <c r="AI1005" s="416"/>
      <c r="AJ1005" s="416"/>
      <c r="AK1005" s="416"/>
      <c r="AL1005" s="416"/>
      <c r="AM1005" s="516"/>
      <c r="AN1005" s="629"/>
    </row>
    <row r="1006" spans="1:40" hidden="1" outlineLevel="1">
      <c r="A1006" s="530">
        <v>15</v>
      </c>
      <c r="B1006" s="294" t="s">
        <v>495</v>
      </c>
      <c r="C1006" s="291" t="s">
        <v>25</v>
      </c>
      <c r="D1006" s="295"/>
      <c r="E1006" s="295"/>
      <c r="F1006" s="295"/>
      <c r="G1006" s="295"/>
      <c r="H1006" s="295"/>
      <c r="I1006" s="295"/>
      <c r="J1006" s="295"/>
      <c r="K1006" s="295"/>
      <c r="L1006" s="295"/>
      <c r="M1006" s="295"/>
      <c r="N1006" s="295">
        <v>0</v>
      </c>
      <c r="O1006" s="295"/>
      <c r="P1006" s="295"/>
      <c r="Q1006" s="295"/>
      <c r="R1006" s="295"/>
      <c r="S1006" s="295"/>
      <c r="T1006" s="295"/>
      <c r="U1006" s="295"/>
      <c r="V1006" s="295"/>
      <c r="W1006" s="295"/>
      <c r="X1006" s="295"/>
      <c r="Y1006" s="410"/>
      <c r="Z1006" s="410"/>
      <c r="AA1006" s="410"/>
      <c r="AB1006" s="410"/>
      <c r="AC1006" s="410"/>
      <c r="AD1006" s="410"/>
      <c r="AE1006" s="410"/>
      <c r="AF1006" s="410"/>
      <c r="AG1006" s="410"/>
      <c r="AH1006" s="410"/>
      <c r="AI1006" s="410"/>
      <c r="AJ1006" s="410"/>
      <c r="AK1006" s="410"/>
      <c r="AL1006" s="410"/>
      <c r="AM1006" s="630">
        <f>SUM(Y1006:AL1006)</f>
        <v>0</v>
      </c>
      <c r="AN1006" s="628"/>
    </row>
    <row r="1007" spans="1:40" hidden="1" outlineLevel="1">
      <c r="A1007" s="530"/>
      <c r="B1007" s="294" t="s">
        <v>342</v>
      </c>
      <c r="C1007" s="291" t="s">
        <v>163</v>
      </c>
      <c r="D1007" s="295"/>
      <c r="E1007" s="295"/>
      <c r="F1007" s="295"/>
      <c r="G1007" s="295"/>
      <c r="H1007" s="295"/>
      <c r="I1007" s="295"/>
      <c r="J1007" s="295"/>
      <c r="K1007" s="295"/>
      <c r="L1007" s="295"/>
      <c r="M1007" s="295"/>
      <c r="N1007" s="295">
        <f>N1006</f>
        <v>0</v>
      </c>
      <c r="O1007" s="295"/>
      <c r="P1007" s="295"/>
      <c r="Q1007" s="295"/>
      <c r="R1007" s="295"/>
      <c r="S1007" s="295"/>
      <c r="T1007" s="295"/>
      <c r="U1007" s="295"/>
      <c r="V1007" s="295"/>
      <c r="W1007" s="295"/>
      <c r="X1007" s="295"/>
      <c r="Y1007" s="411">
        <f>Y1006</f>
        <v>0</v>
      </c>
      <c r="Z1007" s="411">
        <f>Z1006</f>
        <v>0</v>
      </c>
      <c r="AA1007" s="411">
        <f t="shared" ref="AA1007:AL1007" si="2042">AA1006</f>
        <v>0</v>
      </c>
      <c r="AB1007" s="411">
        <f t="shared" si="2042"/>
        <v>0</v>
      </c>
      <c r="AC1007" s="411">
        <f t="shared" si="2042"/>
        <v>0</v>
      </c>
      <c r="AD1007" s="411">
        <f>AD1006</f>
        <v>0</v>
      </c>
      <c r="AE1007" s="411">
        <f t="shared" si="2042"/>
        <v>0</v>
      </c>
      <c r="AF1007" s="411">
        <f t="shared" si="2042"/>
        <v>0</v>
      </c>
      <c r="AG1007" s="411">
        <f t="shared" si="2042"/>
        <v>0</v>
      </c>
      <c r="AH1007" s="411">
        <f t="shared" si="2042"/>
        <v>0</v>
      </c>
      <c r="AI1007" s="411">
        <f t="shared" si="2042"/>
        <v>0</v>
      </c>
      <c r="AJ1007" s="411">
        <f t="shared" si="2042"/>
        <v>0</v>
      </c>
      <c r="AK1007" s="411">
        <f t="shared" si="2042"/>
        <v>0</v>
      </c>
      <c r="AL1007" s="411">
        <f t="shared" si="2042"/>
        <v>0</v>
      </c>
      <c r="AM1007" s="297"/>
    </row>
    <row r="1008" spans="1:40" hidden="1" outlineLevel="1">
      <c r="A1008" s="530"/>
      <c r="B1008" s="315"/>
      <c r="C1008" s="305"/>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12"/>
      <c r="AA1008" s="412"/>
      <c r="AB1008" s="412"/>
      <c r="AC1008" s="412"/>
      <c r="AD1008" s="412"/>
      <c r="AE1008" s="412"/>
      <c r="AF1008" s="412"/>
      <c r="AG1008" s="412"/>
      <c r="AH1008" s="412"/>
      <c r="AI1008" s="412"/>
      <c r="AJ1008" s="412"/>
      <c r="AK1008" s="412"/>
      <c r="AL1008" s="412"/>
      <c r="AM1008" s="306"/>
    </row>
    <row r="1009" spans="1:39" s="283" customFormat="1" hidden="1" outlineLevel="1">
      <c r="A1009" s="530">
        <v>16</v>
      </c>
      <c r="B1009" s="324" t="s">
        <v>491</v>
      </c>
      <c r="C1009" s="291" t="s">
        <v>25</v>
      </c>
      <c r="D1009" s="295"/>
      <c r="E1009" s="295"/>
      <c r="F1009" s="295"/>
      <c r="G1009" s="295"/>
      <c r="H1009" s="295"/>
      <c r="I1009" s="295"/>
      <c r="J1009" s="295"/>
      <c r="K1009" s="295"/>
      <c r="L1009" s="295"/>
      <c r="M1009" s="295"/>
      <c r="N1009" s="295">
        <v>0</v>
      </c>
      <c r="O1009" s="295"/>
      <c r="P1009" s="295"/>
      <c r="Q1009" s="295"/>
      <c r="R1009" s="295"/>
      <c r="S1009" s="295"/>
      <c r="T1009" s="295"/>
      <c r="U1009" s="295"/>
      <c r="V1009" s="295"/>
      <c r="W1009" s="295"/>
      <c r="X1009" s="295"/>
      <c r="Y1009" s="410"/>
      <c r="Z1009" s="410"/>
      <c r="AA1009" s="410"/>
      <c r="AB1009" s="410"/>
      <c r="AC1009" s="410"/>
      <c r="AD1009" s="410"/>
      <c r="AE1009" s="410"/>
      <c r="AF1009" s="410"/>
      <c r="AG1009" s="410"/>
      <c r="AH1009" s="410"/>
      <c r="AI1009" s="410"/>
      <c r="AJ1009" s="410"/>
      <c r="AK1009" s="410"/>
      <c r="AL1009" s="410"/>
      <c r="AM1009" s="296">
        <f>SUM(Y1009:AL1009)</f>
        <v>0</v>
      </c>
    </row>
    <row r="1010" spans="1:39" s="283" customFormat="1" hidden="1" outlineLevel="1">
      <c r="A1010" s="530"/>
      <c r="B1010" s="294" t="s">
        <v>342</v>
      </c>
      <c r="C1010" s="291" t="s">
        <v>163</v>
      </c>
      <c r="D1010" s="295"/>
      <c r="E1010" s="295"/>
      <c r="F1010" s="295"/>
      <c r="G1010" s="295"/>
      <c r="H1010" s="295"/>
      <c r="I1010" s="295"/>
      <c r="J1010" s="295"/>
      <c r="K1010" s="295"/>
      <c r="L1010" s="295"/>
      <c r="M1010" s="295"/>
      <c r="N1010" s="295">
        <f>N1009</f>
        <v>0</v>
      </c>
      <c r="O1010" s="295"/>
      <c r="P1010" s="295"/>
      <c r="Q1010" s="295"/>
      <c r="R1010" s="295"/>
      <c r="S1010" s="295"/>
      <c r="T1010" s="295"/>
      <c r="U1010" s="295"/>
      <c r="V1010" s="295"/>
      <c r="W1010" s="295"/>
      <c r="X1010" s="295"/>
      <c r="Y1010" s="411">
        <f>Y1009</f>
        <v>0</v>
      </c>
      <c r="Z1010" s="411">
        <f t="shared" ref="Z1010:AK1010" si="2043">Z1009</f>
        <v>0</v>
      </c>
      <c r="AA1010" s="411">
        <f t="shared" si="2043"/>
        <v>0</v>
      </c>
      <c r="AB1010" s="411">
        <f t="shared" si="2043"/>
        <v>0</v>
      </c>
      <c r="AC1010" s="411">
        <f t="shared" si="2043"/>
        <v>0</v>
      </c>
      <c r="AD1010" s="411">
        <f t="shared" si="2043"/>
        <v>0</v>
      </c>
      <c r="AE1010" s="411">
        <f t="shared" si="2043"/>
        <v>0</v>
      </c>
      <c r="AF1010" s="411">
        <f t="shared" si="2043"/>
        <v>0</v>
      </c>
      <c r="AG1010" s="411">
        <f t="shared" si="2043"/>
        <v>0</v>
      </c>
      <c r="AH1010" s="411">
        <f t="shared" si="2043"/>
        <v>0</v>
      </c>
      <c r="AI1010" s="411">
        <f t="shared" si="2043"/>
        <v>0</v>
      </c>
      <c r="AJ1010" s="411">
        <f t="shared" si="2043"/>
        <v>0</v>
      </c>
      <c r="AK1010" s="411">
        <f t="shared" si="2043"/>
        <v>0</v>
      </c>
      <c r="AL1010" s="411">
        <f>AL1009</f>
        <v>0</v>
      </c>
      <c r="AM1010" s="297"/>
    </row>
    <row r="1011" spans="1:39" s="283" customFormat="1" hidden="1" outlineLevel="1">
      <c r="A1011" s="530"/>
      <c r="B1011" s="32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12"/>
      <c r="Z1011" s="412"/>
      <c r="AA1011" s="412"/>
      <c r="AB1011" s="412"/>
      <c r="AC1011" s="412"/>
      <c r="AD1011" s="412"/>
      <c r="AE1011" s="416"/>
      <c r="AF1011" s="416"/>
      <c r="AG1011" s="416"/>
      <c r="AH1011" s="416"/>
      <c r="AI1011" s="416"/>
      <c r="AJ1011" s="416"/>
      <c r="AK1011" s="416"/>
      <c r="AL1011" s="416"/>
      <c r="AM1011" s="313"/>
    </row>
    <row r="1012" spans="1:39" ht="15.75" hidden="1" outlineLevel="1">
      <c r="A1012" s="530"/>
      <c r="B1012" s="518" t="s">
        <v>496</v>
      </c>
      <c r="C1012" s="320"/>
      <c r="D1012" s="290"/>
      <c r="E1012" s="289"/>
      <c r="F1012" s="289"/>
      <c r="G1012" s="289"/>
      <c r="H1012" s="289"/>
      <c r="I1012" s="289"/>
      <c r="J1012" s="289"/>
      <c r="K1012" s="289"/>
      <c r="L1012" s="289"/>
      <c r="M1012" s="289"/>
      <c r="N1012" s="290"/>
      <c r="O1012" s="289"/>
      <c r="P1012" s="289"/>
      <c r="Q1012" s="289"/>
      <c r="R1012" s="289"/>
      <c r="S1012" s="289"/>
      <c r="T1012" s="289"/>
      <c r="U1012" s="289"/>
      <c r="V1012" s="289"/>
      <c r="W1012" s="289"/>
      <c r="X1012" s="289"/>
      <c r="Y1012" s="414"/>
      <c r="Z1012" s="414"/>
      <c r="AA1012" s="414"/>
      <c r="AB1012" s="414"/>
      <c r="AC1012" s="414"/>
      <c r="AD1012" s="414"/>
      <c r="AE1012" s="414"/>
      <c r="AF1012" s="414"/>
      <c r="AG1012" s="414"/>
      <c r="AH1012" s="414"/>
      <c r="AI1012" s="414"/>
      <c r="AJ1012" s="414"/>
      <c r="AK1012" s="414"/>
      <c r="AL1012" s="414"/>
      <c r="AM1012" s="292"/>
    </row>
    <row r="1013" spans="1:39" hidden="1" outlineLevel="1">
      <c r="A1013" s="530">
        <v>17</v>
      </c>
      <c r="B1013" s="428" t="s">
        <v>112</v>
      </c>
      <c r="C1013" s="291" t="s">
        <v>25</v>
      </c>
      <c r="D1013" s="295"/>
      <c r="E1013" s="295"/>
      <c r="F1013" s="295"/>
      <c r="G1013" s="295"/>
      <c r="H1013" s="295"/>
      <c r="I1013" s="295"/>
      <c r="J1013" s="295"/>
      <c r="K1013" s="295"/>
      <c r="L1013" s="295"/>
      <c r="M1013" s="295"/>
      <c r="N1013" s="295">
        <v>12</v>
      </c>
      <c r="O1013" s="295"/>
      <c r="P1013" s="295"/>
      <c r="Q1013" s="295"/>
      <c r="R1013" s="295"/>
      <c r="S1013" s="295"/>
      <c r="T1013" s="295"/>
      <c r="U1013" s="295"/>
      <c r="V1013" s="295"/>
      <c r="W1013" s="295"/>
      <c r="X1013" s="295"/>
      <c r="Y1013" s="426"/>
      <c r="Z1013" s="410"/>
      <c r="AA1013" s="410"/>
      <c r="AB1013" s="410"/>
      <c r="AC1013" s="410"/>
      <c r="AD1013" s="410"/>
      <c r="AE1013" s="410"/>
      <c r="AF1013" s="415"/>
      <c r="AG1013" s="415"/>
      <c r="AH1013" s="415"/>
      <c r="AI1013" s="415"/>
      <c r="AJ1013" s="415"/>
      <c r="AK1013" s="415"/>
      <c r="AL1013" s="415"/>
      <c r="AM1013" s="296">
        <f>SUM(Y1013:AL1013)</f>
        <v>0</v>
      </c>
    </row>
    <row r="1014" spans="1:39" hidden="1" outlineLevel="1">
      <c r="A1014" s="530"/>
      <c r="B1014" s="294" t="s">
        <v>342</v>
      </c>
      <c r="C1014" s="291" t="s">
        <v>163</v>
      </c>
      <c r="D1014" s="295"/>
      <c r="E1014" s="295"/>
      <c r="F1014" s="295"/>
      <c r="G1014" s="295"/>
      <c r="H1014" s="295"/>
      <c r="I1014" s="295"/>
      <c r="J1014" s="295"/>
      <c r="K1014" s="295"/>
      <c r="L1014" s="295"/>
      <c r="M1014" s="295"/>
      <c r="N1014" s="295">
        <f>N1013</f>
        <v>12</v>
      </c>
      <c r="O1014" s="295"/>
      <c r="P1014" s="295"/>
      <c r="Q1014" s="295"/>
      <c r="R1014" s="295"/>
      <c r="S1014" s="295"/>
      <c r="T1014" s="295"/>
      <c r="U1014" s="295"/>
      <c r="V1014" s="295"/>
      <c r="W1014" s="295"/>
      <c r="X1014" s="295"/>
      <c r="Y1014" s="411">
        <f>Y1013</f>
        <v>0</v>
      </c>
      <c r="Z1014" s="411">
        <f t="shared" ref="Z1014:AL1014" si="2044">Z1013</f>
        <v>0</v>
      </c>
      <c r="AA1014" s="411">
        <f t="shared" si="2044"/>
        <v>0</v>
      </c>
      <c r="AB1014" s="411">
        <f t="shared" si="2044"/>
        <v>0</v>
      </c>
      <c r="AC1014" s="411">
        <f t="shared" si="2044"/>
        <v>0</v>
      </c>
      <c r="AD1014" s="411">
        <f t="shared" si="2044"/>
        <v>0</v>
      </c>
      <c r="AE1014" s="411">
        <f t="shared" si="2044"/>
        <v>0</v>
      </c>
      <c r="AF1014" s="411">
        <f t="shared" si="2044"/>
        <v>0</v>
      </c>
      <c r="AG1014" s="411">
        <f t="shared" si="2044"/>
        <v>0</v>
      </c>
      <c r="AH1014" s="411">
        <f t="shared" si="2044"/>
        <v>0</v>
      </c>
      <c r="AI1014" s="411">
        <f t="shared" si="2044"/>
        <v>0</v>
      </c>
      <c r="AJ1014" s="411">
        <f t="shared" si="2044"/>
        <v>0</v>
      </c>
      <c r="AK1014" s="411">
        <f t="shared" si="2044"/>
        <v>0</v>
      </c>
      <c r="AL1014" s="411">
        <f t="shared" si="2044"/>
        <v>0</v>
      </c>
      <c r="AM1014" s="306"/>
    </row>
    <row r="1015" spans="1:39" hidden="1" outlineLevel="1">
      <c r="A1015" s="530"/>
      <c r="B1015" s="294"/>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22"/>
      <c r="Z1015" s="425"/>
      <c r="AA1015" s="425"/>
      <c r="AB1015" s="425"/>
      <c r="AC1015" s="425"/>
      <c r="AD1015" s="425"/>
      <c r="AE1015" s="425"/>
      <c r="AF1015" s="425"/>
      <c r="AG1015" s="425"/>
      <c r="AH1015" s="425"/>
      <c r="AI1015" s="425"/>
      <c r="AJ1015" s="425"/>
      <c r="AK1015" s="425"/>
      <c r="AL1015" s="425"/>
      <c r="AM1015" s="306"/>
    </row>
    <row r="1016" spans="1:39" hidden="1" outlineLevel="1">
      <c r="A1016" s="530">
        <v>18</v>
      </c>
      <c r="B1016" s="428" t="s">
        <v>109</v>
      </c>
      <c r="C1016" s="291" t="s">
        <v>25</v>
      </c>
      <c r="D1016" s="295"/>
      <c r="E1016" s="295"/>
      <c r="F1016" s="295"/>
      <c r="G1016" s="295"/>
      <c r="H1016" s="295"/>
      <c r="I1016" s="295"/>
      <c r="J1016" s="295"/>
      <c r="K1016" s="295"/>
      <c r="L1016" s="295"/>
      <c r="M1016" s="295"/>
      <c r="N1016" s="295">
        <v>12</v>
      </c>
      <c r="O1016" s="295"/>
      <c r="P1016" s="295"/>
      <c r="Q1016" s="295"/>
      <c r="R1016" s="295"/>
      <c r="S1016" s="295"/>
      <c r="T1016" s="295"/>
      <c r="U1016" s="295"/>
      <c r="V1016" s="295"/>
      <c r="W1016" s="295"/>
      <c r="X1016" s="295"/>
      <c r="Y1016" s="426"/>
      <c r="Z1016" s="410"/>
      <c r="AA1016" s="410"/>
      <c r="AB1016" s="410"/>
      <c r="AC1016" s="410"/>
      <c r="AD1016" s="410"/>
      <c r="AE1016" s="410"/>
      <c r="AF1016" s="415"/>
      <c r="AG1016" s="415"/>
      <c r="AH1016" s="415"/>
      <c r="AI1016" s="415"/>
      <c r="AJ1016" s="415"/>
      <c r="AK1016" s="415"/>
      <c r="AL1016" s="415"/>
      <c r="AM1016" s="296">
        <f>SUM(Y1016:AL1016)</f>
        <v>0</v>
      </c>
    </row>
    <row r="1017" spans="1:39" hidden="1" outlineLevel="1">
      <c r="A1017" s="530"/>
      <c r="B1017" s="294" t="s">
        <v>342</v>
      </c>
      <c r="C1017" s="291" t="s">
        <v>163</v>
      </c>
      <c r="D1017" s="295"/>
      <c r="E1017" s="295"/>
      <c r="F1017" s="295"/>
      <c r="G1017" s="295"/>
      <c r="H1017" s="295"/>
      <c r="I1017" s="295"/>
      <c r="J1017" s="295"/>
      <c r="K1017" s="295"/>
      <c r="L1017" s="295"/>
      <c r="M1017" s="295"/>
      <c r="N1017" s="295">
        <f>N1016</f>
        <v>12</v>
      </c>
      <c r="O1017" s="295"/>
      <c r="P1017" s="295"/>
      <c r="Q1017" s="295"/>
      <c r="R1017" s="295"/>
      <c r="S1017" s="295"/>
      <c r="T1017" s="295"/>
      <c r="U1017" s="295"/>
      <c r="V1017" s="295"/>
      <c r="W1017" s="295"/>
      <c r="X1017" s="295"/>
      <c r="Y1017" s="411">
        <f>Y1016</f>
        <v>0</v>
      </c>
      <c r="Z1017" s="411">
        <f t="shared" ref="Z1017:AL1017" si="2045">Z1016</f>
        <v>0</v>
      </c>
      <c r="AA1017" s="411">
        <f t="shared" si="2045"/>
        <v>0</v>
      </c>
      <c r="AB1017" s="411">
        <f t="shared" si="2045"/>
        <v>0</v>
      </c>
      <c r="AC1017" s="411">
        <f t="shared" si="2045"/>
        <v>0</v>
      </c>
      <c r="AD1017" s="411">
        <f t="shared" si="2045"/>
        <v>0</v>
      </c>
      <c r="AE1017" s="411">
        <f t="shared" si="2045"/>
        <v>0</v>
      </c>
      <c r="AF1017" s="411">
        <f t="shared" si="2045"/>
        <v>0</v>
      </c>
      <c r="AG1017" s="411">
        <f t="shared" si="2045"/>
        <v>0</v>
      </c>
      <c r="AH1017" s="411">
        <f t="shared" si="2045"/>
        <v>0</v>
      </c>
      <c r="AI1017" s="411">
        <f t="shared" si="2045"/>
        <v>0</v>
      </c>
      <c r="AJ1017" s="411">
        <f t="shared" si="2045"/>
        <v>0</v>
      </c>
      <c r="AK1017" s="411">
        <f t="shared" si="2045"/>
        <v>0</v>
      </c>
      <c r="AL1017" s="411">
        <f t="shared" si="2045"/>
        <v>0</v>
      </c>
      <c r="AM1017" s="306"/>
    </row>
    <row r="1018" spans="1:39" hidden="1" outlineLevel="1">
      <c r="A1018" s="530"/>
      <c r="B1018" s="322"/>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3"/>
      <c r="Z1018" s="424"/>
      <c r="AA1018" s="424"/>
      <c r="AB1018" s="424"/>
      <c r="AC1018" s="424"/>
      <c r="AD1018" s="424"/>
      <c r="AE1018" s="424"/>
      <c r="AF1018" s="424"/>
      <c r="AG1018" s="424"/>
      <c r="AH1018" s="424"/>
      <c r="AI1018" s="424"/>
      <c r="AJ1018" s="424"/>
      <c r="AK1018" s="424"/>
      <c r="AL1018" s="424"/>
      <c r="AM1018" s="297"/>
    </row>
    <row r="1019" spans="1:39" hidden="1" outlineLevel="1">
      <c r="A1019" s="530">
        <v>19</v>
      </c>
      <c r="B1019" s="428" t="s">
        <v>111</v>
      </c>
      <c r="C1019" s="291" t="s">
        <v>25</v>
      </c>
      <c r="D1019" s="295"/>
      <c r="E1019" s="295"/>
      <c r="F1019" s="295"/>
      <c r="G1019" s="295"/>
      <c r="H1019" s="295"/>
      <c r="I1019" s="295"/>
      <c r="J1019" s="295"/>
      <c r="K1019" s="295"/>
      <c r="L1019" s="295"/>
      <c r="M1019" s="295"/>
      <c r="N1019" s="295">
        <v>12</v>
      </c>
      <c r="O1019" s="295"/>
      <c r="P1019" s="295"/>
      <c r="Q1019" s="295"/>
      <c r="R1019" s="295"/>
      <c r="S1019" s="295"/>
      <c r="T1019" s="295"/>
      <c r="U1019" s="295"/>
      <c r="V1019" s="295"/>
      <c r="W1019" s="295"/>
      <c r="X1019" s="295"/>
      <c r="Y1019" s="426"/>
      <c r="Z1019" s="410"/>
      <c r="AA1019" s="410"/>
      <c r="AB1019" s="410"/>
      <c r="AC1019" s="410"/>
      <c r="AD1019" s="410"/>
      <c r="AE1019" s="410"/>
      <c r="AF1019" s="415"/>
      <c r="AG1019" s="415"/>
      <c r="AH1019" s="415"/>
      <c r="AI1019" s="415"/>
      <c r="AJ1019" s="415"/>
      <c r="AK1019" s="415"/>
      <c r="AL1019" s="415"/>
      <c r="AM1019" s="296">
        <f>SUM(Y1019:AL1019)</f>
        <v>0</v>
      </c>
    </row>
    <row r="1020" spans="1:39" hidden="1" outlineLevel="1">
      <c r="A1020" s="530"/>
      <c r="B1020" s="294" t="s">
        <v>342</v>
      </c>
      <c r="C1020" s="291" t="s">
        <v>163</v>
      </c>
      <c r="D1020" s="295"/>
      <c r="E1020" s="295"/>
      <c r="F1020" s="295"/>
      <c r="G1020" s="295"/>
      <c r="H1020" s="295"/>
      <c r="I1020" s="295"/>
      <c r="J1020" s="295"/>
      <c r="K1020" s="295"/>
      <c r="L1020" s="295"/>
      <c r="M1020" s="295"/>
      <c r="N1020" s="295">
        <f>N1019</f>
        <v>12</v>
      </c>
      <c r="O1020" s="295"/>
      <c r="P1020" s="295"/>
      <c r="Q1020" s="295"/>
      <c r="R1020" s="295"/>
      <c r="S1020" s="295"/>
      <c r="T1020" s="295"/>
      <c r="U1020" s="295"/>
      <c r="V1020" s="295"/>
      <c r="W1020" s="295"/>
      <c r="X1020" s="295"/>
      <c r="Y1020" s="411">
        <f>Y1019</f>
        <v>0</v>
      </c>
      <c r="Z1020" s="411">
        <f t="shared" ref="Z1020:AL1020" si="2046">Z1019</f>
        <v>0</v>
      </c>
      <c r="AA1020" s="411">
        <f t="shared" si="2046"/>
        <v>0</v>
      </c>
      <c r="AB1020" s="411">
        <f t="shared" si="2046"/>
        <v>0</v>
      </c>
      <c r="AC1020" s="411">
        <f t="shared" si="2046"/>
        <v>0</v>
      </c>
      <c r="AD1020" s="411">
        <f t="shared" si="2046"/>
        <v>0</v>
      </c>
      <c r="AE1020" s="411">
        <f t="shared" si="2046"/>
        <v>0</v>
      </c>
      <c r="AF1020" s="411">
        <f t="shared" si="2046"/>
        <v>0</v>
      </c>
      <c r="AG1020" s="411">
        <f t="shared" si="2046"/>
        <v>0</v>
      </c>
      <c r="AH1020" s="411">
        <f t="shared" si="2046"/>
        <v>0</v>
      </c>
      <c r="AI1020" s="411">
        <f t="shared" si="2046"/>
        <v>0</v>
      </c>
      <c r="AJ1020" s="411">
        <f t="shared" si="2046"/>
        <v>0</v>
      </c>
      <c r="AK1020" s="411">
        <f t="shared" si="2046"/>
        <v>0</v>
      </c>
      <c r="AL1020" s="411">
        <f t="shared" si="2046"/>
        <v>0</v>
      </c>
      <c r="AM1020" s="297"/>
    </row>
    <row r="1021" spans="1:39" hidden="1" outlineLevel="1">
      <c r="A1021" s="530"/>
      <c r="B1021" s="322"/>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2"/>
      <c r="Z1021" s="412"/>
      <c r="AA1021" s="412"/>
      <c r="AB1021" s="412"/>
      <c r="AC1021" s="412"/>
      <c r="AD1021" s="412"/>
      <c r="AE1021" s="412"/>
      <c r="AF1021" s="412"/>
      <c r="AG1021" s="412"/>
      <c r="AH1021" s="412"/>
      <c r="AI1021" s="412"/>
      <c r="AJ1021" s="412"/>
      <c r="AK1021" s="412"/>
      <c r="AL1021" s="412"/>
      <c r="AM1021" s="306"/>
    </row>
    <row r="1022" spans="1:39" hidden="1" outlineLevel="1">
      <c r="A1022" s="530">
        <v>20</v>
      </c>
      <c r="B1022" s="428" t="s">
        <v>110</v>
      </c>
      <c r="C1022" s="291" t="s">
        <v>25</v>
      </c>
      <c r="D1022" s="295"/>
      <c r="E1022" s="295"/>
      <c r="F1022" s="295"/>
      <c r="G1022" s="295"/>
      <c r="H1022" s="295"/>
      <c r="I1022" s="295"/>
      <c r="J1022" s="295"/>
      <c r="K1022" s="295"/>
      <c r="L1022" s="295"/>
      <c r="M1022" s="295"/>
      <c r="N1022" s="295">
        <v>12</v>
      </c>
      <c r="O1022" s="295"/>
      <c r="P1022" s="295"/>
      <c r="Q1022" s="295"/>
      <c r="R1022" s="295"/>
      <c r="S1022" s="295"/>
      <c r="T1022" s="295"/>
      <c r="U1022" s="295"/>
      <c r="V1022" s="295"/>
      <c r="W1022" s="295"/>
      <c r="X1022" s="295"/>
      <c r="Y1022" s="426"/>
      <c r="Z1022" s="410"/>
      <c r="AA1022" s="410"/>
      <c r="AB1022" s="410"/>
      <c r="AC1022" s="410"/>
      <c r="AD1022" s="410"/>
      <c r="AE1022" s="410"/>
      <c r="AF1022" s="415"/>
      <c r="AG1022" s="415"/>
      <c r="AH1022" s="415"/>
      <c r="AI1022" s="415"/>
      <c r="AJ1022" s="415"/>
      <c r="AK1022" s="415"/>
      <c r="AL1022" s="415"/>
      <c r="AM1022" s="296">
        <f>SUM(Y1022:AL1022)</f>
        <v>0</v>
      </c>
    </row>
    <row r="1023" spans="1:39" hidden="1" outlineLevel="1">
      <c r="A1023" s="530"/>
      <c r="B1023" s="294" t="s">
        <v>342</v>
      </c>
      <c r="C1023" s="291" t="s">
        <v>163</v>
      </c>
      <c r="D1023" s="295"/>
      <c r="E1023" s="295"/>
      <c r="F1023" s="295"/>
      <c r="G1023" s="295"/>
      <c r="H1023" s="295"/>
      <c r="I1023" s="295"/>
      <c r="J1023" s="295"/>
      <c r="K1023" s="295"/>
      <c r="L1023" s="295"/>
      <c r="M1023" s="295"/>
      <c r="N1023" s="295">
        <f>N1022</f>
        <v>12</v>
      </c>
      <c r="O1023" s="295"/>
      <c r="P1023" s="295"/>
      <c r="Q1023" s="295"/>
      <c r="R1023" s="295"/>
      <c r="S1023" s="295"/>
      <c r="T1023" s="295"/>
      <c r="U1023" s="295"/>
      <c r="V1023" s="295"/>
      <c r="W1023" s="295"/>
      <c r="X1023" s="295"/>
      <c r="Y1023" s="411">
        <f t="shared" ref="Y1023:AL1023" si="2047">Y1022</f>
        <v>0</v>
      </c>
      <c r="Z1023" s="411">
        <f t="shared" si="2047"/>
        <v>0</v>
      </c>
      <c r="AA1023" s="411">
        <f t="shared" si="2047"/>
        <v>0</v>
      </c>
      <c r="AB1023" s="411">
        <f t="shared" si="2047"/>
        <v>0</v>
      </c>
      <c r="AC1023" s="411">
        <f t="shared" si="2047"/>
        <v>0</v>
      </c>
      <c r="AD1023" s="411">
        <f t="shared" si="2047"/>
        <v>0</v>
      </c>
      <c r="AE1023" s="411">
        <f t="shared" si="2047"/>
        <v>0</v>
      </c>
      <c r="AF1023" s="411">
        <f t="shared" si="2047"/>
        <v>0</v>
      </c>
      <c r="AG1023" s="411">
        <f t="shared" si="2047"/>
        <v>0</v>
      </c>
      <c r="AH1023" s="411">
        <f t="shared" si="2047"/>
        <v>0</v>
      </c>
      <c r="AI1023" s="411">
        <f t="shared" si="2047"/>
        <v>0</v>
      </c>
      <c r="AJ1023" s="411">
        <f t="shared" si="2047"/>
        <v>0</v>
      </c>
      <c r="AK1023" s="411">
        <f t="shared" si="2047"/>
        <v>0</v>
      </c>
      <c r="AL1023" s="411">
        <f t="shared" si="2047"/>
        <v>0</v>
      </c>
      <c r="AM1023" s="306"/>
    </row>
    <row r="1024" spans="1:39" ht="15.75" hidden="1" outlineLevel="1">
      <c r="A1024" s="530"/>
      <c r="B1024" s="323"/>
      <c r="C1024" s="300"/>
      <c r="D1024" s="291"/>
      <c r="E1024" s="291"/>
      <c r="F1024" s="291"/>
      <c r="G1024" s="291"/>
      <c r="H1024" s="291"/>
      <c r="I1024" s="291"/>
      <c r="J1024" s="291"/>
      <c r="K1024" s="291"/>
      <c r="L1024" s="291"/>
      <c r="M1024" s="291"/>
      <c r="N1024" s="300"/>
      <c r="O1024" s="291"/>
      <c r="P1024" s="291"/>
      <c r="Q1024" s="291"/>
      <c r="R1024" s="291"/>
      <c r="S1024" s="291"/>
      <c r="T1024" s="291"/>
      <c r="U1024" s="291"/>
      <c r="V1024" s="291"/>
      <c r="W1024" s="291"/>
      <c r="X1024" s="291"/>
      <c r="Y1024" s="412"/>
      <c r="Z1024" s="412"/>
      <c r="AA1024" s="412"/>
      <c r="AB1024" s="412"/>
      <c r="AC1024" s="412"/>
      <c r="AD1024" s="412"/>
      <c r="AE1024" s="412"/>
      <c r="AF1024" s="412"/>
      <c r="AG1024" s="412"/>
      <c r="AH1024" s="412"/>
      <c r="AI1024" s="412"/>
      <c r="AJ1024" s="412"/>
      <c r="AK1024" s="412"/>
      <c r="AL1024" s="412"/>
      <c r="AM1024" s="306"/>
    </row>
    <row r="1025" spans="1:39" ht="15.75" hidden="1" outlineLevel="1">
      <c r="A1025" s="530"/>
      <c r="B1025" s="517" t="s">
        <v>503</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75" hidden="1" outlineLevel="1">
      <c r="A1026" s="530"/>
      <c r="B1026" s="504" t="s">
        <v>499</v>
      </c>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22"/>
      <c r="Z1026" s="425"/>
      <c r="AA1026" s="425"/>
      <c r="AB1026" s="425"/>
      <c r="AC1026" s="425"/>
      <c r="AD1026" s="425"/>
      <c r="AE1026" s="425"/>
      <c r="AF1026" s="425"/>
      <c r="AG1026" s="425"/>
      <c r="AH1026" s="425"/>
      <c r="AI1026" s="425"/>
      <c r="AJ1026" s="425"/>
      <c r="AK1026" s="425"/>
      <c r="AL1026" s="425"/>
      <c r="AM1026" s="306"/>
    </row>
    <row r="1027" spans="1:39" ht="15" hidden="1" customHeight="1" outlineLevel="1">
      <c r="A1027" s="530">
        <v>21</v>
      </c>
      <c r="B1027" s="428" t="s">
        <v>113</v>
      </c>
      <c r="C1027" s="291" t="s">
        <v>25</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0"/>
      <c r="Z1027" s="410"/>
      <c r="AA1027" s="410"/>
      <c r="AB1027" s="410"/>
      <c r="AC1027" s="410"/>
      <c r="AD1027" s="410"/>
      <c r="AE1027" s="410"/>
      <c r="AF1027" s="410"/>
      <c r="AG1027" s="410"/>
      <c r="AH1027" s="410"/>
      <c r="AI1027" s="410"/>
      <c r="AJ1027" s="410"/>
      <c r="AK1027" s="410"/>
      <c r="AL1027" s="410"/>
      <c r="AM1027" s="296">
        <f>SUM(Y1027:AL1027)</f>
        <v>0</v>
      </c>
    </row>
    <row r="1028" spans="1:39" ht="15" hidden="1" customHeight="1" outlineLevel="1">
      <c r="A1028" s="530"/>
      <c r="B1028" s="294" t="s">
        <v>346</v>
      </c>
      <c r="C1028" s="291" t="s">
        <v>163</v>
      </c>
      <c r="D1028" s="295"/>
      <c r="E1028" s="295"/>
      <c r="F1028" s="295"/>
      <c r="G1028" s="295"/>
      <c r="H1028" s="295"/>
      <c r="I1028" s="295"/>
      <c r="J1028" s="295"/>
      <c r="K1028" s="295"/>
      <c r="L1028" s="295"/>
      <c r="M1028" s="295"/>
      <c r="N1028" s="291"/>
      <c r="O1028" s="295"/>
      <c r="P1028" s="295"/>
      <c r="Q1028" s="295"/>
      <c r="R1028" s="295"/>
      <c r="S1028" s="295"/>
      <c r="T1028" s="295"/>
      <c r="U1028" s="295"/>
      <c r="V1028" s="295"/>
      <c r="W1028" s="295"/>
      <c r="X1028" s="295"/>
      <c r="Y1028" s="411">
        <f>Y1027</f>
        <v>0</v>
      </c>
      <c r="Z1028" s="411">
        <f t="shared" ref="Z1028" si="2048">Z1027</f>
        <v>0</v>
      </c>
      <c r="AA1028" s="411">
        <f t="shared" ref="AA1028" si="2049">AA1027</f>
        <v>0</v>
      </c>
      <c r="AB1028" s="411">
        <f t="shared" ref="AB1028" si="2050">AB1027</f>
        <v>0</v>
      </c>
      <c r="AC1028" s="411">
        <f t="shared" ref="AC1028" si="2051">AC1027</f>
        <v>0</v>
      </c>
      <c r="AD1028" s="411">
        <f t="shared" ref="AD1028" si="2052">AD1027</f>
        <v>0</v>
      </c>
      <c r="AE1028" s="411">
        <f t="shared" ref="AE1028" si="2053">AE1027</f>
        <v>0</v>
      </c>
      <c r="AF1028" s="411">
        <f t="shared" ref="AF1028" si="2054">AF1027</f>
        <v>0</v>
      </c>
      <c r="AG1028" s="411">
        <f t="shared" ref="AG1028" si="2055">AG1027</f>
        <v>0</v>
      </c>
      <c r="AH1028" s="411">
        <f t="shared" ref="AH1028" si="2056">AH1027</f>
        <v>0</v>
      </c>
      <c r="AI1028" s="411">
        <f t="shared" ref="AI1028" si="2057">AI1027</f>
        <v>0</v>
      </c>
      <c r="AJ1028" s="411">
        <f t="shared" ref="AJ1028" si="2058">AJ1027</f>
        <v>0</v>
      </c>
      <c r="AK1028" s="411">
        <f t="shared" ref="AK1028" si="2059">AK1027</f>
        <v>0</v>
      </c>
      <c r="AL1028" s="411">
        <f t="shared" ref="AL1028" si="2060">AL1027</f>
        <v>0</v>
      </c>
      <c r="AM1028" s="306"/>
    </row>
    <row r="1029" spans="1:39" ht="15" hidden="1" customHeight="1" outlineLevel="1">
      <c r="A1029" s="530"/>
      <c r="B1029" s="294"/>
      <c r="C1029" s="291"/>
      <c r="D1029" s="291"/>
      <c r="E1029" s="291"/>
      <c r="F1029" s="291"/>
      <c r="G1029" s="291"/>
      <c r="H1029" s="291"/>
      <c r="I1029" s="291"/>
      <c r="J1029" s="291"/>
      <c r="K1029" s="291"/>
      <c r="L1029" s="291"/>
      <c r="M1029" s="291"/>
      <c r="N1029" s="291"/>
      <c r="O1029" s="291"/>
      <c r="P1029" s="291"/>
      <c r="Q1029" s="291"/>
      <c r="R1029" s="291"/>
      <c r="S1029" s="291"/>
      <c r="T1029" s="291"/>
      <c r="U1029" s="291"/>
      <c r="V1029" s="291"/>
      <c r="W1029" s="291"/>
      <c r="X1029" s="291"/>
      <c r="Y1029" s="422"/>
      <c r="Z1029" s="425"/>
      <c r="AA1029" s="425"/>
      <c r="AB1029" s="425"/>
      <c r="AC1029" s="425"/>
      <c r="AD1029" s="425"/>
      <c r="AE1029" s="425"/>
      <c r="AF1029" s="425"/>
      <c r="AG1029" s="425"/>
      <c r="AH1029" s="425"/>
      <c r="AI1029" s="425"/>
      <c r="AJ1029" s="425"/>
      <c r="AK1029" s="425"/>
      <c r="AL1029" s="425"/>
      <c r="AM1029" s="306"/>
    </row>
    <row r="1030" spans="1:39" ht="15" hidden="1" customHeight="1" outlineLevel="1">
      <c r="A1030" s="530">
        <v>22</v>
      </c>
      <c r="B1030" s="428" t="s">
        <v>114</v>
      </c>
      <c r="C1030" s="291" t="s">
        <v>25</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0"/>
      <c r="Z1030" s="410"/>
      <c r="AA1030" s="410"/>
      <c r="AB1030" s="410"/>
      <c r="AC1030" s="410"/>
      <c r="AD1030" s="410"/>
      <c r="AE1030" s="410"/>
      <c r="AF1030" s="410"/>
      <c r="AG1030" s="410"/>
      <c r="AH1030" s="410"/>
      <c r="AI1030" s="410"/>
      <c r="AJ1030" s="410"/>
      <c r="AK1030" s="410"/>
      <c r="AL1030" s="410"/>
      <c r="AM1030" s="296">
        <f>SUM(Y1030:AL1030)</f>
        <v>0</v>
      </c>
    </row>
    <row r="1031" spans="1:39" ht="15" hidden="1" customHeight="1" outlineLevel="1">
      <c r="A1031" s="530"/>
      <c r="B1031" s="294" t="s">
        <v>346</v>
      </c>
      <c r="C1031" s="291" t="s">
        <v>163</v>
      </c>
      <c r="D1031" s="295"/>
      <c r="E1031" s="295"/>
      <c r="F1031" s="295"/>
      <c r="G1031" s="295"/>
      <c r="H1031" s="295"/>
      <c r="I1031" s="295"/>
      <c r="J1031" s="295"/>
      <c r="K1031" s="295"/>
      <c r="L1031" s="295"/>
      <c r="M1031" s="295"/>
      <c r="N1031" s="291"/>
      <c r="O1031" s="295"/>
      <c r="P1031" s="295"/>
      <c r="Q1031" s="295"/>
      <c r="R1031" s="295"/>
      <c r="S1031" s="295"/>
      <c r="T1031" s="295"/>
      <c r="U1031" s="295"/>
      <c r="V1031" s="295"/>
      <c r="W1031" s="295"/>
      <c r="X1031" s="295"/>
      <c r="Y1031" s="411">
        <f>Y1030</f>
        <v>0</v>
      </c>
      <c r="Z1031" s="411">
        <f t="shared" ref="Z1031" si="2061">Z1030</f>
        <v>0</v>
      </c>
      <c r="AA1031" s="411">
        <f t="shared" ref="AA1031" si="2062">AA1030</f>
        <v>0</v>
      </c>
      <c r="AB1031" s="411">
        <f t="shared" ref="AB1031" si="2063">AB1030</f>
        <v>0</v>
      </c>
      <c r="AC1031" s="411">
        <f t="shared" ref="AC1031" si="2064">AC1030</f>
        <v>0</v>
      </c>
      <c r="AD1031" s="411">
        <f t="shared" ref="AD1031" si="2065">AD1030</f>
        <v>0</v>
      </c>
      <c r="AE1031" s="411">
        <f t="shared" ref="AE1031" si="2066">AE1030</f>
        <v>0</v>
      </c>
      <c r="AF1031" s="411">
        <f t="shared" ref="AF1031" si="2067">AF1030</f>
        <v>0</v>
      </c>
      <c r="AG1031" s="411">
        <f t="shared" ref="AG1031" si="2068">AG1030</f>
        <v>0</v>
      </c>
      <c r="AH1031" s="411">
        <f t="shared" ref="AH1031" si="2069">AH1030</f>
        <v>0</v>
      </c>
      <c r="AI1031" s="411">
        <f t="shared" ref="AI1031" si="2070">AI1030</f>
        <v>0</v>
      </c>
      <c r="AJ1031" s="411">
        <f t="shared" ref="AJ1031" si="2071">AJ1030</f>
        <v>0</v>
      </c>
      <c r="AK1031" s="411">
        <f t="shared" ref="AK1031" si="2072">AK1030</f>
        <v>0</v>
      </c>
      <c r="AL1031" s="411">
        <f t="shared" ref="AL1031" si="2073">AL1030</f>
        <v>0</v>
      </c>
      <c r="AM1031" s="306"/>
    </row>
    <row r="1032" spans="1:39" ht="15" hidden="1" customHeight="1" outlineLevel="1">
      <c r="A1032" s="530"/>
      <c r="B1032" s="294"/>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0">
        <v>23</v>
      </c>
      <c r="B1033" s="428" t="s">
        <v>115</v>
      </c>
      <c r="C1033" s="291" t="s">
        <v>25</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0"/>
      <c r="Z1033" s="410"/>
      <c r="AA1033" s="410"/>
      <c r="AB1033" s="410"/>
      <c r="AC1033" s="410"/>
      <c r="AD1033" s="410"/>
      <c r="AE1033" s="410"/>
      <c r="AF1033" s="410"/>
      <c r="AG1033" s="410"/>
      <c r="AH1033" s="410"/>
      <c r="AI1033" s="410"/>
      <c r="AJ1033" s="410"/>
      <c r="AK1033" s="410"/>
      <c r="AL1033" s="410"/>
      <c r="AM1033" s="296">
        <f>SUM(Y1033:AL1033)</f>
        <v>0</v>
      </c>
    </row>
    <row r="1034" spans="1:39" ht="15" hidden="1" customHeight="1" outlineLevel="1">
      <c r="A1034" s="530"/>
      <c r="B1034" s="294" t="s">
        <v>346</v>
      </c>
      <c r="C1034" s="291" t="s">
        <v>163</v>
      </c>
      <c r="D1034" s="295"/>
      <c r="E1034" s="295"/>
      <c r="F1034" s="295"/>
      <c r="G1034" s="295"/>
      <c r="H1034" s="295"/>
      <c r="I1034" s="295"/>
      <c r="J1034" s="295"/>
      <c r="K1034" s="295"/>
      <c r="L1034" s="295"/>
      <c r="M1034" s="295"/>
      <c r="N1034" s="291"/>
      <c r="O1034" s="295"/>
      <c r="P1034" s="295"/>
      <c r="Q1034" s="295"/>
      <c r="R1034" s="295"/>
      <c r="S1034" s="295"/>
      <c r="T1034" s="295"/>
      <c r="U1034" s="295"/>
      <c r="V1034" s="295"/>
      <c r="W1034" s="295"/>
      <c r="X1034" s="295"/>
      <c r="Y1034" s="411">
        <f>Y1033</f>
        <v>0</v>
      </c>
      <c r="Z1034" s="411">
        <f t="shared" ref="Z1034" si="2074">Z1033</f>
        <v>0</v>
      </c>
      <c r="AA1034" s="411">
        <f t="shared" ref="AA1034" si="2075">AA1033</f>
        <v>0</v>
      </c>
      <c r="AB1034" s="411">
        <f t="shared" ref="AB1034" si="2076">AB1033</f>
        <v>0</v>
      </c>
      <c r="AC1034" s="411">
        <f t="shared" ref="AC1034" si="2077">AC1033</f>
        <v>0</v>
      </c>
      <c r="AD1034" s="411">
        <f t="shared" ref="AD1034" si="2078">AD1033</f>
        <v>0</v>
      </c>
      <c r="AE1034" s="411">
        <f t="shared" ref="AE1034" si="2079">AE1033</f>
        <v>0</v>
      </c>
      <c r="AF1034" s="411">
        <f t="shared" ref="AF1034" si="2080">AF1033</f>
        <v>0</v>
      </c>
      <c r="AG1034" s="411">
        <f t="shared" ref="AG1034" si="2081">AG1033</f>
        <v>0</v>
      </c>
      <c r="AH1034" s="411">
        <f t="shared" ref="AH1034" si="2082">AH1033</f>
        <v>0</v>
      </c>
      <c r="AI1034" s="411">
        <f t="shared" ref="AI1034" si="2083">AI1033</f>
        <v>0</v>
      </c>
      <c r="AJ1034" s="411">
        <f t="shared" ref="AJ1034" si="2084">AJ1033</f>
        <v>0</v>
      </c>
      <c r="AK1034" s="411">
        <f t="shared" ref="AK1034" si="2085">AK1033</f>
        <v>0</v>
      </c>
      <c r="AL1034" s="411">
        <f t="shared" ref="AL1034" si="2086">AL1033</f>
        <v>0</v>
      </c>
      <c r="AM1034" s="306"/>
    </row>
    <row r="1035" spans="1:39" ht="15" hidden="1" customHeight="1" outlineLevel="1">
      <c r="A1035" s="530"/>
      <c r="B1035" s="430"/>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0">
        <v>24</v>
      </c>
      <c r="B1036" s="428" t="s">
        <v>116</v>
      </c>
      <c r="C1036" s="291" t="s">
        <v>25</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0"/>
      <c r="Z1036" s="410"/>
      <c r="AA1036" s="410"/>
      <c r="AB1036" s="410"/>
      <c r="AC1036" s="410"/>
      <c r="AD1036" s="410"/>
      <c r="AE1036" s="410"/>
      <c r="AF1036" s="410"/>
      <c r="AG1036" s="410"/>
      <c r="AH1036" s="410"/>
      <c r="AI1036" s="410"/>
      <c r="AJ1036" s="410"/>
      <c r="AK1036" s="410"/>
      <c r="AL1036" s="410"/>
      <c r="AM1036" s="296">
        <f>SUM(Y1036:AL1036)</f>
        <v>0</v>
      </c>
    </row>
    <row r="1037" spans="1:39" ht="15" hidden="1" customHeight="1" outlineLevel="1">
      <c r="A1037" s="530"/>
      <c r="B1037" s="294" t="s">
        <v>346</v>
      </c>
      <c r="C1037" s="291" t="s">
        <v>163</v>
      </c>
      <c r="D1037" s="295"/>
      <c r="E1037" s="295"/>
      <c r="F1037" s="295"/>
      <c r="G1037" s="295"/>
      <c r="H1037" s="295"/>
      <c r="I1037" s="295"/>
      <c r="J1037" s="295"/>
      <c r="K1037" s="295"/>
      <c r="L1037" s="295"/>
      <c r="M1037" s="295"/>
      <c r="N1037" s="291"/>
      <c r="O1037" s="295"/>
      <c r="P1037" s="295"/>
      <c r="Q1037" s="295"/>
      <c r="R1037" s="295"/>
      <c r="S1037" s="295"/>
      <c r="T1037" s="295"/>
      <c r="U1037" s="295"/>
      <c r="V1037" s="295"/>
      <c r="W1037" s="295"/>
      <c r="X1037" s="295"/>
      <c r="Y1037" s="411">
        <f>Y1036</f>
        <v>0</v>
      </c>
      <c r="Z1037" s="411">
        <f t="shared" ref="Z1037" si="2087">Z1036</f>
        <v>0</v>
      </c>
      <c r="AA1037" s="411">
        <f t="shared" ref="AA1037" si="2088">AA1036</f>
        <v>0</v>
      </c>
      <c r="AB1037" s="411">
        <f t="shared" ref="AB1037" si="2089">AB1036</f>
        <v>0</v>
      </c>
      <c r="AC1037" s="411">
        <f t="shared" ref="AC1037" si="2090">AC1036</f>
        <v>0</v>
      </c>
      <c r="AD1037" s="411">
        <f t="shared" ref="AD1037" si="2091">AD1036</f>
        <v>0</v>
      </c>
      <c r="AE1037" s="411">
        <f t="shared" ref="AE1037" si="2092">AE1036</f>
        <v>0</v>
      </c>
      <c r="AF1037" s="411">
        <f t="shared" ref="AF1037" si="2093">AF1036</f>
        <v>0</v>
      </c>
      <c r="AG1037" s="411">
        <f t="shared" ref="AG1037" si="2094">AG1036</f>
        <v>0</v>
      </c>
      <c r="AH1037" s="411">
        <f t="shared" ref="AH1037" si="2095">AH1036</f>
        <v>0</v>
      </c>
      <c r="AI1037" s="411">
        <f t="shared" ref="AI1037" si="2096">AI1036</f>
        <v>0</v>
      </c>
      <c r="AJ1037" s="411">
        <f t="shared" ref="AJ1037" si="2097">AJ1036</f>
        <v>0</v>
      </c>
      <c r="AK1037" s="411">
        <f t="shared" ref="AK1037" si="2098">AK1036</f>
        <v>0</v>
      </c>
      <c r="AL1037" s="411">
        <f t="shared" ref="AL1037" si="2099">AL1036</f>
        <v>0</v>
      </c>
      <c r="AM1037" s="306"/>
    </row>
    <row r="1038" spans="1:39" ht="15" hidden="1"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0"/>
      <c r="B1039" s="288" t="s">
        <v>500</v>
      </c>
      <c r="C1039" s="291"/>
      <c r="D1039" s="291"/>
      <c r="E1039" s="291"/>
      <c r="F1039" s="291"/>
      <c r="G1039" s="291"/>
      <c r="H1039" s="291"/>
      <c r="I1039" s="291"/>
      <c r="J1039" s="291"/>
      <c r="K1039" s="291"/>
      <c r="L1039" s="291"/>
      <c r="M1039" s="291"/>
      <c r="N1039" s="291"/>
      <c r="O1039" s="291"/>
      <c r="P1039" s="291"/>
      <c r="Q1039" s="291"/>
      <c r="R1039" s="291"/>
      <c r="S1039" s="291"/>
      <c r="T1039" s="291"/>
      <c r="U1039" s="291"/>
      <c r="V1039" s="291"/>
      <c r="W1039" s="291"/>
      <c r="X1039" s="291"/>
      <c r="Y1039" s="412"/>
      <c r="Z1039" s="425"/>
      <c r="AA1039" s="425"/>
      <c r="AB1039" s="425"/>
      <c r="AC1039" s="425"/>
      <c r="AD1039" s="425"/>
      <c r="AE1039" s="425"/>
      <c r="AF1039" s="425"/>
      <c r="AG1039" s="425"/>
      <c r="AH1039" s="425"/>
      <c r="AI1039" s="425"/>
      <c r="AJ1039" s="425"/>
      <c r="AK1039" s="425"/>
      <c r="AL1039" s="425"/>
      <c r="AM1039" s="306"/>
    </row>
    <row r="1040" spans="1:39" ht="15" hidden="1" customHeight="1" outlineLevel="1">
      <c r="A1040" s="530">
        <v>25</v>
      </c>
      <c r="B1040" s="428" t="s">
        <v>117</v>
      </c>
      <c r="C1040" s="291" t="s">
        <v>25</v>
      </c>
      <c r="D1040" s="295"/>
      <c r="E1040" s="295"/>
      <c r="F1040" s="295"/>
      <c r="G1040" s="295"/>
      <c r="H1040" s="295"/>
      <c r="I1040" s="295"/>
      <c r="J1040" s="295"/>
      <c r="K1040" s="295"/>
      <c r="L1040" s="295"/>
      <c r="M1040" s="295"/>
      <c r="N1040" s="295">
        <v>12</v>
      </c>
      <c r="O1040" s="295"/>
      <c r="P1040" s="295"/>
      <c r="Q1040" s="295"/>
      <c r="R1040" s="295"/>
      <c r="S1040" s="295"/>
      <c r="T1040" s="295"/>
      <c r="U1040" s="295"/>
      <c r="V1040" s="295"/>
      <c r="W1040" s="295"/>
      <c r="X1040" s="295"/>
      <c r="Y1040" s="426"/>
      <c r="Z1040" s="415"/>
      <c r="AA1040" s="415"/>
      <c r="AB1040" s="415"/>
      <c r="AC1040" s="415"/>
      <c r="AD1040" s="415"/>
      <c r="AE1040" s="415"/>
      <c r="AF1040" s="415"/>
      <c r="AG1040" s="415"/>
      <c r="AH1040" s="415"/>
      <c r="AI1040" s="415"/>
      <c r="AJ1040" s="415"/>
      <c r="AK1040" s="415"/>
      <c r="AL1040" s="415"/>
      <c r="AM1040" s="296">
        <f>SUM(Y1040:AL1040)</f>
        <v>0</v>
      </c>
    </row>
    <row r="1041" spans="1:39" ht="15" hidden="1" customHeight="1" outlineLevel="1">
      <c r="A1041" s="530"/>
      <c r="B1041" s="294" t="s">
        <v>346</v>
      </c>
      <c r="C1041" s="291" t="s">
        <v>163</v>
      </c>
      <c r="D1041" s="295"/>
      <c r="E1041" s="295"/>
      <c r="F1041" s="295"/>
      <c r="G1041" s="295"/>
      <c r="H1041" s="295"/>
      <c r="I1041" s="295"/>
      <c r="J1041" s="295"/>
      <c r="K1041" s="295"/>
      <c r="L1041" s="295"/>
      <c r="M1041" s="295"/>
      <c r="N1041" s="295">
        <f>N1040</f>
        <v>12</v>
      </c>
      <c r="O1041" s="295"/>
      <c r="P1041" s="295"/>
      <c r="Q1041" s="295"/>
      <c r="R1041" s="295"/>
      <c r="S1041" s="295"/>
      <c r="T1041" s="295"/>
      <c r="U1041" s="295"/>
      <c r="V1041" s="295"/>
      <c r="W1041" s="295"/>
      <c r="X1041" s="295"/>
      <c r="Y1041" s="411">
        <f>Y1040</f>
        <v>0</v>
      </c>
      <c r="Z1041" s="411">
        <f t="shared" ref="Z1041" si="2100">Z1040</f>
        <v>0</v>
      </c>
      <c r="AA1041" s="411">
        <f t="shared" ref="AA1041" si="2101">AA1040</f>
        <v>0</v>
      </c>
      <c r="AB1041" s="411">
        <f t="shared" ref="AB1041" si="2102">AB1040</f>
        <v>0</v>
      </c>
      <c r="AC1041" s="411">
        <f t="shared" ref="AC1041" si="2103">AC1040</f>
        <v>0</v>
      </c>
      <c r="AD1041" s="411">
        <f t="shared" ref="AD1041" si="2104">AD1040</f>
        <v>0</v>
      </c>
      <c r="AE1041" s="411">
        <f t="shared" ref="AE1041" si="2105">AE1040</f>
        <v>0</v>
      </c>
      <c r="AF1041" s="411">
        <f t="shared" ref="AF1041" si="2106">AF1040</f>
        <v>0</v>
      </c>
      <c r="AG1041" s="411">
        <f t="shared" ref="AG1041" si="2107">AG1040</f>
        <v>0</v>
      </c>
      <c r="AH1041" s="411">
        <f t="shared" ref="AH1041" si="2108">AH1040</f>
        <v>0</v>
      </c>
      <c r="AI1041" s="411">
        <f t="shared" ref="AI1041" si="2109">AI1040</f>
        <v>0</v>
      </c>
      <c r="AJ1041" s="411">
        <f t="shared" ref="AJ1041" si="2110">AJ1040</f>
        <v>0</v>
      </c>
      <c r="AK1041" s="411">
        <f t="shared" ref="AK1041" si="2111">AK1040</f>
        <v>0</v>
      </c>
      <c r="AL1041" s="411">
        <f t="shared" ref="AL1041" si="2112">AL1040</f>
        <v>0</v>
      </c>
      <c r="AM1041" s="306"/>
    </row>
    <row r="1042" spans="1:39" ht="15" hidden="1" customHeight="1" outlineLevel="1">
      <c r="A1042" s="530"/>
      <c r="B1042" s="294"/>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2"/>
      <c r="Z1042" s="425"/>
      <c r="AA1042" s="425"/>
      <c r="AB1042" s="425"/>
      <c r="AC1042" s="425"/>
      <c r="AD1042" s="425"/>
      <c r="AE1042" s="425"/>
      <c r="AF1042" s="425"/>
      <c r="AG1042" s="425"/>
      <c r="AH1042" s="425"/>
      <c r="AI1042" s="425"/>
      <c r="AJ1042" s="425"/>
      <c r="AK1042" s="425"/>
      <c r="AL1042" s="425"/>
      <c r="AM1042" s="306"/>
    </row>
    <row r="1043" spans="1:39" ht="15" hidden="1" customHeight="1" outlineLevel="1">
      <c r="A1043" s="530">
        <v>26</v>
      </c>
      <c r="B1043" s="428" t="s">
        <v>118</v>
      </c>
      <c r="C1043" s="291" t="s">
        <v>25</v>
      </c>
      <c r="D1043" s="295"/>
      <c r="E1043" s="295"/>
      <c r="F1043" s="295"/>
      <c r="G1043" s="295"/>
      <c r="H1043" s="295"/>
      <c r="I1043" s="295"/>
      <c r="J1043" s="295"/>
      <c r="K1043" s="295"/>
      <c r="L1043" s="295"/>
      <c r="M1043" s="295"/>
      <c r="N1043" s="295">
        <v>12</v>
      </c>
      <c r="O1043" s="295"/>
      <c r="P1043" s="295"/>
      <c r="Q1043" s="295"/>
      <c r="R1043" s="295"/>
      <c r="S1043" s="295"/>
      <c r="T1043" s="295"/>
      <c r="U1043" s="295"/>
      <c r="V1043" s="295"/>
      <c r="W1043" s="295"/>
      <c r="X1043" s="295"/>
      <c r="Y1043" s="426"/>
      <c r="Z1043" s="415"/>
      <c r="AA1043" s="415"/>
      <c r="AB1043" s="415"/>
      <c r="AC1043" s="415"/>
      <c r="AD1043" s="415"/>
      <c r="AE1043" s="415"/>
      <c r="AF1043" s="415"/>
      <c r="AG1043" s="415"/>
      <c r="AH1043" s="415"/>
      <c r="AI1043" s="415"/>
      <c r="AJ1043" s="415"/>
      <c r="AK1043" s="415"/>
      <c r="AL1043" s="415"/>
      <c r="AM1043" s="296">
        <f>SUM(Y1043:AL1043)</f>
        <v>0</v>
      </c>
    </row>
    <row r="1044" spans="1:39" ht="15" hidden="1" customHeight="1" outlineLevel="1">
      <c r="A1044" s="530"/>
      <c r="B1044" s="294" t="s">
        <v>346</v>
      </c>
      <c r="C1044" s="291" t="s">
        <v>163</v>
      </c>
      <c r="D1044" s="295"/>
      <c r="E1044" s="295"/>
      <c r="F1044" s="295"/>
      <c r="G1044" s="295"/>
      <c r="H1044" s="295"/>
      <c r="I1044" s="295"/>
      <c r="J1044" s="295"/>
      <c r="K1044" s="295"/>
      <c r="L1044" s="295"/>
      <c r="M1044" s="295"/>
      <c r="N1044" s="295">
        <f>N1043</f>
        <v>12</v>
      </c>
      <c r="O1044" s="295"/>
      <c r="P1044" s="295"/>
      <c r="Q1044" s="295"/>
      <c r="R1044" s="295"/>
      <c r="S1044" s="295"/>
      <c r="T1044" s="295"/>
      <c r="U1044" s="295"/>
      <c r="V1044" s="295"/>
      <c r="W1044" s="295"/>
      <c r="X1044" s="295"/>
      <c r="Y1044" s="411">
        <f>Y1043</f>
        <v>0</v>
      </c>
      <c r="Z1044" s="411">
        <f t="shared" ref="Z1044" si="2113">Z1043</f>
        <v>0</v>
      </c>
      <c r="AA1044" s="411">
        <f t="shared" ref="AA1044" si="2114">AA1043</f>
        <v>0</v>
      </c>
      <c r="AB1044" s="411">
        <f t="shared" ref="AB1044" si="2115">AB1043</f>
        <v>0</v>
      </c>
      <c r="AC1044" s="411">
        <f t="shared" ref="AC1044" si="2116">AC1043</f>
        <v>0</v>
      </c>
      <c r="AD1044" s="411">
        <f t="shared" ref="AD1044" si="2117">AD1043</f>
        <v>0</v>
      </c>
      <c r="AE1044" s="411">
        <f t="shared" ref="AE1044" si="2118">AE1043</f>
        <v>0</v>
      </c>
      <c r="AF1044" s="411">
        <f t="shared" ref="AF1044" si="2119">AF1043</f>
        <v>0</v>
      </c>
      <c r="AG1044" s="411">
        <f t="shared" ref="AG1044" si="2120">AG1043</f>
        <v>0</v>
      </c>
      <c r="AH1044" s="411">
        <f t="shared" ref="AH1044" si="2121">AH1043</f>
        <v>0</v>
      </c>
      <c r="AI1044" s="411">
        <f t="shared" ref="AI1044" si="2122">AI1043</f>
        <v>0</v>
      </c>
      <c r="AJ1044" s="411">
        <f t="shared" ref="AJ1044" si="2123">AJ1043</f>
        <v>0</v>
      </c>
      <c r="AK1044" s="411">
        <f t="shared" ref="AK1044" si="2124">AK1043</f>
        <v>0</v>
      </c>
      <c r="AL1044" s="411">
        <f t="shared" ref="AL1044" si="2125">AL1043</f>
        <v>0</v>
      </c>
      <c r="AM1044" s="306"/>
    </row>
    <row r="1045" spans="1:39" ht="15" hidden="1" customHeight="1" outlineLevel="1">
      <c r="A1045" s="530"/>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2"/>
      <c r="Z1045" s="425"/>
      <c r="AA1045" s="425"/>
      <c r="AB1045" s="425"/>
      <c r="AC1045" s="425"/>
      <c r="AD1045" s="425"/>
      <c r="AE1045" s="425"/>
      <c r="AF1045" s="425"/>
      <c r="AG1045" s="425"/>
      <c r="AH1045" s="425"/>
      <c r="AI1045" s="425"/>
      <c r="AJ1045" s="425"/>
      <c r="AK1045" s="425"/>
      <c r="AL1045" s="425"/>
      <c r="AM1045" s="306"/>
    </row>
    <row r="1046" spans="1:39" ht="15" hidden="1" customHeight="1" outlineLevel="1">
      <c r="A1046" s="530">
        <v>27</v>
      </c>
      <c r="B1046" s="428" t="s">
        <v>119</v>
      </c>
      <c r="C1046" s="291" t="s">
        <v>25</v>
      </c>
      <c r="D1046" s="295"/>
      <c r="E1046" s="295"/>
      <c r="F1046" s="295"/>
      <c r="G1046" s="295"/>
      <c r="H1046" s="295"/>
      <c r="I1046" s="295"/>
      <c r="J1046" s="295"/>
      <c r="K1046" s="295"/>
      <c r="L1046" s="295"/>
      <c r="M1046" s="295"/>
      <c r="N1046" s="295">
        <v>12</v>
      </c>
      <c r="O1046" s="295"/>
      <c r="P1046" s="295"/>
      <c r="Q1046" s="295"/>
      <c r="R1046" s="295"/>
      <c r="S1046" s="295"/>
      <c r="T1046" s="295"/>
      <c r="U1046" s="295"/>
      <c r="V1046" s="295"/>
      <c r="W1046" s="295"/>
      <c r="X1046" s="295"/>
      <c r="Y1046" s="426"/>
      <c r="Z1046" s="415"/>
      <c r="AA1046" s="415"/>
      <c r="AB1046" s="415"/>
      <c r="AC1046" s="415"/>
      <c r="AD1046" s="415"/>
      <c r="AE1046" s="415"/>
      <c r="AF1046" s="415"/>
      <c r="AG1046" s="415"/>
      <c r="AH1046" s="415"/>
      <c r="AI1046" s="415"/>
      <c r="AJ1046" s="415"/>
      <c r="AK1046" s="415"/>
      <c r="AL1046" s="415"/>
      <c r="AM1046" s="296">
        <f>SUM(Y1046:AL1046)</f>
        <v>0</v>
      </c>
    </row>
    <row r="1047" spans="1:39" ht="15" hidden="1" customHeight="1" outlineLevel="1">
      <c r="A1047" s="530"/>
      <c r="B1047" s="294" t="s">
        <v>346</v>
      </c>
      <c r="C1047" s="291" t="s">
        <v>163</v>
      </c>
      <c r="D1047" s="295"/>
      <c r="E1047" s="295"/>
      <c r="F1047" s="295"/>
      <c r="G1047" s="295"/>
      <c r="H1047" s="295"/>
      <c r="I1047" s="295"/>
      <c r="J1047" s="295"/>
      <c r="K1047" s="295"/>
      <c r="L1047" s="295"/>
      <c r="M1047" s="295"/>
      <c r="N1047" s="295">
        <f>N1046</f>
        <v>12</v>
      </c>
      <c r="O1047" s="295"/>
      <c r="P1047" s="295"/>
      <c r="Q1047" s="295"/>
      <c r="R1047" s="295"/>
      <c r="S1047" s="295"/>
      <c r="T1047" s="295"/>
      <c r="U1047" s="295"/>
      <c r="V1047" s="295"/>
      <c r="W1047" s="295"/>
      <c r="X1047" s="295"/>
      <c r="Y1047" s="411">
        <f>Y1046</f>
        <v>0</v>
      </c>
      <c r="Z1047" s="411">
        <f t="shared" ref="Z1047" si="2126">Z1046</f>
        <v>0</v>
      </c>
      <c r="AA1047" s="411">
        <f t="shared" ref="AA1047" si="2127">AA1046</f>
        <v>0</v>
      </c>
      <c r="AB1047" s="411">
        <f t="shared" ref="AB1047" si="2128">AB1046</f>
        <v>0</v>
      </c>
      <c r="AC1047" s="411">
        <f t="shared" ref="AC1047" si="2129">AC1046</f>
        <v>0</v>
      </c>
      <c r="AD1047" s="411">
        <f t="shared" ref="AD1047" si="2130">AD1046</f>
        <v>0</v>
      </c>
      <c r="AE1047" s="411">
        <f t="shared" ref="AE1047" si="2131">AE1046</f>
        <v>0</v>
      </c>
      <c r="AF1047" s="411">
        <f t="shared" ref="AF1047" si="2132">AF1046</f>
        <v>0</v>
      </c>
      <c r="AG1047" s="411">
        <f t="shared" ref="AG1047" si="2133">AG1046</f>
        <v>0</v>
      </c>
      <c r="AH1047" s="411">
        <f t="shared" ref="AH1047" si="2134">AH1046</f>
        <v>0</v>
      </c>
      <c r="AI1047" s="411">
        <f t="shared" ref="AI1047" si="2135">AI1046</f>
        <v>0</v>
      </c>
      <c r="AJ1047" s="411">
        <f t="shared" ref="AJ1047" si="2136">AJ1046</f>
        <v>0</v>
      </c>
      <c r="AK1047" s="411">
        <f t="shared" ref="AK1047" si="2137">AK1046</f>
        <v>0</v>
      </c>
      <c r="AL1047" s="411">
        <f t="shared" ref="AL1047" si="2138">AL1046</f>
        <v>0</v>
      </c>
      <c r="AM1047" s="306"/>
    </row>
    <row r="1048" spans="1:39" ht="15" hidden="1" customHeight="1" outlineLevel="1">
      <c r="A1048" s="530"/>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2"/>
      <c r="Z1048" s="425"/>
      <c r="AA1048" s="425"/>
      <c r="AB1048" s="425"/>
      <c r="AC1048" s="425"/>
      <c r="AD1048" s="425"/>
      <c r="AE1048" s="425"/>
      <c r="AF1048" s="425"/>
      <c r="AG1048" s="425"/>
      <c r="AH1048" s="425"/>
      <c r="AI1048" s="425"/>
      <c r="AJ1048" s="425"/>
      <c r="AK1048" s="425"/>
      <c r="AL1048" s="425"/>
      <c r="AM1048" s="306"/>
    </row>
    <row r="1049" spans="1:39" ht="15" hidden="1" customHeight="1" outlineLevel="1">
      <c r="A1049" s="530">
        <v>28</v>
      </c>
      <c r="B1049" s="428" t="s">
        <v>120</v>
      </c>
      <c r="C1049" s="291" t="s">
        <v>25</v>
      </c>
      <c r="D1049" s="295"/>
      <c r="E1049" s="295"/>
      <c r="F1049" s="295"/>
      <c r="G1049" s="295"/>
      <c r="H1049" s="295"/>
      <c r="I1049" s="295"/>
      <c r="J1049" s="295"/>
      <c r="K1049" s="295"/>
      <c r="L1049" s="295"/>
      <c r="M1049" s="295"/>
      <c r="N1049" s="295">
        <v>12</v>
      </c>
      <c r="O1049" s="295"/>
      <c r="P1049" s="295"/>
      <c r="Q1049" s="295"/>
      <c r="R1049" s="295"/>
      <c r="S1049" s="295"/>
      <c r="T1049" s="295"/>
      <c r="U1049" s="295"/>
      <c r="V1049" s="295"/>
      <c r="W1049" s="295"/>
      <c r="X1049" s="295"/>
      <c r="Y1049" s="426"/>
      <c r="Z1049" s="415"/>
      <c r="AA1049" s="415"/>
      <c r="AB1049" s="415"/>
      <c r="AC1049" s="415"/>
      <c r="AD1049" s="415"/>
      <c r="AE1049" s="415"/>
      <c r="AF1049" s="415"/>
      <c r="AG1049" s="415"/>
      <c r="AH1049" s="415"/>
      <c r="AI1049" s="415"/>
      <c r="AJ1049" s="415"/>
      <c r="AK1049" s="415"/>
      <c r="AL1049" s="415"/>
      <c r="AM1049" s="296">
        <f>SUM(Y1049:AL1049)</f>
        <v>0</v>
      </c>
    </row>
    <row r="1050" spans="1:39" ht="15" hidden="1" customHeight="1" outlineLevel="1">
      <c r="A1050" s="530"/>
      <c r="B1050" s="294" t="s">
        <v>346</v>
      </c>
      <c r="C1050" s="291" t="s">
        <v>163</v>
      </c>
      <c r="D1050" s="295"/>
      <c r="E1050" s="295"/>
      <c r="F1050" s="295"/>
      <c r="G1050" s="295"/>
      <c r="H1050" s="295"/>
      <c r="I1050" s="295"/>
      <c r="J1050" s="295"/>
      <c r="K1050" s="295"/>
      <c r="L1050" s="295"/>
      <c r="M1050" s="295"/>
      <c r="N1050" s="295">
        <f>N1049</f>
        <v>12</v>
      </c>
      <c r="O1050" s="295"/>
      <c r="P1050" s="295"/>
      <c r="Q1050" s="295"/>
      <c r="R1050" s="295"/>
      <c r="S1050" s="295"/>
      <c r="T1050" s="295"/>
      <c r="U1050" s="295"/>
      <c r="V1050" s="295"/>
      <c r="W1050" s="295"/>
      <c r="X1050" s="295"/>
      <c r="Y1050" s="411">
        <f>Y1049</f>
        <v>0</v>
      </c>
      <c r="Z1050" s="411">
        <f>Z1049</f>
        <v>0</v>
      </c>
      <c r="AA1050" s="411">
        <f t="shared" ref="AA1050" si="2139">AA1049</f>
        <v>0</v>
      </c>
      <c r="AB1050" s="411">
        <f t="shared" ref="AB1050" si="2140">AB1049</f>
        <v>0</v>
      </c>
      <c r="AC1050" s="411">
        <f t="shared" ref="AC1050" si="2141">AC1049</f>
        <v>0</v>
      </c>
      <c r="AD1050" s="411">
        <f t="shared" ref="AD1050" si="2142">AD1049</f>
        <v>0</v>
      </c>
      <c r="AE1050" s="411">
        <f>AE1049</f>
        <v>0</v>
      </c>
      <c r="AF1050" s="411">
        <f t="shared" ref="AF1050" si="2143">AF1049</f>
        <v>0</v>
      </c>
      <c r="AG1050" s="411">
        <f t="shared" ref="AG1050" si="2144">AG1049</f>
        <v>0</v>
      </c>
      <c r="AH1050" s="411">
        <f t="shared" ref="AH1050" si="2145">AH1049</f>
        <v>0</v>
      </c>
      <c r="AI1050" s="411">
        <f t="shared" ref="AI1050" si="2146">AI1049</f>
        <v>0</v>
      </c>
      <c r="AJ1050" s="411">
        <f t="shared" ref="AJ1050" si="2147">AJ1049</f>
        <v>0</v>
      </c>
      <c r="AK1050" s="411">
        <f t="shared" ref="AK1050" si="2148">AK1049</f>
        <v>0</v>
      </c>
      <c r="AL1050" s="411">
        <f t="shared" ref="AL1050" si="2149">AL1049</f>
        <v>0</v>
      </c>
      <c r="AM1050" s="306"/>
    </row>
    <row r="1051" spans="1:39" ht="15" hidden="1" customHeight="1" outlineLevel="1">
      <c r="A1051" s="530"/>
      <c r="B1051" s="294"/>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0">
        <v>29</v>
      </c>
      <c r="B1052" s="428" t="s">
        <v>121</v>
      </c>
      <c r="C1052" s="291" t="s">
        <v>25</v>
      </c>
      <c r="D1052" s="295"/>
      <c r="E1052" s="295"/>
      <c r="F1052" s="295"/>
      <c r="G1052" s="295"/>
      <c r="H1052" s="295"/>
      <c r="I1052" s="295"/>
      <c r="J1052" s="295"/>
      <c r="K1052" s="295"/>
      <c r="L1052" s="295"/>
      <c r="M1052" s="295"/>
      <c r="N1052" s="295">
        <v>3</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0"/>
      <c r="B1053" s="294" t="s">
        <v>346</v>
      </c>
      <c r="C1053" s="291" t="s">
        <v>163</v>
      </c>
      <c r="D1053" s="295"/>
      <c r="E1053" s="295"/>
      <c r="F1053" s="295"/>
      <c r="G1053" s="295"/>
      <c r="H1053" s="295"/>
      <c r="I1053" s="295"/>
      <c r="J1053" s="295"/>
      <c r="K1053" s="295"/>
      <c r="L1053" s="295"/>
      <c r="M1053" s="295"/>
      <c r="N1053" s="295">
        <f>N1052</f>
        <v>3</v>
      </c>
      <c r="O1053" s="295"/>
      <c r="P1053" s="295"/>
      <c r="Q1053" s="295"/>
      <c r="R1053" s="295"/>
      <c r="S1053" s="295"/>
      <c r="T1053" s="295"/>
      <c r="U1053" s="295"/>
      <c r="V1053" s="295"/>
      <c r="W1053" s="295"/>
      <c r="X1053" s="295"/>
      <c r="Y1053" s="411">
        <f>Y1052</f>
        <v>0</v>
      </c>
      <c r="Z1053" s="411">
        <f t="shared" ref="Z1053" si="2150">Z1052</f>
        <v>0</v>
      </c>
      <c r="AA1053" s="411">
        <f t="shared" ref="AA1053" si="2151">AA1052</f>
        <v>0</v>
      </c>
      <c r="AB1053" s="411">
        <f t="shared" ref="AB1053" si="2152">AB1052</f>
        <v>0</v>
      </c>
      <c r="AC1053" s="411">
        <f t="shared" ref="AC1053" si="2153">AC1052</f>
        <v>0</v>
      </c>
      <c r="AD1053" s="411">
        <f t="shared" ref="AD1053" si="2154">AD1052</f>
        <v>0</v>
      </c>
      <c r="AE1053" s="411">
        <f t="shared" ref="AE1053" si="2155">AE1052</f>
        <v>0</v>
      </c>
      <c r="AF1053" s="411">
        <f t="shared" ref="AF1053" si="2156">AF1052</f>
        <v>0</v>
      </c>
      <c r="AG1053" s="411">
        <f t="shared" ref="AG1053" si="2157">AG1052</f>
        <v>0</v>
      </c>
      <c r="AH1053" s="411">
        <f t="shared" ref="AH1053" si="2158">AH1052</f>
        <v>0</v>
      </c>
      <c r="AI1053" s="411">
        <f t="shared" ref="AI1053" si="2159">AI1052</f>
        <v>0</v>
      </c>
      <c r="AJ1053" s="411">
        <f t="shared" ref="AJ1053" si="2160">AJ1052</f>
        <v>0</v>
      </c>
      <c r="AK1053" s="411">
        <f t="shared" ref="AK1053" si="2161">AK1052</f>
        <v>0</v>
      </c>
      <c r="AL1053" s="411">
        <f t="shared" ref="AL1053" si="2162">AL1052</f>
        <v>0</v>
      </c>
      <c r="AM1053" s="306"/>
    </row>
    <row r="1054" spans="1:39" ht="15" hidden="1" customHeight="1" outlineLevel="1">
      <c r="A1054" s="530"/>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0">
        <v>30</v>
      </c>
      <c r="B1055" s="428" t="s">
        <v>122</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0"/>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2163">Z1055</f>
        <v>0</v>
      </c>
      <c r="AA1056" s="411">
        <f t="shared" ref="AA1056" si="2164">AA1055</f>
        <v>0</v>
      </c>
      <c r="AB1056" s="411">
        <f t="shared" ref="AB1056" si="2165">AB1055</f>
        <v>0</v>
      </c>
      <c r="AC1056" s="411">
        <f t="shared" ref="AC1056" si="2166">AC1055</f>
        <v>0</v>
      </c>
      <c r="AD1056" s="411">
        <f t="shared" ref="AD1056" si="2167">AD1055</f>
        <v>0</v>
      </c>
      <c r="AE1056" s="411">
        <f t="shared" ref="AE1056" si="2168">AE1055</f>
        <v>0</v>
      </c>
      <c r="AF1056" s="411">
        <f t="shared" ref="AF1056" si="2169">AF1055</f>
        <v>0</v>
      </c>
      <c r="AG1056" s="411">
        <f t="shared" ref="AG1056" si="2170">AG1055</f>
        <v>0</v>
      </c>
      <c r="AH1056" s="411">
        <f t="shared" ref="AH1056" si="2171">AH1055</f>
        <v>0</v>
      </c>
      <c r="AI1056" s="411">
        <f t="shared" ref="AI1056" si="2172">AI1055</f>
        <v>0</v>
      </c>
      <c r="AJ1056" s="411">
        <f t="shared" ref="AJ1056" si="2173">AJ1055</f>
        <v>0</v>
      </c>
      <c r="AK1056" s="411">
        <f t="shared" ref="AK1056" si="2174">AK1055</f>
        <v>0</v>
      </c>
      <c r="AL1056" s="411">
        <f t="shared" ref="AL1056" si="2175">AL1055</f>
        <v>0</v>
      </c>
      <c r="AM1056" s="306"/>
    </row>
    <row r="1057" spans="1:39" ht="15" hidden="1" customHeight="1" outlineLevel="1">
      <c r="A1057" s="530"/>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0">
        <v>31</v>
      </c>
      <c r="B1058" s="428" t="s">
        <v>123</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0"/>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2176">Z1058</f>
        <v>0</v>
      </c>
      <c r="AA1059" s="411">
        <f t="shared" ref="AA1059" si="2177">AA1058</f>
        <v>0</v>
      </c>
      <c r="AB1059" s="411">
        <f t="shared" ref="AB1059" si="2178">AB1058</f>
        <v>0</v>
      </c>
      <c r="AC1059" s="411">
        <f t="shared" ref="AC1059" si="2179">AC1058</f>
        <v>0</v>
      </c>
      <c r="AD1059" s="411">
        <f t="shared" ref="AD1059" si="2180">AD1058</f>
        <v>0</v>
      </c>
      <c r="AE1059" s="411">
        <f t="shared" ref="AE1059" si="2181">AE1058</f>
        <v>0</v>
      </c>
      <c r="AF1059" s="411">
        <f t="shared" ref="AF1059" si="2182">AF1058</f>
        <v>0</v>
      </c>
      <c r="AG1059" s="411">
        <f t="shared" ref="AG1059" si="2183">AG1058</f>
        <v>0</v>
      </c>
      <c r="AH1059" s="411">
        <f t="shared" ref="AH1059" si="2184">AH1058</f>
        <v>0</v>
      </c>
      <c r="AI1059" s="411">
        <f t="shared" ref="AI1059" si="2185">AI1058</f>
        <v>0</v>
      </c>
      <c r="AJ1059" s="411">
        <f t="shared" ref="AJ1059" si="2186">AJ1058</f>
        <v>0</v>
      </c>
      <c r="AK1059" s="411">
        <f t="shared" ref="AK1059" si="2187">AK1058</f>
        <v>0</v>
      </c>
      <c r="AL1059" s="411">
        <f t="shared" ref="AL1059" si="2188">AL1058</f>
        <v>0</v>
      </c>
      <c r="AM1059" s="306"/>
    </row>
    <row r="1060" spans="1:39" ht="15" hidden="1"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0">
        <v>32</v>
      </c>
      <c r="B1061" s="428" t="s">
        <v>124</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0"/>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Y1061</f>
        <v>0</v>
      </c>
      <c r="Z1062" s="411">
        <f t="shared" ref="Z1062" si="2189">Z1061</f>
        <v>0</v>
      </c>
      <c r="AA1062" s="411">
        <f t="shared" ref="AA1062" si="2190">AA1061</f>
        <v>0</v>
      </c>
      <c r="AB1062" s="411">
        <f t="shared" ref="AB1062" si="2191">AB1061</f>
        <v>0</v>
      </c>
      <c r="AC1062" s="411">
        <f t="shared" ref="AC1062" si="2192">AC1061</f>
        <v>0</v>
      </c>
      <c r="AD1062" s="411">
        <f t="shared" ref="AD1062" si="2193">AD1061</f>
        <v>0</v>
      </c>
      <c r="AE1062" s="411">
        <f t="shared" ref="AE1062" si="2194">AE1061</f>
        <v>0</v>
      </c>
      <c r="AF1062" s="411">
        <f t="shared" ref="AF1062" si="2195">AF1061</f>
        <v>0</v>
      </c>
      <c r="AG1062" s="411">
        <f t="shared" ref="AG1062" si="2196">AG1061</f>
        <v>0</v>
      </c>
      <c r="AH1062" s="411">
        <f t="shared" ref="AH1062" si="2197">AH1061</f>
        <v>0</v>
      </c>
      <c r="AI1062" s="411">
        <f t="shared" ref="AI1062" si="2198">AI1061</f>
        <v>0</v>
      </c>
      <c r="AJ1062" s="411">
        <f t="shared" ref="AJ1062" si="2199">AJ1061</f>
        <v>0</v>
      </c>
      <c r="AK1062" s="411">
        <f t="shared" ref="AK1062" si="2200">AK1061</f>
        <v>0</v>
      </c>
      <c r="AL1062" s="411">
        <f t="shared" ref="AL1062" si="2201">AL1061</f>
        <v>0</v>
      </c>
      <c r="AM1062" s="306"/>
    </row>
    <row r="1063" spans="1:39" ht="15" hidden="1"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0"/>
      <c r="B1064" s="288" t="s">
        <v>501</v>
      </c>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1">
      <c r="A1065" s="530">
        <v>33</v>
      </c>
      <c r="B1065" s="428" t="s">
        <v>125</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1">
      <c r="A1066" s="530"/>
      <c r="B1066" s="294" t="s">
        <v>346</v>
      </c>
      <c r="C1066" s="291" t="s">
        <v>163</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2202">Z1065</f>
        <v>0</v>
      </c>
      <c r="AA1066" s="411">
        <f t="shared" ref="AA1066" si="2203">AA1065</f>
        <v>0</v>
      </c>
      <c r="AB1066" s="411">
        <f t="shared" ref="AB1066" si="2204">AB1065</f>
        <v>0</v>
      </c>
      <c r="AC1066" s="411">
        <f t="shared" ref="AC1066" si="2205">AC1065</f>
        <v>0</v>
      </c>
      <c r="AD1066" s="411">
        <f t="shared" ref="AD1066" si="2206">AD1065</f>
        <v>0</v>
      </c>
      <c r="AE1066" s="411">
        <f t="shared" ref="AE1066" si="2207">AE1065</f>
        <v>0</v>
      </c>
      <c r="AF1066" s="411">
        <f t="shared" ref="AF1066" si="2208">AF1065</f>
        <v>0</v>
      </c>
      <c r="AG1066" s="411">
        <f t="shared" ref="AG1066" si="2209">AG1065</f>
        <v>0</v>
      </c>
      <c r="AH1066" s="411">
        <f t="shared" ref="AH1066" si="2210">AH1065</f>
        <v>0</v>
      </c>
      <c r="AI1066" s="411">
        <f t="shared" ref="AI1066" si="2211">AI1065</f>
        <v>0</v>
      </c>
      <c r="AJ1066" s="411">
        <f t="shared" ref="AJ1066" si="2212">AJ1065</f>
        <v>0</v>
      </c>
      <c r="AK1066" s="411">
        <f t="shared" ref="AK1066" si="2213">AK1065</f>
        <v>0</v>
      </c>
      <c r="AL1066" s="411">
        <f t="shared" ref="AL1066" si="2214">AL1065</f>
        <v>0</v>
      </c>
      <c r="AM1066" s="306"/>
    </row>
    <row r="1067" spans="1:39" ht="15" hidden="1" customHeight="1" outlineLevel="1">
      <c r="A1067" s="530"/>
      <c r="B1067" s="428"/>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15" hidden="1" customHeight="1" outlineLevel="1">
      <c r="A1068" s="530">
        <v>34</v>
      </c>
      <c r="B1068" s="428" t="s">
        <v>126</v>
      </c>
      <c r="C1068" s="291" t="s">
        <v>25</v>
      </c>
      <c r="D1068" s="295"/>
      <c r="E1068" s="295"/>
      <c r="F1068" s="295"/>
      <c r="G1068" s="295"/>
      <c r="H1068" s="295"/>
      <c r="I1068" s="295"/>
      <c r="J1068" s="295"/>
      <c r="K1068" s="295"/>
      <c r="L1068" s="295"/>
      <c r="M1068" s="295"/>
      <c r="N1068" s="295">
        <v>0</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0"/>
      <c r="B1069" s="294" t="s">
        <v>346</v>
      </c>
      <c r="C1069" s="291" t="s">
        <v>163</v>
      </c>
      <c r="D1069" s="295"/>
      <c r="E1069" s="295"/>
      <c r="F1069" s="295"/>
      <c r="G1069" s="295"/>
      <c r="H1069" s="295"/>
      <c r="I1069" s="295"/>
      <c r="J1069" s="295"/>
      <c r="K1069" s="295"/>
      <c r="L1069" s="295"/>
      <c r="M1069" s="295"/>
      <c r="N1069" s="295">
        <f>N1068</f>
        <v>0</v>
      </c>
      <c r="O1069" s="295"/>
      <c r="P1069" s="295"/>
      <c r="Q1069" s="295"/>
      <c r="R1069" s="295"/>
      <c r="S1069" s="295"/>
      <c r="T1069" s="295"/>
      <c r="U1069" s="295"/>
      <c r="V1069" s="295"/>
      <c r="W1069" s="295"/>
      <c r="X1069" s="295"/>
      <c r="Y1069" s="411">
        <f>Y1068</f>
        <v>0</v>
      </c>
      <c r="Z1069" s="411">
        <f t="shared" ref="Z1069" si="2215">Z1068</f>
        <v>0</v>
      </c>
      <c r="AA1069" s="411">
        <f t="shared" ref="AA1069" si="2216">AA1068</f>
        <v>0</v>
      </c>
      <c r="AB1069" s="411">
        <f t="shared" ref="AB1069" si="2217">AB1068</f>
        <v>0</v>
      </c>
      <c r="AC1069" s="411">
        <f t="shared" ref="AC1069" si="2218">AC1068</f>
        <v>0</v>
      </c>
      <c r="AD1069" s="411">
        <f t="shared" ref="AD1069" si="2219">AD1068</f>
        <v>0</v>
      </c>
      <c r="AE1069" s="411">
        <f t="shared" ref="AE1069" si="2220">AE1068</f>
        <v>0</v>
      </c>
      <c r="AF1069" s="411">
        <f t="shared" ref="AF1069" si="2221">AF1068</f>
        <v>0</v>
      </c>
      <c r="AG1069" s="411">
        <f t="shared" ref="AG1069" si="2222">AG1068</f>
        <v>0</v>
      </c>
      <c r="AH1069" s="411">
        <f t="shared" ref="AH1069" si="2223">AH1068</f>
        <v>0</v>
      </c>
      <c r="AI1069" s="411">
        <f t="shared" ref="AI1069" si="2224">AI1068</f>
        <v>0</v>
      </c>
      <c r="AJ1069" s="411">
        <f t="shared" ref="AJ1069" si="2225">AJ1068</f>
        <v>0</v>
      </c>
      <c r="AK1069" s="411">
        <f t="shared" ref="AK1069" si="2226">AK1068</f>
        <v>0</v>
      </c>
      <c r="AL1069" s="411">
        <f t="shared" ref="AL1069" si="2227">AL1068</f>
        <v>0</v>
      </c>
      <c r="AM1069" s="306"/>
    </row>
    <row r="1070" spans="1:39" ht="15" hidden="1"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0">
        <v>35</v>
      </c>
      <c r="B1071" s="428" t="s">
        <v>127</v>
      </c>
      <c r="C1071" s="291" t="s">
        <v>25</v>
      </c>
      <c r="D1071" s="295"/>
      <c r="E1071" s="295"/>
      <c r="F1071" s="295"/>
      <c r="G1071" s="295"/>
      <c r="H1071" s="295"/>
      <c r="I1071" s="295"/>
      <c r="J1071" s="295"/>
      <c r="K1071" s="295"/>
      <c r="L1071" s="295"/>
      <c r="M1071" s="295"/>
      <c r="N1071" s="295">
        <v>0</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0"/>
      <c r="B1072" s="294" t="s">
        <v>346</v>
      </c>
      <c r="C1072" s="291" t="s">
        <v>163</v>
      </c>
      <c r="D1072" s="295"/>
      <c r="E1072" s="295"/>
      <c r="F1072" s="295"/>
      <c r="G1072" s="295"/>
      <c r="H1072" s="295"/>
      <c r="I1072" s="295"/>
      <c r="J1072" s="295"/>
      <c r="K1072" s="295"/>
      <c r="L1072" s="295"/>
      <c r="M1072" s="295"/>
      <c r="N1072" s="295">
        <f>N1071</f>
        <v>0</v>
      </c>
      <c r="O1072" s="295"/>
      <c r="P1072" s="295"/>
      <c r="Q1072" s="295"/>
      <c r="R1072" s="295"/>
      <c r="S1072" s="295"/>
      <c r="T1072" s="295"/>
      <c r="U1072" s="295"/>
      <c r="V1072" s="295"/>
      <c r="W1072" s="295"/>
      <c r="X1072" s="295"/>
      <c r="Y1072" s="411">
        <f>Y1071</f>
        <v>0</v>
      </c>
      <c r="Z1072" s="411">
        <f t="shared" ref="Z1072" si="2228">Z1071</f>
        <v>0</v>
      </c>
      <c r="AA1072" s="411">
        <f t="shared" ref="AA1072" si="2229">AA1071</f>
        <v>0</v>
      </c>
      <c r="AB1072" s="411">
        <f t="shared" ref="AB1072" si="2230">AB1071</f>
        <v>0</v>
      </c>
      <c r="AC1072" s="411">
        <f t="shared" ref="AC1072" si="2231">AC1071</f>
        <v>0</v>
      </c>
      <c r="AD1072" s="411">
        <f t="shared" ref="AD1072" si="2232">AD1071</f>
        <v>0</v>
      </c>
      <c r="AE1072" s="411">
        <f t="shared" ref="AE1072" si="2233">AE1071</f>
        <v>0</v>
      </c>
      <c r="AF1072" s="411">
        <f t="shared" ref="AF1072" si="2234">AF1071</f>
        <v>0</v>
      </c>
      <c r="AG1072" s="411">
        <f t="shared" ref="AG1072" si="2235">AG1071</f>
        <v>0</v>
      </c>
      <c r="AH1072" s="411">
        <f t="shared" ref="AH1072" si="2236">AH1071</f>
        <v>0</v>
      </c>
      <c r="AI1072" s="411">
        <f t="shared" ref="AI1072" si="2237">AI1071</f>
        <v>0</v>
      </c>
      <c r="AJ1072" s="411">
        <f t="shared" ref="AJ1072" si="2238">AJ1071</f>
        <v>0</v>
      </c>
      <c r="AK1072" s="411">
        <f t="shared" ref="AK1072" si="2239">AK1071</f>
        <v>0</v>
      </c>
      <c r="AL1072" s="411">
        <f t="shared" ref="AL1072" si="2240">AL1071</f>
        <v>0</v>
      </c>
      <c r="AM1072" s="306"/>
    </row>
    <row r="1073" spans="1:39" ht="15" hidden="1" customHeight="1" outlineLevel="1">
      <c r="A1073" s="530"/>
      <c r="B1073" s="431"/>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0"/>
      <c r="B1074" s="288" t="s">
        <v>502</v>
      </c>
      <c r="C1074" s="291"/>
      <c r="D1074" s="291"/>
      <c r="E1074" s="291"/>
      <c r="F1074" s="291"/>
      <c r="G1074" s="291"/>
      <c r="H1074" s="291"/>
      <c r="I1074" s="291"/>
      <c r="J1074" s="291"/>
      <c r="K1074" s="291"/>
      <c r="L1074" s="291"/>
      <c r="M1074" s="291"/>
      <c r="N1074" s="291"/>
      <c r="O1074" s="291"/>
      <c r="P1074" s="291"/>
      <c r="Q1074" s="291"/>
      <c r="R1074" s="291"/>
      <c r="S1074" s="291"/>
      <c r="T1074" s="291"/>
      <c r="U1074" s="291"/>
      <c r="V1074" s="291"/>
      <c r="W1074" s="291"/>
      <c r="X1074" s="291"/>
      <c r="Y1074" s="412"/>
      <c r="Z1074" s="425"/>
      <c r="AA1074" s="425"/>
      <c r="AB1074" s="425"/>
      <c r="AC1074" s="425"/>
      <c r="AD1074" s="425"/>
      <c r="AE1074" s="425"/>
      <c r="AF1074" s="425"/>
      <c r="AG1074" s="425"/>
      <c r="AH1074" s="425"/>
      <c r="AI1074" s="425"/>
      <c r="AJ1074" s="425"/>
      <c r="AK1074" s="425"/>
      <c r="AL1074" s="425"/>
      <c r="AM1074" s="306"/>
    </row>
    <row r="1075" spans="1:39" ht="28.5" hidden="1" customHeight="1" outlineLevel="1">
      <c r="A1075" s="530">
        <v>36</v>
      </c>
      <c r="B1075" s="428" t="s">
        <v>128</v>
      </c>
      <c r="C1075" s="291" t="s">
        <v>25</v>
      </c>
      <c r="D1075" s="295"/>
      <c r="E1075" s="295"/>
      <c r="F1075" s="295"/>
      <c r="G1075" s="295"/>
      <c r="H1075" s="295"/>
      <c r="I1075" s="295"/>
      <c r="J1075" s="295"/>
      <c r="K1075" s="295"/>
      <c r="L1075" s="295"/>
      <c r="M1075" s="295"/>
      <c r="N1075" s="295">
        <v>12</v>
      </c>
      <c r="O1075" s="295"/>
      <c r="P1075" s="295"/>
      <c r="Q1075" s="295"/>
      <c r="R1075" s="295"/>
      <c r="S1075" s="295"/>
      <c r="T1075" s="295"/>
      <c r="U1075" s="295"/>
      <c r="V1075" s="295"/>
      <c r="W1075" s="295"/>
      <c r="X1075" s="295"/>
      <c r="Y1075" s="426"/>
      <c r="Z1075" s="415"/>
      <c r="AA1075" s="415"/>
      <c r="AB1075" s="415"/>
      <c r="AC1075" s="415"/>
      <c r="AD1075" s="415"/>
      <c r="AE1075" s="415"/>
      <c r="AF1075" s="415"/>
      <c r="AG1075" s="415"/>
      <c r="AH1075" s="415"/>
      <c r="AI1075" s="415"/>
      <c r="AJ1075" s="415"/>
      <c r="AK1075" s="415"/>
      <c r="AL1075" s="415"/>
      <c r="AM1075" s="296">
        <f>SUM(Y1075:AL1075)</f>
        <v>0</v>
      </c>
    </row>
    <row r="1076" spans="1:39" ht="15" hidden="1" customHeight="1" outlineLevel="1">
      <c r="A1076" s="530"/>
      <c r="B1076" s="294" t="s">
        <v>346</v>
      </c>
      <c r="C1076" s="291" t="s">
        <v>163</v>
      </c>
      <c r="D1076" s="295"/>
      <c r="E1076" s="295"/>
      <c r="F1076" s="295"/>
      <c r="G1076" s="295"/>
      <c r="H1076" s="295"/>
      <c r="I1076" s="295"/>
      <c r="J1076" s="295"/>
      <c r="K1076" s="295"/>
      <c r="L1076" s="295"/>
      <c r="M1076" s="295"/>
      <c r="N1076" s="295">
        <f>N1075</f>
        <v>12</v>
      </c>
      <c r="O1076" s="295"/>
      <c r="P1076" s="295"/>
      <c r="Q1076" s="295"/>
      <c r="R1076" s="295"/>
      <c r="S1076" s="295"/>
      <c r="T1076" s="295"/>
      <c r="U1076" s="295"/>
      <c r="V1076" s="295"/>
      <c r="W1076" s="295"/>
      <c r="X1076" s="295"/>
      <c r="Y1076" s="411">
        <f>Y1075</f>
        <v>0</v>
      </c>
      <c r="Z1076" s="411">
        <f t="shared" ref="Z1076" si="2241">Z1075</f>
        <v>0</v>
      </c>
      <c r="AA1076" s="411">
        <f t="shared" ref="AA1076" si="2242">AA1075</f>
        <v>0</v>
      </c>
      <c r="AB1076" s="411">
        <f t="shared" ref="AB1076" si="2243">AB1075</f>
        <v>0</v>
      </c>
      <c r="AC1076" s="411">
        <f t="shared" ref="AC1076" si="2244">AC1075</f>
        <v>0</v>
      </c>
      <c r="AD1076" s="411">
        <f t="shared" ref="AD1076" si="2245">AD1075</f>
        <v>0</v>
      </c>
      <c r="AE1076" s="411">
        <f t="shared" ref="AE1076" si="2246">AE1075</f>
        <v>0</v>
      </c>
      <c r="AF1076" s="411">
        <f t="shared" ref="AF1076" si="2247">AF1075</f>
        <v>0</v>
      </c>
      <c r="AG1076" s="411">
        <f t="shared" ref="AG1076" si="2248">AG1075</f>
        <v>0</v>
      </c>
      <c r="AH1076" s="411">
        <f t="shared" ref="AH1076" si="2249">AH1075</f>
        <v>0</v>
      </c>
      <c r="AI1076" s="411">
        <f t="shared" ref="AI1076" si="2250">AI1075</f>
        <v>0</v>
      </c>
      <c r="AJ1076" s="411">
        <f t="shared" ref="AJ1076" si="2251">AJ1075</f>
        <v>0</v>
      </c>
      <c r="AK1076" s="411">
        <f t="shared" ref="AK1076" si="2252">AK1075</f>
        <v>0</v>
      </c>
      <c r="AL1076" s="411">
        <f t="shared" ref="AL1076" si="2253">AL1075</f>
        <v>0</v>
      </c>
      <c r="AM1076" s="306"/>
    </row>
    <row r="1077" spans="1:39" ht="15" hidden="1" customHeight="1" outlineLevel="1">
      <c r="A1077" s="530"/>
      <c r="B1077" s="428"/>
      <c r="C1077" s="291"/>
      <c r="D1077" s="291"/>
      <c r="E1077" s="291"/>
      <c r="F1077" s="291"/>
      <c r="G1077" s="291"/>
      <c r="H1077" s="291"/>
      <c r="I1077" s="291"/>
      <c r="J1077" s="291"/>
      <c r="K1077" s="291"/>
      <c r="L1077" s="291"/>
      <c r="M1077" s="291"/>
      <c r="N1077" s="291"/>
      <c r="O1077" s="291"/>
      <c r="P1077" s="291"/>
      <c r="Q1077" s="291"/>
      <c r="R1077" s="291"/>
      <c r="S1077" s="291"/>
      <c r="T1077" s="291"/>
      <c r="U1077" s="291"/>
      <c r="V1077" s="291"/>
      <c r="W1077" s="291"/>
      <c r="X1077" s="291"/>
      <c r="Y1077" s="412"/>
      <c r="Z1077" s="425"/>
      <c r="AA1077" s="425"/>
      <c r="AB1077" s="425"/>
      <c r="AC1077" s="425"/>
      <c r="AD1077" s="425"/>
      <c r="AE1077" s="425"/>
      <c r="AF1077" s="425"/>
      <c r="AG1077" s="425"/>
      <c r="AH1077" s="425"/>
      <c r="AI1077" s="425"/>
      <c r="AJ1077" s="425"/>
      <c r="AK1077" s="425"/>
      <c r="AL1077" s="425"/>
      <c r="AM1077" s="306"/>
    </row>
    <row r="1078" spans="1:39" ht="15" hidden="1" customHeight="1" outlineLevel="1">
      <c r="A1078" s="530">
        <v>37</v>
      </c>
      <c r="B1078" s="428" t="s">
        <v>129</v>
      </c>
      <c r="C1078" s="291" t="s">
        <v>25</v>
      </c>
      <c r="D1078" s="295"/>
      <c r="E1078" s="295"/>
      <c r="F1078" s="295"/>
      <c r="G1078" s="295"/>
      <c r="H1078" s="295"/>
      <c r="I1078" s="295"/>
      <c r="J1078" s="295"/>
      <c r="K1078" s="295"/>
      <c r="L1078" s="295"/>
      <c r="M1078" s="295"/>
      <c r="N1078" s="295">
        <v>12</v>
      </c>
      <c r="O1078" s="295"/>
      <c r="P1078" s="295"/>
      <c r="Q1078" s="295"/>
      <c r="R1078" s="295"/>
      <c r="S1078" s="295"/>
      <c r="T1078" s="295"/>
      <c r="U1078" s="295"/>
      <c r="V1078" s="295"/>
      <c r="W1078" s="295"/>
      <c r="X1078" s="295"/>
      <c r="Y1078" s="426"/>
      <c r="Z1078" s="415"/>
      <c r="AA1078" s="415"/>
      <c r="AB1078" s="415"/>
      <c r="AC1078" s="415"/>
      <c r="AD1078" s="415"/>
      <c r="AE1078" s="415"/>
      <c r="AF1078" s="415"/>
      <c r="AG1078" s="415"/>
      <c r="AH1078" s="415"/>
      <c r="AI1078" s="415"/>
      <c r="AJ1078" s="415"/>
      <c r="AK1078" s="415"/>
      <c r="AL1078" s="415"/>
      <c r="AM1078" s="296">
        <f>SUM(Y1078:AL1078)</f>
        <v>0</v>
      </c>
    </row>
    <row r="1079" spans="1:39" ht="15" hidden="1" customHeight="1" outlineLevel="1">
      <c r="A1079" s="530"/>
      <c r="B1079" s="294" t="s">
        <v>346</v>
      </c>
      <c r="C1079" s="291" t="s">
        <v>163</v>
      </c>
      <c r="D1079" s="295"/>
      <c r="E1079" s="295"/>
      <c r="F1079" s="295"/>
      <c r="G1079" s="295"/>
      <c r="H1079" s="295"/>
      <c r="I1079" s="295"/>
      <c r="J1079" s="295"/>
      <c r="K1079" s="295"/>
      <c r="L1079" s="295"/>
      <c r="M1079" s="295"/>
      <c r="N1079" s="295">
        <f>N1078</f>
        <v>12</v>
      </c>
      <c r="O1079" s="295"/>
      <c r="P1079" s="295"/>
      <c r="Q1079" s="295"/>
      <c r="R1079" s="295"/>
      <c r="S1079" s="295"/>
      <c r="T1079" s="295"/>
      <c r="U1079" s="295"/>
      <c r="V1079" s="295"/>
      <c r="W1079" s="295"/>
      <c r="X1079" s="295"/>
      <c r="Y1079" s="411">
        <f>Y1078</f>
        <v>0</v>
      </c>
      <c r="Z1079" s="411">
        <f t="shared" ref="Z1079" si="2254">Z1078</f>
        <v>0</v>
      </c>
      <c r="AA1079" s="411">
        <f t="shared" ref="AA1079" si="2255">AA1078</f>
        <v>0</v>
      </c>
      <c r="AB1079" s="411">
        <f t="shared" ref="AB1079" si="2256">AB1078</f>
        <v>0</v>
      </c>
      <c r="AC1079" s="411">
        <f t="shared" ref="AC1079" si="2257">AC1078</f>
        <v>0</v>
      </c>
      <c r="AD1079" s="411">
        <f t="shared" ref="AD1079" si="2258">AD1078</f>
        <v>0</v>
      </c>
      <c r="AE1079" s="411">
        <f t="shared" ref="AE1079" si="2259">AE1078</f>
        <v>0</v>
      </c>
      <c r="AF1079" s="411">
        <f t="shared" ref="AF1079" si="2260">AF1078</f>
        <v>0</v>
      </c>
      <c r="AG1079" s="411">
        <f t="shared" ref="AG1079" si="2261">AG1078</f>
        <v>0</v>
      </c>
      <c r="AH1079" s="411">
        <f t="shared" ref="AH1079" si="2262">AH1078</f>
        <v>0</v>
      </c>
      <c r="AI1079" s="411">
        <f t="shared" ref="AI1079" si="2263">AI1078</f>
        <v>0</v>
      </c>
      <c r="AJ1079" s="411">
        <f t="shared" ref="AJ1079" si="2264">AJ1078</f>
        <v>0</v>
      </c>
      <c r="AK1079" s="411">
        <f t="shared" ref="AK1079" si="2265">AK1078</f>
        <v>0</v>
      </c>
      <c r="AL1079" s="411">
        <f t="shared" ref="AL1079" si="2266">AL1078</f>
        <v>0</v>
      </c>
      <c r="AM1079" s="306"/>
    </row>
    <row r="1080" spans="1:39" ht="15" hidden="1" customHeight="1" outlineLevel="1">
      <c r="A1080" s="530"/>
      <c r="B1080" s="428"/>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2"/>
      <c r="Z1080" s="425"/>
      <c r="AA1080" s="425"/>
      <c r="AB1080" s="425"/>
      <c r="AC1080" s="425"/>
      <c r="AD1080" s="425"/>
      <c r="AE1080" s="425"/>
      <c r="AF1080" s="425"/>
      <c r="AG1080" s="425"/>
      <c r="AH1080" s="425"/>
      <c r="AI1080" s="425"/>
      <c r="AJ1080" s="425"/>
      <c r="AK1080" s="425"/>
      <c r="AL1080" s="425"/>
      <c r="AM1080" s="306"/>
    </row>
    <row r="1081" spans="1:39" ht="15" hidden="1" customHeight="1" outlineLevel="1">
      <c r="A1081" s="530">
        <v>38</v>
      </c>
      <c r="B1081" s="428" t="s">
        <v>130</v>
      </c>
      <c r="C1081" s="291" t="s">
        <v>25</v>
      </c>
      <c r="D1081" s="295"/>
      <c r="E1081" s="295"/>
      <c r="F1081" s="295"/>
      <c r="G1081" s="295"/>
      <c r="H1081" s="295"/>
      <c r="I1081" s="295"/>
      <c r="J1081" s="295"/>
      <c r="K1081" s="295"/>
      <c r="L1081" s="295"/>
      <c r="M1081" s="295"/>
      <c r="N1081" s="295">
        <v>12</v>
      </c>
      <c r="O1081" s="295"/>
      <c r="P1081" s="295"/>
      <c r="Q1081" s="295"/>
      <c r="R1081" s="295"/>
      <c r="S1081" s="295"/>
      <c r="T1081" s="295"/>
      <c r="U1081" s="295"/>
      <c r="V1081" s="295"/>
      <c r="W1081" s="295"/>
      <c r="X1081" s="295"/>
      <c r="Y1081" s="426"/>
      <c r="Z1081" s="415"/>
      <c r="AA1081" s="415"/>
      <c r="AB1081" s="415"/>
      <c r="AC1081" s="415"/>
      <c r="AD1081" s="415"/>
      <c r="AE1081" s="415"/>
      <c r="AF1081" s="415"/>
      <c r="AG1081" s="415"/>
      <c r="AH1081" s="415"/>
      <c r="AI1081" s="415"/>
      <c r="AJ1081" s="415"/>
      <c r="AK1081" s="415"/>
      <c r="AL1081" s="415"/>
      <c r="AM1081" s="296">
        <f>SUM(Y1081:AL1081)</f>
        <v>0</v>
      </c>
    </row>
    <row r="1082" spans="1:39" ht="15" hidden="1" customHeight="1" outlineLevel="1">
      <c r="A1082" s="530"/>
      <c r="B1082" s="294" t="s">
        <v>346</v>
      </c>
      <c r="C1082" s="291" t="s">
        <v>163</v>
      </c>
      <c r="D1082" s="295"/>
      <c r="E1082" s="295"/>
      <c r="F1082" s="295"/>
      <c r="G1082" s="295"/>
      <c r="H1082" s="295"/>
      <c r="I1082" s="295"/>
      <c r="J1082" s="295"/>
      <c r="K1082" s="295"/>
      <c r="L1082" s="295"/>
      <c r="M1082" s="295"/>
      <c r="N1082" s="295">
        <f>N1081</f>
        <v>12</v>
      </c>
      <c r="O1082" s="295"/>
      <c r="P1082" s="295"/>
      <c r="Q1082" s="295"/>
      <c r="R1082" s="295"/>
      <c r="S1082" s="295"/>
      <c r="T1082" s="295"/>
      <c r="U1082" s="295"/>
      <c r="V1082" s="295"/>
      <c r="W1082" s="295"/>
      <c r="X1082" s="295"/>
      <c r="Y1082" s="411">
        <f>Y1081</f>
        <v>0</v>
      </c>
      <c r="Z1082" s="411">
        <f t="shared" ref="Z1082" si="2267">Z1081</f>
        <v>0</v>
      </c>
      <c r="AA1082" s="411">
        <f t="shared" ref="AA1082" si="2268">AA1081</f>
        <v>0</v>
      </c>
      <c r="AB1082" s="411">
        <f t="shared" ref="AB1082" si="2269">AB1081</f>
        <v>0</v>
      </c>
      <c r="AC1082" s="411">
        <f t="shared" ref="AC1082" si="2270">AC1081</f>
        <v>0</v>
      </c>
      <c r="AD1082" s="411">
        <f t="shared" ref="AD1082" si="2271">AD1081</f>
        <v>0</v>
      </c>
      <c r="AE1082" s="411">
        <f t="shared" ref="AE1082" si="2272">AE1081</f>
        <v>0</v>
      </c>
      <c r="AF1082" s="411">
        <f t="shared" ref="AF1082" si="2273">AF1081</f>
        <v>0</v>
      </c>
      <c r="AG1082" s="411">
        <f t="shared" ref="AG1082" si="2274">AG1081</f>
        <v>0</v>
      </c>
      <c r="AH1082" s="411">
        <f t="shared" ref="AH1082" si="2275">AH1081</f>
        <v>0</v>
      </c>
      <c r="AI1082" s="411">
        <f t="shared" ref="AI1082" si="2276">AI1081</f>
        <v>0</v>
      </c>
      <c r="AJ1082" s="411">
        <f t="shared" ref="AJ1082" si="2277">AJ1081</f>
        <v>0</v>
      </c>
      <c r="AK1082" s="411">
        <f t="shared" ref="AK1082" si="2278">AK1081</f>
        <v>0</v>
      </c>
      <c r="AL1082" s="411">
        <f t="shared" ref="AL1082" si="2279">AL1081</f>
        <v>0</v>
      </c>
      <c r="AM1082" s="306"/>
    </row>
    <row r="1083" spans="1:39" ht="15" hidden="1" customHeight="1" outlineLevel="1">
      <c r="A1083" s="530"/>
      <c r="B1083" s="428"/>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2"/>
      <c r="Z1083" s="425"/>
      <c r="AA1083" s="425"/>
      <c r="AB1083" s="425"/>
      <c r="AC1083" s="425"/>
      <c r="AD1083" s="425"/>
      <c r="AE1083" s="425"/>
      <c r="AF1083" s="425"/>
      <c r="AG1083" s="425"/>
      <c r="AH1083" s="425"/>
      <c r="AI1083" s="425"/>
      <c r="AJ1083" s="425"/>
      <c r="AK1083" s="425"/>
      <c r="AL1083" s="425"/>
      <c r="AM1083" s="306"/>
    </row>
    <row r="1084" spans="1:39" ht="15" hidden="1" customHeight="1" outlineLevel="1">
      <c r="A1084" s="530">
        <v>39</v>
      </c>
      <c r="B1084" s="428" t="s">
        <v>131</v>
      </c>
      <c r="C1084" s="291" t="s">
        <v>25</v>
      </c>
      <c r="D1084" s="295"/>
      <c r="E1084" s="295"/>
      <c r="F1084" s="295"/>
      <c r="G1084" s="295"/>
      <c r="H1084" s="295"/>
      <c r="I1084" s="295"/>
      <c r="J1084" s="295"/>
      <c r="K1084" s="295"/>
      <c r="L1084" s="295"/>
      <c r="M1084" s="295"/>
      <c r="N1084" s="295">
        <v>12</v>
      </c>
      <c r="O1084" s="295"/>
      <c r="P1084" s="295"/>
      <c r="Q1084" s="295"/>
      <c r="R1084" s="295"/>
      <c r="S1084" s="295"/>
      <c r="T1084" s="295"/>
      <c r="U1084" s="295"/>
      <c r="V1084" s="295"/>
      <c r="W1084" s="295"/>
      <c r="X1084" s="295"/>
      <c r="Y1084" s="426"/>
      <c r="Z1084" s="415"/>
      <c r="AA1084" s="415"/>
      <c r="AB1084" s="415"/>
      <c r="AC1084" s="415"/>
      <c r="AD1084" s="415"/>
      <c r="AE1084" s="415"/>
      <c r="AF1084" s="415"/>
      <c r="AG1084" s="415"/>
      <c r="AH1084" s="415"/>
      <c r="AI1084" s="415"/>
      <c r="AJ1084" s="415"/>
      <c r="AK1084" s="415"/>
      <c r="AL1084" s="415"/>
      <c r="AM1084" s="296">
        <f>SUM(Y1084:AL1084)</f>
        <v>0</v>
      </c>
    </row>
    <row r="1085" spans="1:39" ht="15" hidden="1" customHeight="1" outlineLevel="1">
      <c r="A1085" s="530"/>
      <c r="B1085" s="294" t="s">
        <v>346</v>
      </c>
      <c r="C1085" s="291" t="s">
        <v>163</v>
      </c>
      <c r="D1085" s="295"/>
      <c r="E1085" s="295"/>
      <c r="F1085" s="295"/>
      <c r="G1085" s="295"/>
      <c r="H1085" s="295"/>
      <c r="I1085" s="295"/>
      <c r="J1085" s="295"/>
      <c r="K1085" s="295"/>
      <c r="L1085" s="295"/>
      <c r="M1085" s="295"/>
      <c r="N1085" s="295">
        <f>N1084</f>
        <v>12</v>
      </c>
      <c r="O1085" s="295"/>
      <c r="P1085" s="295"/>
      <c r="Q1085" s="295"/>
      <c r="R1085" s="295"/>
      <c r="S1085" s="295"/>
      <c r="T1085" s="295"/>
      <c r="U1085" s="295"/>
      <c r="V1085" s="295"/>
      <c r="W1085" s="295"/>
      <c r="X1085" s="295"/>
      <c r="Y1085" s="411">
        <f>Y1084</f>
        <v>0</v>
      </c>
      <c r="Z1085" s="411">
        <f t="shared" ref="Z1085" si="2280">Z1084</f>
        <v>0</v>
      </c>
      <c r="AA1085" s="411">
        <f t="shared" ref="AA1085" si="2281">AA1084</f>
        <v>0</v>
      </c>
      <c r="AB1085" s="411">
        <f t="shared" ref="AB1085" si="2282">AB1084</f>
        <v>0</v>
      </c>
      <c r="AC1085" s="411">
        <f t="shared" ref="AC1085" si="2283">AC1084</f>
        <v>0</v>
      </c>
      <c r="AD1085" s="411">
        <f t="shared" ref="AD1085" si="2284">AD1084</f>
        <v>0</v>
      </c>
      <c r="AE1085" s="411">
        <f t="shared" ref="AE1085" si="2285">AE1084</f>
        <v>0</v>
      </c>
      <c r="AF1085" s="411">
        <f t="shared" ref="AF1085" si="2286">AF1084</f>
        <v>0</v>
      </c>
      <c r="AG1085" s="411">
        <f t="shared" ref="AG1085" si="2287">AG1084</f>
        <v>0</v>
      </c>
      <c r="AH1085" s="411">
        <f t="shared" ref="AH1085" si="2288">AH1084</f>
        <v>0</v>
      </c>
      <c r="AI1085" s="411">
        <f t="shared" ref="AI1085" si="2289">AI1084</f>
        <v>0</v>
      </c>
      <c r="AJ1085" s="411">
        <f t="shared" ref="AJ1085" si="2290">AJ1084</f>
        <v>0</v>
      </c>
      <c r="AK1085" s="411">
        <f t="shared" ref="AK1085" si="2291">AK1084</f>
        <v>0</v>
      </c>
      <c r="AL1085" s="411">
        <f t="shared" ref="AL1085" si="2292">AL1084</f>
        <v>0</v>
      </c>
      <c r="AM1085" s="306"/>
    </row>
    <row r="1086" spans="1:39" ht="15" hidden="1" customHeight="1" outlineLevel="1">
      <c r="A1086" s="530"/>
      <c r="B1086" s="428"/>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15" hidden="1" customHeight="1" outlineLevel="1">
      <c r="A1087" s="530">
        <v>40</v>
      </c>
      <c r="B1087" s="428" t="s">
        <v>132</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0"/>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2293">Z1087</f>
        <v>0</v>
      </c>
      <c r="AA1088" s="411">
        <f t="shared" ref="AA1088" si="2294">AA1087</f>
        <v>0</v>
      </c>
      <c r="AB1088" s="411">
        <f t="shared" ref="AB1088" si="2295">AB1087</f>
        <v>0</v>
      </c>
      <c r="AC1088" s="411">
        <f t="shared" ref="AC1088" si="2296">AC1087</f>
        <v>0</v>
      </c>
      <c r="AD1088" s="411">
        <f t="shared" ref="AD1088" si="2297">AD1087</f>
        <v>0</v>
      </c>
      <c r="AE1088" s="411">
        <f t="shared" ref="AE1088" si="2298">AE1087</f>
        <v>0</v>
      </c>
      <c r="AF1088" s="411">
        <f t="shared" ref="AF1088" si="2299">AF1087</f>
        <v>0</v>
      </c>
      <c r="AG1088" s="411">
        <f t="shared" ref="AG1088" si="2300">AG1087</f>
        <v>0</v>
      </c>
      <c r="AH1088" s="411">
        <f t="shared" ref="AH1088" si="2301">AH1087</f>
        <v>0</v>
      </c>
      <c r="AI1088" s="411">
        <f t="shared" ref="AI1088" si="2302">AI1087</f>
        <v>0</v>
      </c>
      <c r="AJ1088" s="411">
        <f t="shared" ref="AJ1088" si="2303">AJ1087</f>
        <v>0</v>
      </c>
      <c r="AK1088" s="411">
        <f t="shared" ref="AK1088" si="2304">AK1087</f>
        <v>0</v>
      </c>
      <c r="AL1088" s="411">
        <f t="shared" ref="AL1088" si="2305">AL1087</f>
        <v>0</v>
      </c>
      <c r="AM1088" s="306"/>
    </row>
    <row r="1089" spans="1:39" ht="15" hidden="1" customHeight="1" outlineLevel="1">
      <c r="A1089" s="530"/>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28.5" hidden="1" customHeight="1" outlineLevel="1">
      <c r="A1090" s="530">
        <v>41</v>
      </c>
      <c r="B1090" s="428" t="s">
        <v>133</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0"/>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2306">Z1090</f>
        <v>0</v>
      </c>
      <c r="AA1091" s="411">
        <f t="shared" ref="AA1091" si="2307">AA1090</f>
        <v>0</v>
      </c>
      <c r="AB1091" s="411">
        <f t="shared" ref="AB1091" si="2308">AB1090</f>
        <v>0</v>
      </c>
      <c r="AC1091" s="411">
        <f t="shared" ref="AC1091" si="2309">AC1090</f>
        <v>0</v>
      </c>
      <c r="AD1091" s="411">
        <f t="shared" ref="AD1091" si="2310">AD1090</f>
        <v>0</v>
      </c>
      <c r="AE1091" s="411">
        <f t="shared" ref="AE1091" si="2311">AE1090</f>
        <v>0</v>
      </c>
      <c r="AF1091" s="411">
        <f t="shared" ref="AF1091" si="2312">AF1090</f>
        <v>0</v>
      </c>
      <c r="AG1091" s="411">
        <f t="shared" ref="AG1091" si="2313">AG1090</f>
        <v>0</v>
      </c>
      <c r="AH1091" s="411">
        <f t="shared" ref="AH1091" si="2314">AH1090</f>
        <v>0</v>
      </c>
      <c r="AI1091" s="411">
        <f t="shared" ref="AI1091" si="2315">AI1090</f>
        <v>0</v>
      </c>
      <c r="AJ1091" s="411">
        <f t="shared" ref="AJ1091" si="2316">AJ1090</f>
        <v>0</v>
      </c>
      <c r="AK1091" s="411">
        <f t="shared" ref="AK1091" si="2317">AK1090</f>
        <v>0</v>
      </c>
      <c r="AL1091" s="411">
        <f t="shared" ref="AL1091" si="2318">AL1090</f>
        <v>0</v>
      </c>
      <c r="AM1091" s="306"/>
    </row>
    <row r="1092" spans="1:39" ht="15" hidden="1" customHeight="1" outlineLevel="1">
      <c r="A1092" s="530"/>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28.5" hidden="1" customHeight="1" outlineLevel="1">
      <c r="A1093" s="530">
        <v>42</v>
      </c>
      <c r="B1093" s="428" t="s">
        <v>134</v>
      </c>
      <c r="C1093" s="291" t="s">
        <v>25</v>
      </c>
      <c r="D1093" s="295"/>
      <c r="E1093" s="295"/>
      <c r="F1093" s="295"/>
      <c r="G1093" s="295"/>
      <c r="H1093" s="295"/>
      <c r="I1093" s="295"/>
      <c r="J1093" s="295"/>
      <c r="K1093" s="295"/>
      <c r="L1093" s="295"/>
      <c r="M1093" s="295"/>
      <c r="N1093" s="291"/>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0"/>
      <c r="B1094" s="294" t="s">
        <v>346</v>
      </c>
      <c r="C1094" s="291" t="s">
        <v>163</v>
      </c>
      <c r="D1094" s="295"/>
      <c r="E1094" s="295"/>
      <c r="F1094" s="295"/>
      <c r="G1094" s="295"/>
      <c r="H1094" s="295"/>
      <c r="I1094" s="295"/>
      <c r="J1094" s="295"/>
      <c r="K1094" s="295"/>
      <c r="L1094" s="295"/>
      <c r="M1094" s="295"/>
      <c r="N1094" s="468"/>
      <c r="O1094" s="295"/>
      <c r="P1094" s="295"/>
      <c r="Q1094" s="295"/>
      <c r="R1094" s="295"/>
      <c r="S1094" s="295"/>
      <c r="T1094" s="295"/>
      <c r="U1094" s="295"/>
      <c r="V1094" s="295"/>
      <c r="W1094" s="295"/>
      <c r="X1094" s="295"/>
      <c r="Y1094" s="411">
        <f>Y1093</f>
        <v>0</v>
      </c>
      <c r="Z1094" s="411">
        <f t="shared" ref="Z1094" si="2319">Z1093</f>
        <v>0</v>
      </c>
      <c r="AA1094" s="411">
        <f t="shared" ref="AA1094" si="2320">AA1093</f>
        <v>0</v>
      </c>
      <c r="AB1094" s="411">
        <f t="shared" ref="AB1094" si="2321">AB1093</f>
        <v>0</v>
      </c>
      <c r="AC1094" s="411">
        <f t="shared" ref="AC1094" si="2322">AC1093</f>
        <v>0</v>
      </c>
      <c r="AD1094" s="411">
        <f t="shared" ref="AD1094" si="2323">AD1093</f>
        <v>0</v>
      </c>
      <c r="AE1094" s="411">
        <f t="shared" ref="AE1094" si="2324">AE1093</f>
        <v>0</v>
      </c>
      <c r="AF1094" s="411">
        <f t="shared" ref="AF1094" si="2325">AF1093</f>
        <v>0</v>
      </c>
      <c r="AG1094" s="411">
        <f t="shared" ref="AG1094" si="2326">AG1093</f>
        <v>0</v>
      </c>
      <c r="AH1094" s="411">
        <f t="shared" ref="AH1094" si="2327">AH1093</f>
        <v>0</v>
      </c>
      <c r="AI1094" s="411">
        <f t="shared" ref="AI1094" si="2328">AI1093</f>
        <v>0</v>
      </c>
      <c r="AJ1094" s="411">
        <f t="shared" ref="AJ1094" si="2329">AJ1093</f>
        <v>0</v>
      </c>
      <c r="AK1094" s="411">
        <f t="shared" ref="AK1094" si="2330">AK1093</f>
        <v>0</v>
      </c>
      <c r="AL1094" s="411">
        <f t="shared" ref="AL1094" si="2331">AL1093</f>
        <v>0</v>
      </c>
      <c r="AM1094" s="306"/>
    </row>
    <row r="1095" spans="1:39" ht="15" hidden="1" customHeight="1" outlineLevel="1">
      <c r="A1095" s="530"/>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0">
        <v>43</v>
      </c>
      <c r="B1096" s="428" t="s">
        <v>135</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0"/>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2332">Z1096</f>
        <v>0</v>
      </c>
      <c r="AA1097" s="411">
        <f t="shared" ref="AA1097" si="2333">AA1096</f>
        <v>0</v>
      </c>
      <c r="AB1097" s="411">
        <f t="shared" ref="AB1097" si="2334">AB1096</f>
        <v>0</v>
      </c>
      <c r="AC1097" s="411">
        <f t="shared" ref="AC1097" si="2335">AC1096</f>
        <v>0</v>
      </c>
      <c r="AD1097" s="411">
        <f t="shared" ref="AD1097" si="2336">AD1096</f>
        <v>0</v>
      </c>
      <c r="AE1097" s="411">
        <f t="shared" ref="AE1097" si="2337">AE1096</f>
        <v>0</v>
      </c>
      <c r="AF1097" s="411">
        <f t="shared" ref="AF1097" si="2338">AF1096</f>
        <v>0</v>
      </c>
      <c r="AG1097" s="411">
        <f t="shared" ref="AG1097" si="2339">AG1096</f>
        <v>0</v>
      </c>
      <c r="AH1097" s="411">
        <f t="shared" ref="AH1097" si="2340">AH1096</f>
        <v>0</v>
      </c>
      <c r="AI1097" s="411">
        <f t="shared" ref="AI1097" si="2341">AI1096</f>
        <v>0</v>
      </c>
      <c r="AJ1097" s="411">
        <f t="shared" ref="AJ1097" si="2342">AJ1096</f>
        <v>0</v>
      </c>
      <c r="AK1097" s="411">
        <f t="shared" ref="AK1097" si="2343">AK1096</f>
        <v>0</v>
      </c>
      <c r="AL1097" s="411">
        <f t="shared" ref="AL1097" si="2344">AL1096</f>
        <v>0</v>
      </c>
      <c r="AM1097" s="306"/>
    </row>
    <row r="1098" spans="1:39" ht="15" hidden="1" customHeight="1" outlineLevel="1">
      <c r="A1098" s="530"/>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28.5" hidden="1" customHeight="1" outlineLevel="1">
      <c r="A1099" s="530">
        <v>44</v>
      </c>
      <c r="B1099" s="428" t="s">
        <v>136</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0"/>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2345">Z1099</f>
        <v>0</v>
      </c>
      <c r="AA1100" s="411">
        <f t="shared" ref="AA1100" si="2346">AA1099</f>
        <v>0</v>
      </c>
      <c r="AB1100" s="411">
        <f t="shared" ref="AB1100" si="2347">AB1099</f>
        <v>0</v>
      </c>
      <c r="AC1100" s="411">
        <f t="shared" ref="AC1100" si="2348">AC1099</f>
        <v>0</v>
      </c>
      <c r="AD1100" s="411">
        <f t="shared" ref="AD1100" si="2349">AD1099</f>
        <v>0</v>
      </c>
      <c r="AE1100" s="411">
        <f t="shared" ref="AE1100" si="2350">AE1099</f>
        <v>0</v>
      </c>
      <c r="AF1100" s="411">
        <f t="shared" ref="AF1100" si="2351">AF1099</f>
        <v>0</v>
      </c>
      <c r="AG1100" s="411">
        <f t="shared" ref="AG1100" si="2352">AG1099</f>
        <v>0</v>
      </c>
      <c r="AH1100" s="411">
        <f t="shared" ref="AH1100" si="2353">AH1099</f>
        <v>0</v>
      </c>
      <c r="AI1100" s="411">
        <f t="shared" ref="AI1100" si="2354">AI1099</f>
        <v>0</v>
      </c>
      <c r="AJ1100" s="411">
        <f t="shared" ref="AJ1100" si="2355">AJ1099</f>
        <v>0</v>
      </c>
      <c r="AK1100" s="411">
        <f t="shared" ref="AK1100" si="2356">AK1099</f>
        <v>0</v>
      </c>
      <c r="AL1100" s="411">
        <f t="shared" ref="AL1100" si="2357">AL1099</f>
        <v>0</v>
      </c>
      <c r="AM1100" s="306"/>
    </row>
    <row r="1101" spans="1:39" ht="15" hidden="1" customHeight="1" outlineLevel="1">
      <c r="A1101" s="530"/>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32.450000000000003" hidden="1" customHeight="1" outlineLevel="1">
      <c r="A1102" s="530">
        <v>45</v>
      </c>
      <c r="B1102" s="428" t="s">
        <v>137</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0"/>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2358">Z1102</f>
        <v>0</v>
      </c>
      <c r="AA1103" s="411">
        <f t="shared" ref="AA1103" si="2359">AA1102</f>
        <v>0</v>
      </c>
      <c r="AB1103" s="411">
        <f t="shared" ref="AB1103" si="2360">AB1102</f>
        <v>0</v>
      </c>
      <c r="AC1103" s="411">
        <f t="shared" ref="AC1103" si="2361">AC1102</f>
        <v>0</v>
      </c>
      <c r="AD1103" s="411">
        <f t="shared" ref="AD1103" si="2362">AD1102</f>
        <v>0</v>
      </c>
      <c r="AE1103" s="411">
        <f t="shared" ref="AE1103" si="2363">AE1102</f>
        <v>0</v>
      </c>
      <c r="AF1103" s="411">
        <f t="shared" ref="AF1103" si="2364">AF1102</f>
        <v>0</v>
      </c>
      <c r="AG1103" s="411">
        <f t="shared" ref="AG1103" si="2365">AG1102</f>
        <v>0</v>
      </c>
      <c r="AH1103" s="411">
        <f t="shared" ref="AH1103" si="2366">AH1102</f>
        <v>0</v>
      </c>
      <c r="AI1103" s="411">
        <f t="shared" ref="AI1103" si="2367">AI1102</f>
        <v>0</v>
      </c>
      <c r="AJ1103" s="411">
        <f t="shared" ref="AJ1103" si="2368">AJ1102</f>
        <v>0</v>
      </c>
      <c r="AK1103" s="411">
        <f t="shared" ref="AK1103" si="2369">AK1102</f>
        <v>0</v>
      </c>
      <c r="AL1103" s="411">
        <f t="shared" ref="AL1103" si="2370">AL1102</f>
        <v>0</v>
      </c>
      <c r="AM1103" s="306"/>
    </row>
    <row r="1104" spans="1:39" ht="15" hidden="1" customHeight="1" outlineLevel="1">
      <c r="A1104" s="530"/>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32.1" hidden="1" customHeight="1" outlineLevel="1">
      <c r="A1105" s="530">
        <v>46</v>
      </c>
      <c r="B1105" s="428" t="s">
        <v>138</v>
      </c>
      <c r="C1105" s="291" t="s">
        <v>25</v>
      </c>
      <c r="D1105" s="295"/>
      <c r="E1105" s="295"/>
      <c r="F1105" s="295"/>
      <c r="G1105" s="295"/>
      <c r="H1105" s="295"/>
      <c r="I1105" s="295"/>
      <c r="J1105" s="295"/>
      <c r="K1105" s="295"/>
      <c r="L1105" s="295"/>
      <c r="M1105" s="295"/>
      <c r="N1105" s="295">
        <v>12</v>
      </c>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0"/>
      <c r="B1106" s="294" t="s">
        <v>346</v>
      </c>
      <c r="C1106" s="291" t="s">
        <v>163</v>
      </c>
      <c r="D1106" s="295"/>
      <c r="E1106" s="295"/>
      <c r="F1106" s="295"/>
      <c r="G1106" s="295"/>
      <c r="H1106" s="295"/>
      <c r="I1106" s="295"/>
      <c r="J1106" s="295"/>
      <c r="K1106" s="295"/>
      <c r="L1106" s="295"/>
      <c r="M1106" s="295"/>
      <c r="N1106" s="295">
        <f>N1105</f>
        <v>12</v>
      </c>
      <c r="O1106" s="295"/>
      <c r="P1106" s="295"/>
      <c r="Q1106" s="295"/>
      <c r="R1106" s="295"/>
      <c r="S1106" s="295"/>
      <c r="T1106" s="295"/>
      <c r="U1106" s="295"/>
      <c r="V1106" s="295"/>
      <c r="W1106" s="295"/>
      <c r="X1106" s="295"/>
      <c r="Y1106" s="411">
        <f>Y1105</f>
        <v>0</v>
      </c>
      <c r="Z1106" s="411">
        <f t="shared" ref="Z1106" si="2371">Z1105</f>
        <v>0</v>
      </c>
      <c r="AA1106" s="411">
        <f t="shared" ref="AA1106" si="2372">AA1105</f>
        <v>0</v>
      </c>
      <c r="AB1106" s="411">
        <f t="shared" ref="AB1106" si="2373">AB1105</f>
        <v>0</v>
      </c>
      <c r="AC1106" s="411">
        <f t="shared" ref="AC1106" si="2374">AC1105</f>
        <v>0</v>
      </c>
      <c r="AD1106" s="411">
        <f t="shared" ref="AD1106" si="2375">AD1105</f>
        <v>0</v>
      </c>
      <c r="AE1106" s="411">
        <f t="shared" ref="AE1106" si="2376">AE1105</f>
        <v>0</v>
      </c>
      <c r="AF1106" s="411">
        <f t="shared" ref="AF1106" si="2377">AF1105</f>
        <v>0</v>
      </c>
      <c r="AG1106" s="411">
        <f t="shared" ref="AG1106" si="2378">AG1105</f>
        <v>0</v>
      </c>
      <c r="AH1106" s="411">
        <f t="shared" ref="AH1106" si="2379">AH1105</f>
        <v>0</v>
      </c>
      <c r="AI1106" s="411">
        <f t="shared" ref="AI1106" si="2380">AI1105</f>
        <v>0</v>
      </c>
      <c r="AJ1106" s="411">
        <f t="shared" ref="AJ1106" si="2381">AJ1105</f>
        <v>0</v>
      </c>
      <c r="AK1106" s="411">
        <f t="shared" ref="AK1106" si="2382">AK1105</f>
        <v>0</v>
      </c>
      <c r="AL1106" s="411">
        <f t="shared" ref="AL1106" si="2383">AL1105</f>
        <v>0</v>
      </c>
      <c r="AM1106" s="306"/>
    </row>
    <row r="1107" spans="1:39" ht="15" hidden="1" customHeight="1" outlineLevel="1">
      <c r="A1107" s="530"/>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35.450000000000003" hidden="1" customHeight="1" outlineLevel="1">
      <c r="A1108" s="530">
        <v>47</v>
      </c>
      <c r="B1108" s="428" t="s">
        <v>139</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0"/>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2384">Z1108</f>
        <v>0</v>
      </c>
      <c r="AA1109" s="411">
        <f t="shared" ref="AA1109" si="2385">AA1108</f>
        <v>0</v>
      </c>
      <c r="AB1109" s="411">
        <f t="shared" ref="AB1109" si="2386">AB1108</f>
        <v>0</v>
      </c>
      <c r="AC1109" s="411">
        <f t="shared" ref="AC1109" si="2387">AC1108</f>
        <v>0</v>
      </c>
      <c r="AD1109" s="411">
        <f t="shared" ref="AD1109" si="2388">AD1108</f>
        <v>0</v>
      </c>
      <c r="AE1109" s="411">
        <f t="shared" ref="AE1109" si="2389">AE1108</f>
        <v>0</v>
      </c>
      <c r="AF1109" s="411">
        <f t="shared" ref="AF1109" si="2390">AF1108</f>
        <v>0</v>
      </c>
      <c r="AG1109" s="411">
        <f t="shared" ref="AG1109" si="2391">AG1108</f>
        <v>0</v>
      </c>
      <c r="AH1109" s="411">
        <f t="shared" ref="AH1109" si="2392">AH1108</f>
        <v>0</v>
      </c>
      <c r="AI1109" s="411">
        <f t="shared" ref="AI1109" si="2393">AI1108</f>
        <v>0</v>
      </c>
      <c r="AJ1109" s="411">
        <f t="shared" ref="AJ1109" si="2394">AJ1108</f>
        <v>0</v>
      </c>
      <c r="AK1109" s="411">
        <f t="shared" ref="AK1109" si="2395">AK1108</f>
        <v>0</v>
      </c>
      <c r="AL1109" s="411">
        <f t="shared" ref="AL1109" si="2396">AL1108</f>
        <v>0</v>
      </c>
      <c r="AM1109" s="306"/>
    </row>
    <row r="1110" spans="1:39" ht="15" hidden="1" customHeight="1" outlineLevel="1">
      <c r="A1110" s="530"/>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39.6" hidden="1" customHeight="1" outlineLevel="1">
      <c r="A1111" s="530">
        <v>48</v>
      </c>
      <c r="B1111" s="428" t="s">
        <v>140</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0"/>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2397">Z1111</f>
        <v>0</v>
      </c>
      <c r="AA1112" s="411">
        <f t="shared" ref="AA1112" si="2398">AA1111</f>
        <v>0</v>
      </c>
      <c r="AB1112" s="411">
        <f t="shared" ref="AB1112" si="2399">AB1111</f>
        <v>0</v>
      </c>
      <c r="AC1112" s="411">
        <f t="shared" ref="AC1112" si="2400">AC1111</f>
        <v>0</v>
      </c>
      <c r="AD1112" s="411">
        <f t="shared" ref="AD1112" si="2401">AD1111</f>
        <v>0</v>
      </c>
      <c r="AE1112" s="411">
        <f t="shared" ref="AE1112" si="2402">AE1111</f>
        <v>0</v>
      </c>
      <c r="AF1112" s="411">
        <f t="shared" ref="AF1112" si="2403">AF1111</f>
        <v>0</v>
      </c>
      <c r="AG1112" s="411">
        <f t="shared" ref="AG1112" si="2404">AG1111</f>
        <v>0</v>
      </c>
      <c r="AH1112" s="411">
        <f t="shared" ref="AH1112" si="2405">AH1111</f>
        <v>0</v>
      </c>
      <c r="AI1112" s="411">
        <f t="shared" ref="AI1112" si="2406">AI1111</f>
        <v>0</v>
      </c>
      <c r="AJ1112" s="411">
        <f t="shared" ref="AJ1112" si="2407">AJ1111</f>
        <v>0</v>
      </c>
      <c r="AK1112" s="411">
        <f t="shared" ref="AK1112" si="2408">AK1111</f>
        <v>0</v>
      </c>
      <c r="AL1112" s="411">
        <f t="shared" ref="AL1112" si="2409">AL1111</f>
        <v>0</v>
      </c>
      <c r="AM1112" s="306"/>
    </row>
    <row r="1113" spans="1:39" ht="15" hidden="1" customHeight="1" outlineLevel="1">
      <c r="A1113" s="530"/>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33" hidden="1" customHeight="1" outlineLevel="1">
      <c r="A1114" s="530">
        <v>49</v>
      </c>
      <c r="B1114" s="428" t="s">
        <v>141</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0"/>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Y1114</f>
        <v>0</v>
      </c>
      <c r="Z1115" s="411">
        <f t="shared" ref="Z1115" si="2410">Z1114</f>
        <v>0</v>
      </c>
      <c r="AA1115" s="411">
        <f t="shared" ref="AA1115" si="2411">AA1114</f>
        <v>0</v>
      </c>
      <c r="AB1115" s="411">
        <f t="shared" ref="AB1115" si="2412">AB1114</f>
        <v>0</v>
      </c>
      <c r="AC1115" s="411">
        <f t="shared" ref="AC1115" si="2413">AC1114</f>
        <v>0</v>
      </c>
      <c r="AD1115" s="411">
        <f t="shared" ref="AD1115" si="2414">AD1114</f>
        <v>0</v>
      </c>
      <c r="AE1115" s="411">
        <f t="shared" ref="AE1115" si="2415">AE1114</f>
        <v>0</v>
      </c>
      <c r="AF1115" s="411">
        <f t="shared" ref="AF1115" si="2416">AF1114</f>
        <v>0</v>
      </c>
      <c r="AG1115" s="411">
        <f t="shared" ref="AG1115" si="2417">AG1114</f>
        <v>0</v>
      </c>
      <c r="AH1115" s="411">
        <f t="shared" ref="AH1115" si="2418">AH1114</f>
        <v>0</v>
      </c>
      <c r="AI1115" s="411">
        <f t="shared" ref="AI1115" si="2419">AI1114</f>
        <v>0</v>
      </c>
      <c r="AJ1115" s="411">
        <f t="shared" ref="AJ1115" si="2420">AJ1114</f>
        <v>0</v>
      </c>
      <c r="AK1115" s="411">
        <f t="shared" ref="AK1115" si="2421">AK1114</f>
        <v>0</v>
      </c>
      <c r="AL1115" s="411">
        <f t="shared" ref="AL1115" si="2422">AL1114</f>
        <v>0</v>
      </c>
      <c r="AM1115" s="306"/>
    </row>
    <row r="1116" spans="1:39" ht="15" hidden="1" customHeight="1" outlineLevel="1">
      <c r="A1116" s="530"/>
      <c r="B1116" s="294"/>
      <c r="C1116" s="305"/>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301"/>
      <c r="Z1116" s="301"/>
      <c r="AA1116" s="301"/>
      <c r="AB1116" s="301"/>
      <c r="AC1116" s="301"/>
      <c r="AD1116" s="301"/>
      <c r="AE1116" s="301"/>
      <c r="AF1116" s="301"/>
      <c r="AG1116" s="301"/>
      <c r="AH1116" s="301"/>
      <c r="AI1116" s="301"/>
      <c r="AJ1116" s="301"/>
      <c r="AK1116" s="301"/>
      <c r="AL1116" s="301"/>
      <c r="AM1116" s="306"/>
    </row>
    <row r="1117" spans="1:39" ht="15.75" collapsed="1">
      <c r="B1117" s="327" t="s">
        <v>347</v>
      </c>
      <c r="C1117" s="329"/>
      <c r="D1117" s="329">
        <f>SUM(D960:D1115)</f>
        <v>0</v>
      </c>
      <c r="E1117" s="329"/>
      <c r="F1117" s="329"/>
      <c r="G1117" s="329"/>
      <c r="H1117" s="329"/>
      <c r="I1117" s="329"/>
      <c r="J1117" s="329"/>
      <c r="K1117" s="329"/>
      <c r="L1117" s="329"/>
      <c r="M1117" s="329"/>
      <c r="N1117" s="329"/>
      <c r="O1117" s="329">
        <f>SUM(O960:O1115)</f>
        <v>0</v>
      </c>
      <c r="P1117" s="329"/>
      <c r="Q1117" s="329"/>
      <c r="R1117" s="329"/>
      <c r="S1117" s="329"/>
      <c r="T1117" s="329"/>
      <c r="U1117" s="329"/>
      <c r="V1117" s="329"/>
      <c r="W1117" s="329"/>
      <c r="X1117" s="329"/>
      <c r="Y1117" s="329">
        <f>IF(Y958="kWh",SUMPRODUCT(D960:D1115,Y960:Y1115))</f>
        <v>0</v>
      </c>
      <c r="Z1117" s="329">
        <f>IF(Z958="kWh",SUMPRODUCT(D960:D1115,Z960:Z1115))</f>
        <v>0</v>
      </c>
      <c r="AA1117" s="329">
        <f>IF(AA958="kw",SUMPRODUCT(N960:N1115,O960:O1115,AA960:AA1115),SUMPRODUCT(D960:D1115,AA960:AA1115))</f>
        <v>0</v>
      </c>
      <c r="AB1117" s="329">
        <f>IF(AB958="kw",SUMPRODUCT(N960:N1115,O960:O1115,AB960:AB1115),SUMPRODUCT(D960:D1115,AB960:AB1115))</f>
        <v>0</v>
      </c>
      <c r="AC1117" s="329">
        <f>IF(AC958="kw",SUMPRODUCT(N960:N1115,O960:O1115,AC960:AC1115),SUMPRODUCT(D960:D1115,AC960:AC1115))</f>
        <v>0</v>
      </c>
      <c r="AD1117" s="329">
        <f>IF(AD958="kw",SUMPRODUCT(N960:N1115,O960:O1115,AD960:AD1115),SUMPRODUCT(D960:D1115,AD960:AD1115))</f>
        <v>0</v>
      </c>
      <c r="AE1117" s="329">
        <f>IF(AE958="kw",SUMPRODUCT(N960:N1115,O960:O1115,AE960:AE1115),SUMPRODUCT(D960:D1115,AE960:AE1115))</f>
        <v>0</v>
      </c>
      <c r="AF1117" s="329">
        <f>IF(AF958="kw",SUMPRODUCT(N960:N1115,O960:O1115,AF960:AF1115),SUMPRODUCT(D960:D1115,AF960:AF1115))</f>
        <v>0</v>
      </c>
      <c r="AG1117" s="329">
        <f>IF(AG958="kw",SUMPRODUCT(N960:N1115,O960:O1115,AG960:AG1115),SUMPRODUCT(D960:D1115,AG960:AG1115))</f>
        <v>0</v>
      </c>
      <c r="AH1117" s="329">
        <f>IF(AH958="kw",SUMPRODUCT(N960:N1115,O960:O1115,AH960:AH1115),SUMPRODUCT(D960:D1115,AH960:AH1115))</f>
        <v>0</v>
      </c>
      <c r="AI1117" s="329">
        <f>IF(AI958="kw",SUMPRODUCT(N960:N1115,O960:O1115,AI960:AI1115),SUMPRODUCT(D960:D1115,AI960:AI1115))</f>
        <v>0</v>
      </c>
      <c r="AJ1117" s="329">
        <f>IF(AJ958="kw",SUMPRODUCT(N960:N1115,O960:O1115,AJ960:AJ1115),SUMPRODUCT(D960:D1115,AJ960:AJ1115))</f>
        <v>0</v>
      </c>
      <c r="AK1117" s="329">
        <f>IF(AK958="kw",SUMPRODUCT(N960:N1115,O960:O1115,AK960:AK1115),SUMPRODUCT(D960:D1115,AK960:AK1115))</f>
        <v>0</v>
      </c>
      <c r="AL1117" s="329">
        <f>IF(AL958="kw",SUMPRODUCT(N960:N1115,O960:O1115,AL960:AL1115),SUMPRODUCT(D960:D1115,AL960:AL1115))</f>
        <v>0</v>
      </c>
      <c r="AM1117" s="330"/>
    </row>
    <row r="1118" spans="1:39" ht="15.75">
      <c r="B1118" s="391" t="s">
        <v>348</v>
      </c>
      <c r="C1118" s="392"/>
      <c r="D1118" s="392"/>
      <c r="E1118" s="392"/>
      <c r="F1118" s="392"/>
      <c r="G1118" s="392"/>
      <c r="H1118" s="392"/>
      <c r="I1118" s="392"/>
      <c r="J1118" s="392"/>
      <c r="K1118" s="392"/>
      <c r="L1118" s="392"/>
      <c r="M1118" s="392"/>
      <c r="N1118" s="392"/>
      <c r="O1118" s="392"/>
      <c r="P1118" s="392"/>
      <c r="Q1118" s="392"/>
      <c r="R1118" s="392"/>
      <c r="S1118" s="392"/>
      <c r="T1118" s="392"/>
      <c r="U1118" s="392"/>
      <c r="V1118" s="392"/>
      <c r="W1118" s="392"/>
      <c r="X1118" s="392"/>
      <c r="Y1118" s="392">
        <f>HLOOKUP(Y774,'2. LRAMVA Threshold'!$B$42:$Q$53,12,FALSE)</f>
        <v>0</v>
      </c>
      <c r="Z1118" s="392">
        <f>HLOOKUP(Z774,'2. LRAMVA Threshold'!$B$42:$Q$53,12,FALSE)</f>
        <v>0</v>
      </c>
      <c r="AA1118" s="392">
        <f>HLOOKUP(AA774,'2. LRAMVA Threshold'!$B$42:$Q$53,12,FALSE)</f>
        <v>0</v>
      </c>
      <c r="AB1118" s="392">
        <f>HLOOKUP(AB774,'2. LRAMVA Threshold'!$B$42:$Q$53,12,FALSE)</f>
        <v>0</v>
      </c>
      <c r="AC1118" s="392">
        <f>HLOOKUP(AC774,'2. LRAMVA Threshold'!$B$42:$Q$53,12,FALSE)</f>
        <v>0</v>
      </c>
      <c r="AD1118" s="392">
        <f>HLOOKUP(AD774,'2. LRAMVA Threshold'!$B$42:$Q$53,12,FALSE)</f>
        <v>0</v>
      </c>
      <c r="AE1118" s="392">
        <f>HLOOKUP(AE774,'2. LRAMVA Threshold'!$B$42:$Q$53,12,FALSE)</f>
        <v>0</v>
      </c>
      <c r="AF1118" s="392">
        <f>HLOOKUP(AF774,'2. LRAMVA Threshold'!$B$42:$Q$53,12,FALSE)</f>
        <v>0</v>
      </c>
      <c r="AG1118" s="392">
        <f>HLOOKUP(AG774,'2. LRAMVA Threshold'!$B$42:$Q$53,12,FALSE)</f>
        <v>0</v>
      </c>
      <c r="AH1118" s="392">
        <f>HLOOKUP(AH774,'2. LRAMVA Threshold'!$B$42:$Q$53,12,FALSE)</f>
        <v>0</v>
      </c>
      <c r="AI1118" s="392">
        <f>HLOOKUP(AI774,'2. LRAMVA Threshold'!$B$42:$Q$53,12,FALSE)</f>
        <v>0</v>
      </c>
      <c r="AJ1118" s="392">
        <f>HLOOKUP(AJ774,'2. LRAMVA Threshold'!$B$42:$Q$53,12,FALSE)</f>
        <v>0</v>
      </c>
      <c r="AK1118" s="392">
        <f>HLOOKUP(AK774,'2. LRAMVA Threshold'!$B$42:$Q$53,12,FALSE)</f>
        <v>0</v>
      </c>
      <c r="AL1118" s="392">
        <f>HLOOKUP(AL774,'2. LRAMVA Threshold'!$B$42:$Q$53,12,FALSE)</f>
        <v>0</v>
      </c>
      <c r="AM1118" s="442"/>
    </row>
    <row r="1119" spans="1:39">
      <c r="B1119" s="394"/>
      <c r="C1119" s="432"/>
      <c r="D1119" s="433"/>
      <c r="E1119" s="433"/>
      <c r="F1119" s="433"/>
      <c r="G1119" s="433"/>
      <c r="H1119" s="433"/>
      <c r="I1119" s="433"/>
      <c r="J1119" s="433"/>
      <c r="K1119" s="433"/>
      <c r="L1119" s="433"/>
      <c r="M1119" s="433"/>
      <c r="N1119" s="433"/>
      <c r="O1119" s="434"/>
      <c r="P1119" s="433"/>
      <c r="Q1119" s="433"/>
      <c r="R1119" s="433"/>
      <c r="S1119" s="435"/>
      <c r="T1119" s="435"/>
      <c r="U1119" s="435"/>
      <c r="V1119" s="435"/>
      <c r="W1119" s="433"/>
      <c r="X1119" s="433"/>
      <c r="Y1119" s="436"/>
      <c r="Z1119" s="436"/>
      <c r="AA1119" s="436"/>
      <c r="AB1119" s="436"/>
      <c r="AC1119" s="436"/>
      <c r="AD1119" s="436"/>
      <c r="AE1119" s="436"/>
      <c r="AF1119" s="399"/>
      <c r="AG1119" s="399"/>
      <c r="AH1119" s="399"/>
      <c r="AI1119" s="399"/>
      <c r="AJ1119" s="399"/>
      <c r="AK1119" s="399"/>
      <c r="AL1119" s="399"/>
      <c r="AM1119" s="400"/>
    </row>
    <row r="1120" spans="1:39">
      <c r="B1120" s="324" t="s">
        <v>349</v>
      </c>
      <c r="C1120" s="338"/>
      <c r="D1120" s="338"/>
      <c r="E1120" s="376"/>
      <c r="F1120" s="376"/>
      <c r="G1120" s="376"/>
      <c r="H1120" s="376"/>
      <c r="I1120" s="376"/>
      <c r="J1120" s="376"/>
      <c r="K1120" s="376"/>
      <c r="L1120" s="376"/>
      <c r="M1120" s="376"/>
      <c r="N1120" s="376"/>
      <c r="O1120" s="291"/>
      <c r="P1120" s="340"/>
      <c r="Q1120" s="340"/>
      <c r="R1120" s="340"/>
      <c r="S1120" s="339"/>
      <c r="T1120" s="339"/>
      <c r="U1120" s="339"/>
      <c r="V1120" s="339"/>
      <c r="W1120" s="340"/>
      <c r="X1120" s="340"/>
      <c r="Y1120" s="341">
        <f>HLOOKUP(Y$35,'3.  Distribution Rates'!$C$122:$P$133,12,FALSE)</f>
        <v>0</v>
      </c>
      <c r="Z1120" s="341">
        <f>HLOOKUP(Z$35,'3.  Distribution Rates'!$C$122:$P$133,12,FALSE)</f>
        <v>0</v>
      </c>
      <c r="AA1120" s="341">
        <f>HLOOKUP(AA$35,'3.  Distribution Rates'!$C$122:$P$133,12,FALSE)</f>
        <v>0</v>
      </c>
      <c r="AB1120" s="341">
        <f>HLOOKUP(AB$35,'3.  Distribution Rates'!$C$122:$P$133,12,FALSE)</f>
        <v>0</v>
      </c>
      <c r="AC1120" s="341">
        <f>HLOOKUP(AC$35,'3.  Distribution Rates'!$C$122:$P$133,12,FALSE)</f>
        <v>0</v>
      </c>
      <c r="AD1120" s="341">
        <f>HLOOKUP(AD$35,'3.  Distribution Rates'!$C$122:$P$133,12,FALSE)</f>
        <v>0</v>
      </c>
      <c r="AE1120" s="341">
        <f>HLOOKUP(AE$35,'3.  Distribution Rates'!$C$122:$P$133,12,FALSE)</f>
        <v>0</v>
      </c>
      <c r="AF1120" s="341">
        <f>HLOOKUP(AF$35,'3.  Distribution Rates'!$C$122:$P$133,12,FALSE)</f>
        <v>0</v>
      </c>
      <c r="AG1120" s="341">
        <f>HLOOKUP(AG$35,'3.  Distribution Rates'!$C$122:$P$133,12,FALSE)</f>
        <v>0</v>
      </c>
      <c r="AH1120" s="341">
        <f>HLOOKUP(AH$35,'3.  Distribution Rates'!$C$122:$P$133,12,FALSE)</f>
        <v>0</v>
      </c>
      <c r="AI1120" s="341">
        <f>HLOOKUP(AI$35,'3.  Distribution Rates'!$C$122:$P$133,12,FALSE)</f>
        <v>0</v>
      </c>
      <c r="AJ1120" s="341">
        <f>HLOOKUP(AJ$35,'3.  Distribution Rates'!$C$122:$P$133,12,FALSE)</f>
        <v>0</v>
      </c>
      <c r="AK1120" s="341">
        <f>HLOOKUP(AK$35,'3.  Distribution Rates'!$C$122:$P$133,12,FALSE)</f>
        <v>0</v>
      </c>
      <c r="AL1120" s="341">
        <f>HLOOKUP(AL$35,'3.  Distribution Rates'!$C$122:$P$133,12,FALSE)</f>
        <v>0</v>
      </c>
      <c r="AM1120" s="444"/>
    </row>
    <row r="1121" spans="2:39">
      <c r="B1121" s="324" t="s">
        <v>353</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'4.  2011-2014 LRAM'!Y143*Y1120</f>
        <v>0</v>
      </c>
      <c r="Z1121" s="378">
        <f>'4.  2011-2014 LRAM'!Z143*Z1120</f>
        <v>0</v>
      </c>
      <c r="AA1121" s="378">
        <f>'4.  2011-2014 LRAM'!AA143*AA1120</f>
        <v>0</v>
      </c>
      <c r="AB1121" s="378">
        <f>'4.  2011-2014 LRAM'!AB143*AB1120</f>
        <v>0</v>
      </c>
      <c r="AC1121" s="378">
        <f>'4.  2011-2014 LRAM'!AC143*AC1120</f>
        <v>0</v>
      </c>
      <c r="AD1121" s="378">
        <f>'4.  2011-2014 LRAM'!AD143*AD1120</f>
        <v>0</v>
      </c>
      <c r="AE1121" s="378">
        <f>'4.  2011-2014 LRAM'!AE143*AE1120</f>
        <v>0</v>
      </c>
      <c r="AF1121" s="378">
        <f>'4.  2011-2014 LRAM'!AF143*AF1120</f>
        <v>0</v>
      </c>
      <c r="AG1121" s="378">
        <f>'4.  2011-2014 LRAM'!AG143*AG1120</f>
        <v>0</v>
      </c>
      <c r="AH1121" s="378">
        <f>'4.  2011-2014 LRAM'!AH143*AH1120</f>
        <v>0</v>
      </c>
      <c r="AI1121" s="378">
        <f>'4.  2011-2014 LRAM'!AI143*AI1120</f>
        <v>0</v>
      </c>
      <c r="AJ1121" s="378">
        <f>'4.  2011-2014 LRAM'!AJ143*AJ1120</f>
        <v>0</v>
      </c>
      <c r="AK1121" s="378">
        <f>'4.  2011-2014 LRAM'!AK143*AK1120</f>
        <v>0</v>
      </c>
      <c r="AL1121" s="378">
        <f>'4.  2011-2014 LRAM'!AL143*AL1120</f>
        <v>0</v>
      </c>
      <c r="AM1121" s="627">
        <f t="shared" ref="AM1121:AM1130" si="2423">SUM(Y1121:AL1121)</f>
        <v>0</v>
      </c>
    </row>
    <row r="1122" spans="2:39">
      <c r="B1122" s="324" t="s">
        <v>354</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'4.  2011-2014 LRAM'!Y272*Y1120</f>
        <v>0</v>
      </c>
      <c r="Z1122" s="378">
        <f>'4.  2011-2014 LRAM'!Z272*Z1120</f>
        <v>0</v>
      </c>
      <c r="AA1122" s="378">
        <f>'4.  2011-2014 LRAM'!AA272*AA1120</f>
        <v>0</v>
      </c>
      <c r="AB1122" s="378">
        <f>'4.  2011-2014 LRAM'!AB272*AB1120</f>
        <v>0</v>
      </c>
      <c r="AC1122" s="378">
        <f>'4.  2011-2014 LRAM'!AC272*AC1120</f>
        <v>0</v>
      </c>
      <c r="AD1122" s="378">
        <f>'4.  2011-2014 LRAM'!AD272*AD1120</f>
        <v>0</v>
      </c>
      <c r="AE1122" s="378">
        <f>'4.  2011-2014 LRAM'!AE272*AE1120</f>
        <v>0</v>
      </c>
      <c r="AF1122" s="378">
        <f>'4.  2011-2014 LRAM'!AF272*AF1120</f>
        <v>0</v>
      </c>
      <c r="AG1122" s="378">
        <f>'4.  2011-2014 LRAM'!AG272*AG1120</f>
        <v>0</v>
      </c>
      <c r="AH1122" s="378">
        <f>'4.  2011-2014 LRAM'!AH272*AH1120</f>
        <v>0</v>
      </c>
      <c r="AI1122" s="378">
        <f>'4.  2011-2014 LRAM'!AI272*AI1120</f>
        <v>0</v>
      </c>
      <c r="AJ1122" s="378">
        <f>'4.  2011-2014 LRAM'!AJ272*AJ1120</f>
        <v>0</v>
      </c>
      <c r="AK1122" s="378">
        <f>'4.  2011-2014 LRAM'!AK272*AK1120</f>
        <v>0</v>
      </c>
      <c r="AL1122" s="378">
        <f>'4.  2011-2014 LRAM'!AL272*AL1120</f>
        <v>0</v>
      </c>
      <c r="AM1122" s="627">
        <f t="shared" si="2423"/>
        <v>0</v>
      </c>
    </row>
    <row r="1123" spans="2:39">
      <c r="B1123" s="324" t="s">
        <v>355</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'4.  2011-2014 LRAM'!Y401*Y1120</f>
        <v>0</v>
      </c>
      <c r="Z1123" s="378">
        <f>'4.  2011-2014 LRAM'!Z401*Z1120</f>
        <v>0</v>
      </c>
      <c r="AA1123" s="378">
        <f>'4.  2011-2014 LRAM'!AA401*AA1120</f>
        <v>0</v>
      </c>
      <c r="AB1123" s="378">
        <f>'4.  2011-2014 LRAM'!AB401*AB1120</f>
        <v>0</v>
      </c>
      <c r="AC1123" s="378">
        <f>'4.  2011-2014 LRAM'!AC401*AC1120</f>
        <v>0</v>
      </c>
      <c r="AD1123" s="378">
        <f>'4.  2011-2014 LRAM'!AD401*AD1120</f>
        <v>0</v>
      </c>
      <c r="AE1123" s="378">
        <f>'4.  2011-2014 LRAM'!AE401*AE1120</f>
        <v>0</v>
      </c>
      <c r="AF1123" s="378">
        <f>'4.  2011-2014 LRAM'!AF401*AF1120</f>
        <v>0</v>
      </c>
      <c r="AG1123" s="378">
        <f>'4.  2011-2014 LRAM'!AG401*AG1120</f>
        <v>0</v>
      </c>
      <c r="AH1123" s="378">
        <f>'4.  2011-2014 LRAM'!AH401*AH1120</f>
        <v>0</v>
      </c>
      <c r="AI1123" s="378">
        <f>'4.  2011-2014 LRAM'!AI401*AI1120</f>
        <v>0</v>
      </c>
      <c r="AJ1123" s="378">
        <f>'4.  2011-2014 LRAM'!AJ401*AJ1120</f>
        <v>0</v>
      </c>
      <c r="AK1123" s="378">
        <f>'4.  2011-2014 LRAM'!AK401*AK1120</f>
        <v>0</v>
      </c>
      <c r="AL1123" s="378">
        <f>'4.  2011-2014 LRAM'!AL401*AL1120</f>
        <v>0</v>
      </c>
      <c r="AM1123" s="627">
        <f t="shared" si="2423"/>
        <v>0</v>
      </c>
    </row>
    <row r="1124" spans="2:39">
      <c r="B1124" s="324" t="s">
        <v>356</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'4.  2011-2014 LRAM'!Y531*Y1120</f>
        <v>0</v>
      </c>
      <c r="Z1124" s="378">
        <f>'4.  2011-2014 LRAM'!Z531*Z1120</f>
        <v>0</v>
      </c>
      <c r="AA1124" s="378">
        <f>'4.  2011-2014 LRAM'!AA531*AA1120</f>
        <v>0</v>
      </c>
      <c r="AB1124" s="378">
        <f>'4.  2011-2014 LRAM'!AB531*AB1120</f>
        <v>0</v>
      </c>
      <c r="AC1124" s="378">
        <f>'4.  2011-2014 LRAM'!AC531*AC1120</f>
        <v>0</v>
      </c>
      <c r="AD1124" s="378">
        <f>'4.  2011-2014 LRAM'!AD531*AD1120</f>
        <v>0</v>
      </c>
      <c r="AE1124" s="378">
        <f>'4.  2011-2014 LRAM'!AE531*AE1120</f>
        <v>0</v>
      </c>
      <c r="AF1124" s="378">
        <f>'4.  2011-2014 LRAM'!AF531*AF1120</f>
        <v>0</v>
      </c>
      <c r="AG1124" s="378">
        <f>'4.  2011-2014 LRAM'!AG531*AG1120</f>
        <v>0</v>
      </c>
      <c r="AH1124" s="378">
        <f>'4.  2011-2014 LRAM'!AH531*AH1120</f>
        <v>0</v>
      </c>
      <c r="AI1124" s="378">
        <f>'4.  2011-2014 LRAM'!AI531*AI1120</f>
        <v>0</v>
      </c>
      <c r="AJ1124" s="378">
        <f>'4.  2011-2014 LRAM'!AJ531*AJ1120</f>
        <v>0</v>
      </c>
      <c r="AK1124" s="378">
        <f>'4.  2011-2014 LRAM'!AK531*AK1120</f>
        <v>0</v>
      </c>
      <c r="AL1124" s="378">
        <f>'4.  2011-2014 LRAM'!AL531*AL1120</f>
        <v>0</v>
      </c>
      <c r="AM1124" s="627">
        <f t="shared" si="2423"/>
        <v>0</v>
      </c>
    </row>
    <row r="1125" spans="2:39">
      <c r="B1125" s="324" t="s">
        <v>357</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2424">Y212*Y1120</f>
        <v>0</v>
      </c>
      <c r="Z1125" s="378">
        <f t="shared" si="2424"/>
        <v>0</v>
      </c>
      <c r="AA1125" s="378">
        <f t="shared" si="2424"/>
        <v>0</v>
      </c>
      <c r="AB1125" s="378">
        <f t="shared" si="2424"/>
        <v>0</v>
      </c>
      <c r="AC1125" s="378">
        <f t="shared" si="2424"/>
        <v>0</v>
      </c>
      <c r="AD1125" s="378">
        <f t="shared" si="2424"/>
        <v>0</v>
      </c>
      <c r="AE1125" s="378">
        <f t="shared" si="2424"/>
        <v>0</v>
      </c>
      <c r="AF1125" s="378">
        <f t="shared" si="2424"/>
        <v>0</v>
      </c>
      <c r="AG1125" s="378">
        <f t="shared" si="2424"/>
        <v>0</v>
      </c>
      <c r="AH1125" s="378">
        <f t="shared" si="2424"/>
        <v>0</v>
      </c>
      <c r="AI1125" s="378">
        <f t="shared" si="2424"/>
        <v>0</v>
      </c>
      <c r="AJ1125" s="378">
        <f t="shared" si="2424"/>
        <v>0</v>
      </c>
      <c r="AK1125" s="378">
        <f t="shared" si="2424"/>
        <v>0</v>
      </c>
      <c r="AL1125" s="378">
        <f t="shared" si="2424"/>
        <v>0</v>
      </c>
      <c r="AM1125" s="627">
        <f t="shared" si="2423"/>
        <v>0</v>
      </c>
    </row>
    <row r="1126" spans="2:39">
      <c r="B1126" s="324" t="s">
        <v>358</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 t="shared" ref="Y1126:AL1126" si="2425">Y402*Y1120</f>
        <v>0</v>
      </c>
      <c r="Z1126" s="378">
        <f t="shared" si="2425"/>
        <v>0</v>
      </c>
      <c r="AA1126" s="378">
        <f t="shared" si="2425"/>
        <v>0</v>
      </c>
      <c r="AB1126" s="378">
        <f t="shared" si="2425"/>
        <v>0</v>
      </c>
      <c r="AC1126" s="378">
        <f t="shared" si="2425"/>
        <v>0</v>
      </c>
      <c r="AD1126" s="378">
        <f t="shared" si="2425"/>
        <v>0</v>
      </c>
      <c r="AE1126" s="378">
        <f t="shared" si="2425"/>
        <v>0</v>
      </c>
      <c r="AF1126" s="378">
        <f t="shared" si="2425"/>
        <v>0</v>
      </c>
      <c r="AG1126" s="378">
        <f t="shared" si="2425"/>
        <v>0</v>
      </c>
      <c r="AH1126" s="378">
        <f t="shared" si="2425"/>
        <v>0</v>
      </c>
      <c r="AI1126" s="378">
        <f t="shared" si="2425"/>
        <v>0</v>
      </c>
      <c r="AJ1126" s="378">
        <f t="shared" si="2425"/>
        <v>0</v>
      </c>
      <c r="AK1126" s="378">
        <f t="shared" si="2425"/>
        <v>0</v>
      </c>
      <c r="AL1126" s="378">
        <f t="shared" si="2425"/>
        <v>0</v>
      </c>
      <c r="AM1126" s="627">
        <f t="shared" si="2423"/>
        <v>0</v>
      </c>
    </row>
    <row r="1127" spans="2:39">
      <c r="B1127" s="324" t="s">
        <v>359</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 t="shared" ref="Y1127:AL1127" si="2426">Y585*Y1120</f>
        <v>0</v>
      </c>
      <c r="Z1127" s="378">
        <f t="shared" si="2426"/>
        <v>0</v>
      </c>
      <c r="AA1127" s="378">
        <f t="shared" si="2426"/>
        <v>0</v>
      </c>
      <c r="AB1127" s="378">
        <f t="shared" si="2426"/>
        <v>0</v>
      </c>
      <c r="AC1127" s="378">
        <f t="shared" si="2426"/>
        <v>0</v>
      </c>
      <c r="AD1127" s="378">
        <f t="shared" si="2426"/>
        <v>0</v>
      </c>
      <c r="AE1127" s="378">
        <f t="shared" si="2426"/>
        <v>0</v>
      </c>
      <c r="AF1127" s="378">
        <f t="shared" si="2426"/>
        <v>0</v>
      </c>
      <c r="AG1127" s="378">
        <f t="shared" si="2426"/>
        <v>0</v>
      </c>
      <c r="AH1127" s="378">
        <f t="shared" si="2426"/>
        <v>0</v>
      </c>
      <c r="AI1127" s="378">
        <f t="shared" si="2426"/>
        <v>0</v>
      </c>
      <c r="AJ1127" s="378">
        <f t="shared" si="2426"/>
        <v>0</v>
      </c>
      <c r="AK1127" s="378">
        <f t="shared" si="2426"/>
        <v>0</v>
      </c>
      <c r="AL1127" s="378">
        <f t="shared" si="2426"/>
        <v>0</v>
      </c>
      <c r="AM1127" s="627">
        <f t="shared" si="2423"/>
        <v>0</v>
      </c>
    </row>
    <row r="1128" spans="2:39">
      <c r="B1128" s="324" t="s">
        <v>360</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 t="shared" ref="Y1128:AL1128" si="2427">Y768*Y1120</f>
        <v>0</v>
      </c>
      <c r="Z1128" s="378">
        <f t="shared" si="2427"/>
        <v>0</v>
      </c>
      <c r="AA1128" s="378">
        <f t="shared" si="2427"/>
        <v>0</v>
      </c>
      <c r="AB1128" s="378">
        <f t="shared" si="2427"/>
        <v>0</v>
      </c>
      <c r="AC1128" s="378">
        <f t="shared" si="2427"/>
        <v>0</v>
      </c>
      <c r="AD1128" s="378">
        <f t="shared" si="2427"/>
        <v>0</v>
      </c>
      <c r="AE1128" s="378">
        <f t="shared" si="2427"/>
        <v>0</v>
      </c>
      <c r="AF1128" s="378">
        <f t="shared" si="2427"/>
        <v>0</v>
      </c>
      <c r="AG1128" s="378">
        <f t="shared" si="2427"/>
        <v>0</v>
      </c>
      <c r="AH1128" s="378">
        <f t="shared" si="2427"/>
        <v>0</v>
      </c>
      <c r="AI1128" s="378">
        <f t="shared" si="2427"/>
        <v>0</v>
      </c>
      <c r="AJ1128" s="378">
        <f t="shared" si="2427"/>
        <v>0</v>
      </c>
      <c r="AK1128" s="378">
        <f t="shared" si="2427"/>
        <v>0</v>
      </c>
      <c r="AL1128" s="378">
        <f t="shared" si="2427"/>
        <v>0</v>
      </c>
      <c r="AM1128" s="627">
        <f t="shared" si="2423"/>
        <v>0</v>
      </c>
    </row>
    <row r="1129" spans="2:39">
      <c r="B1129" s="324" t="s">
        <v>361</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 t="shared" ref="Y1129:AL1129" si="2428">Y951*Y1120</f>
        <v>0</v>
      </c>
      <c r="Z1129" s="378">
        <f t="shared" si="2428"/>
        <v>0</v>
      </c>
      <c r="AA1129" s="378">
        <f t="shared" si="2428"/>
        <v>0</v>
      </c>
      <c r="AB1129" s="378">
        <f t="shared" si="2428"/>
        <v>0</v>
      </c>
      <c r="AC1129" s="378">
        <f t="shared" si="2428"/>
        <v>0</v>
      </c>
      <c r="AD1129" s="378">
        <f t="shared" si="2428"/>
        <v>0</v>
      </c>
      <c r="AE1129" s="378">
        <f t="shared" si="2428"/>
        <v>0</v>
      </c>
      <c r="AF1129" s="378">
        <f t="shared" si="2428"/>
        <v>0</v>
      </c>
      <c r="AG1129" s="378">
        <f t="shared" si="2428"/>
        <v>0</v>
      </c>
      <c r="AH1129" s="378">
        <f t="shared" si="2428"/>
        <v>0</v>
      </c>
      <c r="AI1129" s="378">
        <f t="shared" si="2428"/>
        <v>0</v>
      </c>
      <c r="AJ1129" s="378">
        <f t="shared" si="2428"/>
        <v>0</v>
      </c>
      <c r="AK1129" s="378">
        <f t="shared" si="2428"/>
        <v>0</v>
      </c>
      <c r="AL1129" s="378">
        <f t="shared" si="2428"/>
        <v>0</v>
      </c>
      <c r="AM1129" s="627">
        <f t="shared" si="2423"/>
        <v>0</v>
      </c>
    </row>
    <row r="1130" spans="2:39">
      <c r="B1130" s="324" t="s">
        <v>362</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Y1117*Y1120</f>
        <v>0</v>
      </c>
      <c r="Z1130" s="378">
        <f>Z1117*Z1120</f>
        <v>0</v>
      </c>
      <c r="AA1130" s="378">
        <f t="shared" ref="AA1130:AL1130" si="2429">AA1117*AA1120</f>
        <v>0</v>
      </c>
      <c r="AB1130" s="378">
        <f t="shared" si="2429"/>
        <v>0</v>
      </c>
      <c r="AC1130" s="378">
        <f t="shared" si="2429"/>
        <v>0</v>
      </c>
      <c r="AD1130" s="378">
        <f t="shared" si="2429"/>
        <v>0</v>
      </c>
      <c r="AE1130" s="378">
        <f t="shared" si="2429"/>
        <v>0</v>
      </c>
      <c r="AF1130" s="378">
        <f t="shared" si="2429"/>
        <v>0</v>
      </c>
      <c r="AG1130" s="378">
        <f t="shared" si="2429"/>
        <v>0</v>
      </c>
      <c r="AH1130" s="378">
        <f t="shared" si="2429"/>
        <v>0</v>
      </c>
      <c r="AI1130" s="378">
        <f t="shared" si="2429"/>
        <v>0</v>
      </c>
      <c r="AJ1130" s="378">
        <f t="shared" si="2429"/>
        <v>0</v>
      </c>
      <c r="AK1130" s="378">
        <f t="shared" si="2429"/>
        <v>0</v>
      </c>
      <c r="AL1130" s="378">
        <f t="shared" si="2429"/>
        <v>0</v>
      </c>
      <c r="AM1130" s="627">
        <f t="shared" si="2423"/>
        <v>0</v>
      </c>
    </row>
    <row r="1131" spans="2:39" ht="15.75">
      <c r="B1131" s="349" t="s">
        <v>352</v>
      </c>
      <c r="C1131" s="345"/>
      <c r="D1131" s="336"/>
      <c r="E1131" s="334"/>
      <c r="F1131" s="334"/>
      <c r="G1131" s="334"/>
      <c r="H1131" s="334"/>
      <c r="I1131" s="334"/>
      <c r="J1131" s="334"/>
      <c r="K1131" s="334"/>
      <c r="L1131" s="334"/>
      <c r="M1131" s="334"/>
      <c r="N1131" s="334"/>
      <c r="O1131" s="300"/>
      <c r="P1131" s="334"/>
      <c r="Q1131" s="334"/>
      <c r="R1131" s="334"/>
      <c r="S1131" s="336"/>
      <c r="T1131" s="336"/>
      <c r="U1131" s="336"/>
      <c r="V1131" s="336"/>
      <c r="W1131" s="334"/>
      <c r="X1131" s="334"/>
      <c r="Y1131" s="346">
        <f>SUM(Y1121:Y1130)</f>
        <v>0</v>
      </c>
      <c r="Z1131" s="346">
        <f t="shared" ref="Z1131:AE1131" si="2430">SUM(Z1121:Z1130)</f>
        <v>0</v>
      </c>
      <c r="AA1131" s="346">
        <f t="shared" si="2430"/>
        <v>0</v>
      </c>
      <c r="AB1131" s="346">
        <f t="shared" si="2430"/>
        <v>0</v>
      </c>
      <c r="AC1131" s="346">
        <f t="shared" si="2430"/>
        <v>0</v>
      </c>
      <c r="AD1131" s="346">
        <f t="shared" si="2430"/>
        <v>0</v>
      </c>
      <c r="AE1131" s="346">
        <f t="shared" si="2430"/>
        <v>0</v>
      </c>
      <c r="AF1131" s="346">
        <f>SUM(AF1121:AF1130)</f>
        <v>0</v>
      </c>
      <c r="AG1131" s="346">
        <f t="shared" ref="AG1131:AL1131" si="2431">SUM(AG1121:AG1130)</f>
        <v>0</v>
      </c>
      <c r="AH1131" s="346">
        <f t="shared" si="2431"/>
        <v>0</v>
      </c>
      <c r="AI1131" s="346">
        <f t="shared" si="2431"/>
        <v>0</v>
      </c>
      <c r="AJ1131" s="346">
        <f t="shared" si="2431"/>
        <v>0</v>
      </c>
      <c r="AK1131" s="346">
        <f t="shared" si="2431"/>
        <v>0</v>
      </c>
      <c r="AL1131" s="346">
        <f t="shared" si="2431"/>
        <v>0</v>
      </c>
      <c r="AM1131" s="407">
        <f>SUM(AM1121:AM1130)</f>
        <v>0</v>
      </c>
    </row>
    <row r="1132" spans="2:39" ht="15.75">
      <c r="B1132" s="349" t="s">
        <v>351</v>
      </c>
      <c r="C1132" s="345"/>
      <c r="D1132" s="350"/>
      <c r="E1132" s="334"/>
      <c r="F1132" s="334"/>
      <c r="G1132" s="334"/>
      <c r="H1132" s="334"/>
      <c r="I1132" s="334"/>
      <c r="J1132" s="334"/>
      <c r="K1132" s="334"/>
      <c r="L1132" s="334"/>
      <c r="M1132" s="334"/>
      <c r="N1132" s="334"/>
      <c r="O1132" s="300"/>
      <c r="P1132" s="334"/>
      <c r="Q1132" s="334"/>
      <c r="R1132" s="334"/>
      <c r="S1132" s="336"/>
      <c r="T1132" s="336"/>
      <c r="U1132" s="336"/>
      <c r="V1132" s="336"/>
      <c r="W1132" s="334"/>
      <c r="X1132" s="334"/>
      <c r="Y1132" s="347">
        <f>Y1118*Y1120</f>
        <v>0</v>
      </c>
      <c r="Z1132" s="347">
        <f t="shared" ref="Z1132:AE1132" si="2432">Z1118*Z1120</f>
        <v>0</v>
      </c>
      <c r="AA1132" s="347">
        <f>AA1118*AA1120</f>
        <v>0</v>
      </c>
      <c r="AB1132" s="347">
        <f t="shared" si="2432"/>
        <v>0</v>
      </c>
      <c r="AC1132" s="347">
        <f t="shared" si="2432"/>
        <v>0</v>
      </c>
      <c r="AD1132" s="347">
        <f t="shared" si="2432"/>
        <v>0</v>
      </c>
      <c r="AE1132" s="347">
        <f t="shared" si="2432"/>
        <v>0</v>
      </c>
      <c r="AF1132" s="347">
        <f t="shared" ref="AF1132:AL1132" si="2433">AF1118*AF1120</f>
        <v>0</v>
      </c>
      <c r="AG1132" s="347">
        <f t="shared" si="2433"/>
        <v>0</v>
      </c>
      <c r="AH1132" s="347">
        <f t="shared" si="2433"/>
        <v>0</v>
      </c>
      <c r="AI1132" s="347">
        <f t="shared" si="2433"/>
        <v>0</v>
      </c>
      <c r="AJ1132" s="347">
        <f t="shared" si="2433"/>
        <v>0</v>
      </c>
      <c r="AK1132" s="347">
        <f t="shared" si="2433"/>
        <v>0</v>
      </c>
      <c r="AL1132" s="347">
        <f t="shared" si="2433"/>
        <v>0</v>
      </c>
      <c r="AM1132" s="407">
        <f>SUM(Y1132:AL1132)</f>
        <v>0</v>
      </c>
    </row>
    <row r="1133" spans="2:39" ht="15.75">
      <c r="B1133" s="349" t="s">
        <v>350</v>
      </c>
      <c r="C1133" s="345"/>
      <c r="D1133" s="350"/>
      <c r="E1133" s="334"/>
      <c r="F1133" s="334"/>
      <c r="G1133" s="334"/>
      <c r="H1133" s="334"/>
      <c r="I1133" s="334"/>
      <c r="J1133" s="334"/>
      <c r="K1133" s="334"/>
      <c r="L1133" s="334"/>
      <c r="M1133" s="334"/>
      <c r="N1133" s="334"/>
      <c r="O1133" s="300"/>
      <c r="P1133" s="334"/>
      <c r="Q1133" s="334"/>
      <c r="R1133" s="334"/>
      <c r="S1133" s="350"/>
      <c r="T1133" s="350"/>
      <c r="U1133" s="350"/>
      <c r="V1133" s="350"/>
      <c r="W1133" s="334"/>
      <c r="X1133" s="334"/>
      <c r="Y1133" s="351"/>
      <c r="Z1133" s="351"/>
      <c r="AA1133" s="351"/>
      <c r="AB1133" s="351"/>
      <c r="AC1133" s="351"/>
      <c r="AD1133" s="351"/>
      <c r="AE1133" s="351"/>
      <c r="AF1133" s="351"/>
      <c r="AG1133" s="351"/>
      <c r="AH1133" s="351"/>
      <c r="AI1133" s="351"/>
      <c r="AJ1133" s="351"/>
      <c r="AK1133" s="351"/>
      <c r="AL1133" s="351"/>
      <c r="AM1133" s="407">
        <f>AM1131-AM1132</f>
        <v>0</v>
      </c>
    </row>
    <row r="1134" spans="2:39">
      <c r="B1134" s="381"/>
      <c r="C1134" s="445"/>
      <c r="D1134" s="445"/>
      <c r="E1134" s="446"/>
      <c r="F1134" s="446"/>
      <c r="G1134" s="446"/>
      <c r="H1134" s="446"/>
      <c r="I1134" s="446"/>
      <c r="J1134" s="446"/>
      <c r="K1134" s="446"/>
      <c r="L1134" s="446"/>
      <c r="M1134" s="446"/>
      <c r="N1134" s="446"/>
      <c r="O1134" s="447"/>
      <c r="P1134" s="446"/>
      <c r="Q1134" s="446"/>
      <c r="R1134" s="446"/>
      <c r="S1134" s="445"/>
      <c r="T1134" s="448"/>
      <c r="U1134" s="445"/>
      <c r="V1134" s="445"/>
      <c r="W1134" s="446"/>
      <c r="X1134" s="446"/>
      <c r="Y1134" s="449"/>
      <c r="Z1134" s="449"/>
      <c r="AA1134" s="449"/>
      <c r="AB1134" s="449"/>
      <c r="AC1134" s="449"/>
      <c r="AD1134" s="449"/>
      <c r="AE1134" s="449"/>
      <c r="AF1134" s="449"/>
      <c r="AG1134" s="449"/>
      <c r="AH1134" s="449"/>
      <c r="AI1134" s="449"/>
      <c r="AJ1134" s="449"/>
      <c r="AK1134" s="449"/>
      <c r="AL1134" s="449"/>
      <c r="AM1134" s="386"/>
    </row>
    <row r="1135" spans="2:39" ht="19.5" customHeight="1">
      <c r="B1135" s="368" t="s">
        <v>584</v>
      </c>
      <c r="C1135" s="387"/>
      <c r="D1135" s="388"/>
      <c r="E1135" s="388"/>
      <c r="F1135" s="388"/>
      <c r="G1135" s="388"/>
      <c r="H1135" s="388"/>
      <c r="I1135" s="388"/>
      <c r="J1135" s="388"/>
      <c r="K1135" s="388"/>
      <c r="L1135" s="388"/>
      <c r="M1135" s="388"/>
      <c r="N1135" s="388"/>
      <c r="O1135" s="388"/>
      <c r="P1135" s="388"/>
      <c r="Q1135" s="388"/>
      <c r="R1135" s="388"/>
      <c r="S1135" s="371"/>
      <c r="T1135" s="372"/>
      <c r="U1135" s="388"/>
      <c r="V1135" s="388"/>
      <c r="W1135" s="388"/>
      <c r="X1135" s="388"/>
      <c r="Y1135" s="409"/>
      <c r="Z1135" s="409"/>
      <c r="AA1135" s="409"/>
      <c r="AB1135" s="409"/>
      <c r="AC1135" s="409"/>
      <c r="AD1135" s="409"/>
      <c r="AE1135" s="409"/>
      <c r="AF1135" s="409"/>
      <c r="AG1135" s="409"/>
      <c r="AH1135" s="409"/>
      <c r="AI1135" s="409"/>
      <c r="AJ1135" s="409"/>
      <c r="AK1135" s="409"/>
      <c r="AL1135" s="409"/>
      <c r="AM1135" s="389"/>
    </row>
    <row r="1137" spans="2:2">
      <c r="B1137" s="588"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7:AM407"/>
    <mergeCell ref="Y217:AM217"/>
    <mergeCell ref="N34:N35"/>
    <mergeCell ref="P34:X34"/>
    <mergeCell ref="Y34:AM34"/>
    <mergeCell ref="P407:X407"/>
    <mergeCell ref="B217:B218"/>
    <mergeCell ref="C217:C218"/>
    <mergeCell ref="E217:M217"/>
    <mergeCell ref="N217:N218"/>
    <mergeCell ref="P217:X217"/>
    <mergeCell ref="C407:C408"/>
    <mergeCell ref="E407:M407"/>
    <mergeCell ref="N407:N408"/>
    <mergeCell ref="B590:B591"/>
    <mergeCell ref="C590:C591"/>
    <mergeCell ref="E590:M590"/>
    <mergeCell ref="N590:N591"/>
    <mergeCell ref="B407:B408"/>
    <mergeCell ref="Y956:AM956"/>
    <mergeCell ref="P590:X590"/>
    <mergeCell ref="B773:B774"/>
    <mergeCell ref="C773:C774"/>
    <mergeCell ref="E773:M773"/>
    <mergeCell ref="N773:N774"/>
    <mergeCell ref="P773:X773"/>
    <mergeCell ref="Y773:AM773"/>
    <mergeCell ref="Y590:AM590"/>
    <mergeCell ref="P956:X956"/>
    <mergeCell ref="N956:N957"/>
    <mergeCell ref="B956:B957"/>
    <mergeCell ref="C956:C957"/>
    <mergeCell ref="E956:M95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9"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6" location="'5.  2015-2020 LRAM'!A1" display="Return to top"/>
    <hyperlink ref="D772" location="'5.  2015-2020 LRAM'!A1" display="Return to top"/>
    <hyperlink ref="D955" location="'5.  2015-2020 LRAM'!A1" display="Return to top"/>
    <hyperlink ref="B1137"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32" zoomScale="90" zoomScaleNormal="90" workbookViewId="0">
      <selection activeCell="I162" sqref="I162:P16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425781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6" width="14.5703125" style="12" customWidth="1"/>
    <col min="17" max="17" width="14" style="12" customWidth="1"/>
    <col min="18" max="18" width="15.570312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54" t="s">
        <v>661</v>
      </c>
      <c r="D8" s="854"/>
      <c r="E8" s="854"/>
      <c r="F8" s="854"/>
      <c r="G8" s="854"/>
      <c r="H8" s="854"/>
      <c r="I8" s="854"/>
      <c r="J8" s="854"/>
      <c r="K8" s="854"/>
      <c r="L8" s="854"/>
      <c r="M8" s="854"/>
      <c r="N8" s="854"/>
      <c r="O8" s="854"/>
      <c r="P8" s="854"/>
      <c r="Q8" s="854"/>
      <c r="R8" s="854"/>
      <c r="S8" s="854"/>
      <c r="T8" s="105"/>
      <c r="U8" s="105"/>
      <c r="V8" s="105"/>
      <c r="W8" s="105"/>
    </row>
    <row r="9" spans="1:28" s="9" customFormat="1" ht="47.1" customHeight="1">
      <c r="B9" s="55"/>
      <c r="C9" s="811" t="s">
        <v>672</v>
      </c>
      <c r="D9" s="811"/>
      <c r="E9" s="811"/>
      <c r="F9" s="811"/>
      <c r="G9" s="811"/>
      <c r="H9" s="811"/>
      <c r="I9" s="811"/>
      <c r="J9" s="811"/>
      <c r="K9" s="811"/>
      <c r="L9" s="811"/>
      <c r="M9" s="811"/>
      <c r="N9" s="811"/>
      <c r="O9" s="811"/>
      <c r="P9" s="811"/>
      <c r="Q9" s="811"/>
      <c r="R9" s="811"/>
      <c r="S9" s="811"/>
      <c r="T9" s="105"/>
      <c r="U9" s="105"/>
      <c r="V9" s="105"/>
      <c r="W9" s="105"/>
    </row>
    <row r="10" spans="1:28" s="9" customFormat="1" ht="38.1" customHeight="1">
      <c r="B10" s="88"/>
      <c r="C10" s="831" t="s">
        <v>673</v>
      </c>
      <c r="D10" s="811"/>
      <c r="E10" s="811"/>
      <c r="F10" s="811"/>
      <c r="G10" s="811"/>
      <c r="H10" s="811"/>
      <c r="I10" s="811"/>
      <c r="J10" s="811"/>
      <c r="K10" s="811"/>
      <c r="L10" s="811"/>
      <c r="M10" s="811"/>
      <c r="N10" s="811"/>
      <c r="O10" s="811"/>
      <c r="P10" s="811"/>
      <c r="Q10" s="811"/>
      <c r="R10" s="811"/>
      <c r="S10" s="811"/>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53" t="s">
        <v>235</v>
      </c>
      <c r="C12" s="853"/>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 50 kW</v>
      </c>
      <c r="K14" s="204" t="str">
        <f>'1.  LRAMVA Summary'!F52</f>
        <v>General Service 50 - 4,999 kW</v>
      </c>
      <c r="L14" s="204" t="str">
        <f>'1.  LRAMVA Summary'!G52</f>
        <v>General Service 3,000 - 4,999 kW</v>
      </c>
      <c r="M14" s="204" t="str">
        <f>'1.  LRAMVA Summary'!H52</f>
        <v>Large Use - Regular</v>
      </c>
      <c r="N14" s="204" t="str">
        <f>'1.  LRAMVA Summary'!I52</f>
        <v>Large Use - 3TS</v>
      </c>
      <c r="O14" s="204" t="str">
        <f>'1.  LRAMVA Summary'!J52</f>
        <v>Large Use - Ford Annex</v>
      </c>
      <c r="P14" s="204" t="str">
        <f>'1.  LRAMVA Summary'!K52</f>
        <v>Other</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11">
        <f>(SUM('1.  LRAMVA Summary'!D$54:D$68)+SUM('1.  LRAMVA Summary'!D$69:D$70)*(MONTH($E90)-1)/12)*$H90</f>
        <v>0</v>
      </c>
      <c r="J90" s="211">
        <f>(SUM('1.  LRAMVA Summary'!E$54:E$68)+SUM('1.  LRAMVA Summary'!E$69:E$70)*(MONTH($E90)-1)/12)*$H90</f>
        <v>0</v>
      </c>
      <c r="K90" s="211">
        <f>(SUM('1.  LRAMVA Summary'!F$54:F$68)+SUM('1.  LRAMVA Summary'!F$69:F$70)*(MONTH($E90)-1)/12)*$H90</f>
        <v>0</v>
      </c>
      <c r="L90" s="211">
        <f>(SUM('1.  LRAMVA Summary'!G$54:G$68)+SUM('1.  LRAMVA Summary'!G$69:G$70)*(MONTH($E90)-1)/12)*$H90</f>
        <v>0</v>
      </c>
      <c r="M90" s="211">
        <f>(SUM('1.  LRAMVA Summary'!H$54:H$68)+SUM('1.  LRAMVA Summary'!H$69:H$70)*(MONTH($E90)-1)/12)*$H90</f>
        <v>0</v>
      </c>
      <c r="N90" s="211">
        <f>(SUM('1.  LRAMVA Summary'!I$54:I$68)+SUM('1.  LRAMVA Summary'!I$69:I$70)*(MONTH($E90)-1)/12)*$H90</f>
        <v>0</v>
      </c>
      <c r="O90" s="211">
        <f>(SUM('1.  LRAMVA Summary'!J$54:J$68)+SUM('1.  LRAMVA Summary'!J$69:J$70)*(MONTH($E90)-1)/12)*$H90</f>
        <v>0</v>
      </c>
      <c r="P90" s="211">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11">
        <f>(SUM('1.  LRAMVA Summary'!D$54:D$68)+SUM('1.  LRAMVA Summary'!D$69:D$70)*(MONTH($E91)-1)/12)*$H91</f>
        <v>0</v>
      </c>
      <c r="J91" s="211">
        <f>(SUM('1.  LRAMVA Summary'!E$54:E$68)+SUM('1.  LRAMVA Summary'!E$69:E$70)*(MONTH($E91)-1)/12)*$H91</f>
        <v>0</v>
      </c>
      <c r="K91" s="211">
        <f>(SUM('1.  LRAMVA Summary'!F$54:F$68)+SUM('1.  LRAMVA Summary'!F$69:F$70)*(MONTH($E91)-1)/12)*$H91</f>
        <v>0</v>
      </c>
      <c r="L91" s="211">
        <f>(SUM('1.  LRAMVA Summary'!G$54:G$68)+SUM('1.  LRAMVA Summary'!G$69:G$70)*(MONTH($E91)-1)/12)*$H91</f>
        <v>0</v>
      </c>
      <c r="M91" s="211">
        <f>(SUM('1.  LRAMVA Summary'!H$54:H$68)+SUM('1.  LRAMVA Summary'!H$69:H$70)*(MONTH($E91)-1)/12)*$H91</f>
        <v>0</v>
      </c>
      <c r="N91" s="211">
        <f>(SUM('1.  LRAMVA Summary'!I$54:I$68)+SUM('1.  LRAMVA Summary'!I$69:I$70)*(MONTH($E91)-1)/12)*$H91</f>
        <v>0</v>
      </c>
      <c r="O91" s="211">
        <f>(SUM('1.  LRAMVA Summary'!J$54:J$68)+SUM('1.  LRAMVA Summary'!J$69:J$70)*(MONTH($E91)-1)/12)*$H91</f>
        <v>0</v>
      </c>
      <c r="P91" s="211">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11">
        <f>(SUM('1.  LRAMVA Summary'!D$54:D$68)+SUM('1.  LRAMVA Summary'!D$69:D$70)*(MONTH($E92)-1)/12)*$H92</f>
        <v>0</v>
      </c>
      <c r="J92" s="211">
        <f>(SUM('1.  LRAMVA Summary'!E$54:E$68)+SUM('1.  LRAMVA Summary'!E$69:E$70)*(MONTH($E92)-1)/12)*$H92</f>
        <v>0</v>
      </c>
      <c r="K92" s="211">
        <f>(SUM('1.  LRAMVA Summary'!F$54:F$68)+SUM('1.  LRAMVA Summary'!F$69:F$70)*(MONTH($E92)-1)/12)*$H92</f>
        <v>0</v>
      </c>
      <c r="L92" s="211">
        <f>(SUM('1.  LRAMVA Summary'!G$54:G$68)+SUM('1.  LRAMVA Summary'!G$69:G$70)*(MONTH($E92)-1)/12)*$H92</f>
        <v>0</v>
      </c>
      <c r="M92" s="211">
        <f>(SUM('1.  LRAMVA Summary'!H$54:H$68)+SUM('1.  LRAMVA Summary'!H$69:H$70)*(MONTH($E92)-1)/12)*$H92</f>
        <v>0</v>
      </c>
      <c r="N92" s="211">
        <f>(SUM('1.  LRAMVA Summary'!I$54:I$68)+SUM('1.  LRAMVA Summary'!I$69:I$70)*(MONTH($E92)-1)/12)*$H92</f>
        <v>0</v>
      </c>
      <c r="O92" s="211">
        <f>(SUM('1.  LRAMVA Summary'!J$54:J$68)+SUM('1.  LRAMVA Summary'!J$69:J$70)*(MONTH($E92)-1)/12)*$H92</f>
        <v>0</v>
      </c>
      <c r="P92" s="211">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11">
        <f>(SUM('1.  LRAMVA Summary'!D$54:D$68)+SUM('1.  LRAMVA Summary'!D$69:D$70)*(MONTH($E93)-1)/12)*$H93</f>
        <v>0</v>
      </c>
      <c r="J93" s="211">
        <f>(SUM('1.  LRAMVA Summary'!E$54:E$68)+SUM('1.  LRAMVA Summary'!E$69:E$70)*(MONTH($E93)-1)/12)*$H93</f>
        <v>0</v>
      </c>
      <c r="K93" s="211">
        <f>(SUM('1.  LRAMVA Summary'!F$54:F$68)+SUM('1.  LRAMVA Summary'!F$69:F$70)*(MONTH($E93)-1)/12)*$H93</f>
        <v>0</v>
      </c>
      <c r="L93" s="211">
        <f>(SUM('1.  LRAMVA Summary'!G$54:G$68)+SUM('1.  LRAMVA Summary'!G$69:G$70)*(MONTH($E93)-1)/12)*$H93</f>
        <v>0</v>
      </c>
      <c r="M93" s="211">
        <f>(SUM('1.  LRAMVA Summary'!H$54:H$68)+SUM('1.  LRAMVA Summary'!H$69:H$70)*(MONTH($E93)-1)/12)*$H93</f>
        <v>0</v>
      </c>
      <c r="N93" s="211">
        <f>(SUM('1.  LRAMVA Summary'!I$54:I$68)+SUM('1.  LRAMVA Summary'!I$69:I$70)*(MONTH($E93)-1)/12)*$H93</f>
        <v>0</v>
      </c>
      <c r="O93" s="211">
        <f>(SUM('1.  LRAMVA Summary'!J$54:J$68)+SUM('1.  LRAMVA Summary'!J$69:J$70)*(MONTH($E93)-1)/12)*$H93</f>
        <v>0</v>
      </c>
      <c r="P93" s="211">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11">
        <f>(SUM('1.  LRAMVA Summary'!D$54:D$68)+SUM('1.  LRAMVA Summary'!D$69:D$70)*(MONTH($E94)-1)/12)*$H94</f>
        <v>0</v>
      </c>
      <c r="J94" s="211">
        <f>(SUM('1.  LRAMVA Summary'!E$54:E$68)+SUM('1.  LRAMVA Summary'!E$69:E$70)*(MONTH($E94)-1)/12)*$H94</f>
        <v>0</v>
      </c>
      <c r="K94" s="211">
        <f>(SUM('1.  LRAMVA Summary'!F$54:F$68)+SUM('1.  LRAMVA Summary'!F$69:F$70)*(MONTH($E94)-1)/12)*$H94</f>
        <v>0</v>
      </c>
      <c r="L94" s="211">
        <f>(SUM('1.  LRAMVA Summary'!G$54:G$68)+SUM('1.  LRAMVA Summary'!G$69:G$70)*(MONTH($E94)-1)/12)*$H94</f>
        <v>0</v>
      </c>
      <c r="M94" s="211">
        <f>(SUM('1.  LRAMVA Summary'!H$54:H$68)+SUM('1.  LRAMVA Summary'!H$69:H$70)*(MONTH($E94)-1)/12)*$H94</f>
        <v>0</v>
      </c>
      <c r="N94" s="211">
        <f>(SUM('1.  LRAMVA Summary'!I$54:I$68)+SUM('1.  LRAMVA Summary'!I$69:I$70)*(MONTH($E94)-1)/12)*$H94</f>
        <v>0</v>
      </c>
      <c r="O94" s="211">
        <f>(SUM('1.  LRAMVA Summary'!J$54:J$68)+SUM('1.  LRAMVA Summary'!J$69:J$70)*(MONTH($E94)-1)/12)*$H94</f>
        <v>0</v>
      </c>
      <c r="P94" s="211">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11">
        <f>(SUM('1.  LRAMVA Summary'!D$54:D$68)+SUM('1.  LRAMVA Summary'!D$69:D$70)*(MONTH($E95)-1)/12)*$H95</f>
        <v>0</v>
      </c>
      <c r="J95" s="211">
        <f>(SUM('1.  LRAMVA Summary'!E$54:E$68)+SUM('1.  LRAMVA Summary'!E$69:E$70)*(MONTH($E95)-1)/12)*$H95</f>
        <v>0</v>
      </c>
      <c r="K95" s="211">
        <f>(SUM('1.  LRAMVA Summary'!F$54:F$68)+SUM('1.  LRAMVA Summary'!F$69:F$70)*(MONTH($E95)-1)/12)*$H95</f>
        <v>0</v>
      </c>
      <c r="L95" s="211">
        <f>(SUM('1.  LRAMVA Summary'!G$54:G$68)+SUM('1.  LRAMVA Summary'!G$69:G$70)*(MONTH($E95)-1)/12)*$H95</f>
        <v>0</v>
      </c>
      <c r="M95" s="211">
        <f>(SUM('1.  LRAMVA Summary'!H$54:H$68)+SUM('1.  LRAMVA Summary'!H$69:H$70)*(MONTH($E95)-1)/12)*$H95</f>
        <v>0</v>
      </c>
      <c r="N95" s="211">
        <f>(SUM('1.  LRAMVA Summary'!I$54:I$68)+SUM('1.  LRAMVA Summary'!I$69:I$70)*(MONTH($E95)-1)/12)*$H95</f>
        <v>0</v>
      </c>
      <c r="O95" s="211">
        <f>(SUM('1.  LRAMVA Summary'!J$54:J$68)+SUM('1.  LRAMVA Summary'!J$69:J$70)*(MONTH($E95)-1)/12)*$H95</f>
        <v>0</v>
      </c>
      <c r="P95" s="211">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11">
        <f>(SUM('1.  LRAMVA Summary'!D$54:D$68)+SUM('1.  LRAMVA Summary'!D$69:D$70)*(MONTH($E96)-1)/12)*$H96</f>
        <v>0</v>
      </c>
      <c r="J96" s="211">
        <f>(SUM('1.  LRAMVA Summary'!E$54:E$68)+SUM('1.  LRAMVA Summary'!E$69:E$70)*(MONTH($E96)-1)/12)*$H96</f>
        <v>0</v>
      </c>
      <c r="K96" s="211">
        <f>(SUM('1.  LRAMVA Summary'!F$54:F$68)+SUM('1.  LRAMVA Summary'!F$69:F$70)*(MONTH($E96)-1)/12)*$H96</f>
        <v>0</v>
      </c>
      <c r="L96" s="211">
        <f>(SUM('1.  LRAMVA Summary'!G$54:G$68)+SUM('1.  LRAMVA Summary'!G$69:G$70)*(MONTH($E96)-1)/12)*$H96</f>
        <v>0</v>
      </c>
      <c r="M96" s="211">
        <f>(SUM('1.  LRAMVA Summary'!H$54:H$68)+SUM('1.  LRAMVA Summary'!H$69:H$70)*(MONTH($E96)-1)/12)*$H96</f>
        <v>0</v>
      </c>
      <c r="N96" s="211">
        <f>(SUM('1.  LRAMVA Summary'!I$54:I$68)+SUM('1.  LRAMVA Summary'!I$69:I$70)*(MONTH($E96)-1)/12)*$H96</f>
        <v>0</v>
      </c>
      <c r="O96" s="211">
        <f>(SUM('1.  LRAMVA Summary'!J$54:J$68)+SUM('1.  LRAMVA Summary'!J$69:J$70)*(MONTH($E96)-1)/12)*$H96</f>
        <v>0</v>
      </c>
      <c r="P96" s="211">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11">
        <f>(SUM('1.  LRAMVA Summary'!D$54:D$68)+SUM('1.  LRAMVA Summary'!D$69:D$70)*(MONTH($E97)-1)/12)*$H97</f>
        <v>0</v>
      </c>
      <c r="J97" s="211">
        <f>(SUM('1.  LRAMVA Summary'!E$54:E$68)+SUM('1.  LRAMVA Summary'!E$69:E$70)*(MONTH($E97)-1)/12)*$H97</f>
        <v>0</v>
      </c>
      <c r="K97" s="211">
        <f>(SUM('1.  LRAMVA Summary'!F$54:F$68)+SUM('1.  LRAMVA Summary'!F$69:F$70)*(MONTH($E97)-1)/12)*$H97</f>
        <v>0</v>
      </c>
      <c r="L97" s="211">
        <f>(SUM('1.  LRAMVA Summary'!G$54:G$68)+SUM('1.  LRAMVA Summary'!G$69:G$70)*(MONTH($E97)-1)/12)*$H97</f>
        <v>0</v>
      </c>
      <c r="M97" s="211">
        <f>(SUM('1.  LRAMVA Summary'!H$54:H$68)+SUM('1.  LRAMVA Summary'!H$69:H$70)*(MONTH($E97)-1)/12)*$H97</f>
        <v>0</v>
      </c>
      <c r="N97" s="211">
        <f>(SUM('1.  LRAMVA Summary'!I$54:I$68)+SUM('1.  LRAMVA Summary'!I$69:I$70)*(MONTH($E97)-1)/12)*$H97</f>
        <v>0</v>
      </c>
      <c r="O97" s="211">
        <f>(SUM('1.  LRAMVA Summary'!J$54:J$68)+SUM('1.  LRAMVA Summary'!J$69:J$70)*(MONTH($E97)-1)/12)*$H97</f>
        <v>0</v>
      </c>
      <c r="P97" s="211">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11">
        <f>(SUM('1.  LRAMVA Summary'!D$54:D$68)+SUM('1.  LRAMVA Summary'!D$69:D$70)*(MONTH($E98)-1)/12)*$H98</f>
        <v>0</v>
      </c>
      <c r="J98" s="211">
        <f>(SUM('1.  LRAMVA Summary'!E$54:E$68)+SUM('1.  LRAMVA Summary'!E$69:E$70)*(MONTH($E98)-1)/12)*$H98</f>
        <v>0</v>
      </c>
      <c r="K98" s="211">
        <f>(SUM('1.  LRAMVA Summary'!F$54:F$68)+SUM('1.  LRAMVA Summary'!F$69:F$70)*(MONTH($E98)-1)/12)*$H98</f>
        <v>0</v>
      </c>
      <c r="L98" s="211">
        <f>(SUM('1.  LRAMVA Summary'!G$54:G$68)+SUM('1.  LRAMVA Summary'!G$69:G$70)*(MONTH($E98)-1)/12)*$H98</f>
        <v>0</v>
      </c>
      <c r="M98" s="211">
        <f>(SUM('1.  LRAMVA Summary'!H$54:H$68)+SUM('1.  LRAMVA Summary'!H$69:H$70)*(MONTH($E98)-1)/12)*$H98</f>
        <v>0</v>
      </c>
      <c r="N98" s="211">
        <f>(SUM('1.  LRAMVA Summary'!I$54:I$68)+SUM('1.  LRAMVA Summary'!I$69:I$70)*(MONTH($E98)-1)/12)*$H98</f>
        <v>0</v>
      </c>
      <c r="O98" s="211">
        <f>(SUM('1.  LRAMVA Summary'!J$54:J$68)+SUM('1.  LRAMVA Summary'!J$69:J$70)*(MONTH($E98)-1)/12)*$H98</f>
        <v>0</v>
      </c>
      <c r="P98" s="211">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11">
        <f>(SUM('1.  LRAMVA Summary'!D$54:D$68)+SUM('1.  LRAMVA Summary'!D$69:D$70)*(MONTH($E99)-1)/12)*$H99</f>
        <v>0</v>
      </c>
      <c r="J99" s="211">
        <f>(SUM('1.  LRAMVA Summary'!E$54:E$68)+SUM('1.  LRAMVA Summary'!E$69:E$70)*(MONTH($E99)-1)/12)*$H99</f>
        <v>0</v>
      </c>
      <c r="K99" s="211">
        <f>(SUM('1.  LRAMVA Summary'!F$54:F$68)+SUM('1.  LRAMVA Summary'!F$69:F$70)*(MONTH($E99)-1)/12)*$H99</f>
        <v>0</v>
      </c>
      <c r="L99" s="211">
        <f>(SUM('1.  LRAMVA Summary'!G$54:G$68)+SUM('1.  LRAMVA Summary'!G$69:G$70)*(MONTH($E99)-1)/12)*$H99</f>
        <v>0</v>
      </c>
      <c r="M99" s="211">
        <f>(SUM('1.  LRAMVA Summary'!H$54:H$68)+SUM('1.  LRAMVA Summary'!H$69:H$70)*(MONTH($E99)-1)/12)*$H99</f>
        <v>0</v>
      </c>
      <c r="N99" s="211">
        <f>(SUM('1.  LRAMVA Summary'!I$54:I$68)+SUM('1.  LRAMVA Summary'!I$69:I$70)*(MONTH($E99)-1)/12)*$H99</f>
        <v>0</v>
      </c>
      <c r="O99" s="211">
        <f>(SUM('1.  LRAMVA Summary'!J$54:J$68)+SUM('1.  LRAMVA Summary'!J$69:J$70)*(MONTH($E99)-1)/12)*$H99</f>
        <v>0</v>
      </c>
      <c r="P99" s="211">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11">
        <f>(SUM('1.  LRAMVA Summary'!D$54:D$68)+SUM('1.  LRAMVA Summary'!D$69:D$70)*(MONTH($E100)-1)/12)*$H100</f>
        <v>0</v>
      </c>
      <c r="J100" s="211">
        <f>(SUM('1.  LRAMVA Summary'!E$54:E$68)+SUM('1.  LRAMVA Summary'!E$69:E$70)*(MONTH($E100)-1)/12)*$H100</f>
        <v>0</v>
      </c>
      <c r="K100" s="211">
        <f>(SUM('1.  LRAMVA Summary'!F$54:F$68)+SUM('1.  LRAMVA Summary'!F$69:F$70)*(MONTH($E100)-1)/12)*$H100</f>
        <v>0</v>
      </c>
      <c r="L100" s="211">
        <f>(SUM('1.  LRAMVA Summary'!G$54:G$68)+SUM('1.  LRAMVA Summary'!G$69:G$70)*(MONTH($E100)-1)/12)*$H100</f>
        <v>0</v>
      </c>
      <c r="M100" s="211">
        <f>(SUM('1.  LRAMVA Summary'!H$54:H$68)+SUM('1.  LRAMVA Summary'!H$69:H$70)*(MONTH($E100)-1)/12)*$H100</f>
        <v>0</v>
      </c>
      <c r="N100" s="211">
        <f>(SUM('1.  LRAMVA Summary'!I$54:I$68)+SUM('1.  LRAMVA Summary'!I$69:I$70)*(MONTH($E100)-1)/12)*$H100</f>
        <v>0</v>
      </c>
      <c r="O100" s="211">
        <f>(SUM('1.  LRAMVA Summary'!J$54:J$68)+SUM('1.  LRAMVA Summary'!J$69:J$70)*(MONTH($E100)-1)/12)*$H100</f>
        <v>0</v>
      </c>
      <c r="P100" s="211">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11">
        <f>(SUM('1.  LRAMVA Summary'!D$54:D$68)+SUM('1.  LRAMVA Summary'!D$69:D$70)*(MONTH($E101)-1)/12)*$H101</f>
        <v>0</v>
      </c>
      <c r="J101" s="211">
        <f>(SUM('1.  LRAMVA Summary'!E$54:E$68)+SUM('1.  LRAMVA Summary'!E$69:E$70)*(MONTH($E101)-1)/12)*$H101</f>
        <v>0</v>
      </c>
      <c r="K101" s="211">
        <f>(SUM('1.  LRAMVA Summary'!F$54:F$68)+SUM('1.  LRAMVA Summary'!F$69:F$70)*(MONTH($E101)-1)/12)*$H101</f>
        <v>0</v>
      </c>
      <c r="L101" s="211">
        <f>(SUM('1.  LRAMVA Summary'!G$54:G$68)+SUM('1.  LRAMVA Summary'!G$69:G$70)*(MONTH($E101)-1)/12)*$H101</f>
        <v>0</v>
      </c>
      <c r="M101" s="211">
        <f>(SUM('1.  LRAMVA Summary'!H$54:H$68)+SUM('1.  LRAMVA Summary'!H$69:H$70)*(MONTH($E101)-1)/12)*$H101</f>
        <v>0</v>
      </c>
      <c r="N101" s="211">
        <f>(SUM('1.  LRAMVA Summary'!I$54:I$68)+SUM('1.  LRAMVA Summary'!I$69:I$70)*(MONTH($E101)-1)/12)*$H101</f>
        <v>0</v>
      </c>
      <c r="O101" s="211">
        <f>(SUM('1.  LRAMVA Summary'!J$54:J$68)+SUM('1.  LRAMVA Summary'!J$69:J$70)*(MONTH($E101)-1)/12)*$H101</f>
        <v>0</v>
      </c>
      <c r="P101" s="211">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11">
        <v>0</v>
      </c>
      <c r="J105" s="211">
        <v>0</v>
      </c>
      <c r="K105" s="211">
        <v>0</v>
      </c>
      <c r="L105" s="211">
        <v>0</v>
      </c>
      <c r="M105" s="211">
        <v>0</v>
      </c>
      <c r="N105" s="211">
        <v>0</v>
      </c>
      <c r="O105" s="211">
        <v>0</v>
      </c>
      <c r="P105" s="211">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11">
        <v>0</v>
      </c>
      <c r="J106" s="211">
        <v>0</v>
      </c>
      <c r="K106" s="211">
        <v>0</v>
      </c>
      <c r="L106" s="211">
        <v>0</v>
      </c>
      <c r="M106" s="211">
        <v>0</v>
      </c>
      <c r="N106" s="211">
        <v>0</v>
      </c>
      <c r="O106" s="211">
        <v>0</v>
      </c>
      <c r="P106" s="211">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11">
        <v>0</v>
      </c>
      <c r="J107" s="211">
        <v>0</v>
      </c>
      <c r="K107" s="211">
        <v>0</v>
      </c>
      <c r="L107" s="211">
        <v>0</v>
      </c>
      <c r="M107" s="211">
        <v>0</v>
      </c>
      <c r="N107" s="211">
        <v>0</v>
      </c>
      <c r="O107" s="211">
        <v>0</v>
      </c>
      <c r="P107" s="211">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11">
        <v>0</v>
      </c>
      <c r="J108" s="211">
        <v>0</v>
      </c>
      <c r="K108" s="211">
        <v>0</v>
      </c>
      <c r="L108" s="211">
        <v>0</v>
      </c>
      <c r="M108" s="211">
        <v>0</v>
      </c>
      <c r="N108" s="211">
        <v>0</v>
      </c>
      <c r="O108" s="211">
        <v>0</v>
      </c>
      <c r="P108" s="211">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11">
        <v>0</v>
      </c>
      <c r="J109" s="211">
        <v>0</v>
      </c>
      <c r="K109" s="211">
        <v>0</v>
      </c>
      <c r="L109" s="211">
        <v>0</v>
      </c>
      <c r="M109" s="211">
        <v>0</v>
      </c>
      <c r="N109" s="211">
        <v>0</v>
      </c>
      <c r="O109" s="211">
        <v>0</v>
      </c>
      <c r="P109" s="211">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11">
        <v>0</v>
      </c>
      <c r="J110" s="211">
        <v>0</v>
      </c>
      <c r="K110" s="211">
        <v>0</v>
      </c>
      <c r="L110" s="211">
        <v>0</v>
      </c>
      <c r="M110" s="211">
        <v>0</v>
      </c>
      <c r="N110" s="211">
        <v>0</v>
      </c>
      <c r="O110" s="211">
        <v>0</v>
      </c>
      <c r="P110" s="211">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11">
        <v>0</v>
      </c>
      <c r="J111" s="211">
        <v>0</v>
      </c>
      <c r="K111" s="211">
        <v>0</v>
      </c>
      <c r="L111" s="211">
        <v>0</v>
      </c>
      <c r="M111" s="211">
        <v>0</v>
      </c>
      <c r="N111" s="211">
        <v>0</v>
      </c>
      <c r="O111" s="211">
        <v>0</v>
      </c>
      <c r="P111" s="211">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11">
        <v>0</v>
      </c>
      <c r="J112" s="211">
        <v>0</v>
      </c>
      <c r="K112" s="211">
        <v>0</v>
      </c>
      <c r="L112" s="211">
        <v>0</v>
      </c>
      <c r="M112" s="211">
        <v>0</v>
      </c>
      <c r="N112" s="211">
        <v>0</v>
      </c>
      <c r="O112" s="211">
        <v>0</v>
      </c>
      <c r="P112" s="211">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11">
        <v>0</v>
      </c>
      <c r="J113" s="211">
        <v>0</v>
      </c>
      <c r="K113" s="211">
        <v>0</v>
      </c>
      <c r="L113" s="211">
        <v>0</v>
      </c>
      <c r="M113" s="211">
        <v>0</v>
      </c>
      <c r="N113" s="211">
        <v>0</v>
      </c>
      <c r="O113" s="211">
        <v>0</v>
      </c>
      <c r="P113" s="211">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11">
        <v>0</v>
      </c>
      <c r="J114" s="211">
        <v>0</v>
      </c>
      <c r="K114" s="211">
        <v>0</v>
      </c>
      <c r="L114" s="211">
        <v>0</v>
      </c>
      <c r="M114" s="211">
        <v>0</v>
      </c>
      <c r="N114" s="211">
        <v>0</v>
      </c>
      <c r="O114" s="211">
        <v>0</v>
      </c>
      <c r="P114" s="211">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11">
        <v>0</v>
      </c>
      <c r="J115" s="211">
        <v>0</v>
      </c>
      <c r="K115" s="211">
        <v>0</v>
      </c>
      <c r="L115" s="211">
        <v>0</v>
      </c>
      <c r="M115" s="211">
        <v>0</v>
      </c>
      <c r="N115" s="211">
        <v>0</v>
      </c>
      <c r="O115" s="211">
        <v>0</v>
      </c>
      <c r="P115" s="211">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11">
        <v>0</v>
      </c>
      <c r="J116" s="211">
        <v>0</v>
      </c>
      <c r="K116" s="211">
        <v>0</v>
      </c>
      <c r="L116" s="211">
        <v>0</v>
      </c>
      <c r="M116" s="211">
        <v>0</v>
      </c>
      <c r="N116" s="211">
        <v>0</v>
      </c>
      <c r="O116" s="211">
        <v>0</v>
      </c>
      <c r="P116" s="211">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11">
        <v>0</v>
      </c>
      <c r="J120" s="211">
        <v>0</v>
      </c>
      <c r="K120" s="211">
        <v>0</v>
      </c>
      <c r="L120" s="211">
        <v>0</v>
      </c>
      <c r="M120" s="211">
        <v>0</v>
      </c>
      <c r="N120" s="211">
        <v>0</v>
      </c>
      <c r="O120" s="211">
        <v>0</v>
      </c>
      <c r="P120" s="211">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11">
        <v>0</v>
      </c>
      <c r="J121" s="211">
        <v>0</v>
      </c>
      <c r="K121" s="211">
        <v>0</v>
      </c>
      <c r="L121" s="211">
        <v>0</v>
      </c>
      <c r="M121" s="211">
        <v>0</v>
      </c>
      <c r="N121" s="211">
        <v>0</v>
      </c>
      <c r="O121" s="211">
        <v>0</v>
      </c>
      <c r="P121" s="211">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11">
        <v>0</v>
      </c>
      <c r="J122" s="211">
        <v>0</v>
      </c>
      <c r="K122" s="211">
        <v>0</v>
      </c>
      <c r="L122" s="211">
        <v>0</v>
      </c>
      <c r="M122" s="211">
        <v>0</v>
      </c>
      <c r="N122" s="211">
        <v>0</v>
      </c>
      <c r="O122" s="211">
        <v>0</v>
      </c>
      <c r="P122" s="211">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11">
        <v>0</v>
      </c>
      <c r="J123" s="211">
        <v>0</v>
      </c>
      <c r="K123" s="211">
        <v>0</v>
      </c>
      <c r="L123" s="211">
        <v>0</v>
      </c>
      <c r="M123" s="211">
        <v>0</v>
      </c>
      <c r="N123" s="211">
        <v>0</v>
      </c>
      <c r="O123" s="211">
        <v>0</v>
      </c>
      <c r="P123" s="211">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11">
        <v>0</v>
      </c>
      <c r="J124" s="211">
        <v>0</v>
      </c>
      <c r="K124" s="211">
        <v>0</v>
      </c>
      <c r="L124" s="211">
        <v>0</v>
      </c>
      <c r="M124" s="211">
        <v>0</v>
      </c>
      <c r="N124" s="211">
        <v>0</v>
      </c>
      <c r="O124" s="211">
        <v>0</v>
      </c>
      <c r="P124" s="211">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11">
        <v>0</v>
      </c>
      <c r="J125" s="211">
        <v>0</v>
      </c>
      <c r="K125" s="211">
        <v>0</v>
      </c>
      <c r="L125" s="211">
        <v>0</v>
      </c>
      <c r="M125" s="211">
        <v>0</v>
      </c>
      <c r="N125" s="211">
        <v>0</v>
      </c>
      <c r="O125" s="211">
        <v>0</v>
      </c>
      <c r="P125" s="211">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11">
        <v>0</v>
      </c>
      <c r="J126" s="211">
        <v>0</v>
      </c>
      <c r="K126" s="211">
        <v>0</v>
      </c>
      <c r="L126" s="211">
        <v>0</v>
      </c>
      <c r="M126" s="211">
        <v>0</v>
      </c>
      <c r="N126" s="211">
        <v>0</v>
      </c>
      <c r="O126" s="211">
        <v>0</v>
      </c>
      <c r="P126" s="211">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11">
        <v>0</v>
      </c>
      <c r="J127" s="211">
        <v>0</v>
      </c>
      <c r="K127" s="211">
        <v>0</v>
      </c>
      <c r="L127" s="211">
        <v>0</v>
      </c>
      <c r="M127" s="211">
        <v>0</v>
      </c>
      <c r="N127" s="211">
        <v>0</v>
      </c>
      <c r="O127" s="211">
        <v>0</v>
      </c>
      <c r="P127" s="211">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11">
        <v>0</v>
      </c>
      <c r="J128" s="211">
        <v>0</v>
      </c>
      <c r="K128" s="211">
        <v>0</v>
      </c>
      <c r="L128" s="211">
        <v>0</v>
      </c>
      <c r="M128" s="211">
        <v>0</v>
      </c>
      <c r="N128" s="211">
        <v>0</v>
      </c>
      <c r="O128" s="211">
        <v>0</v>
      </c>
      <c r="P128" s="211">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11">
        <v>0</v>
      </c>
      <c r="J129" s="211">
        <v>0</v>
      </c>
      <c r="K129" s="211">
        <v>0</v>
      </c>
      <c r="L129" s="211">
        <v>0</v>
      </c>
      <c r="M129" s="211">
        <v>0</v>
      </c>
      <c r="N129" s="211">
        <v>0</v>
      </c>
      <c r="O129" s="211">
        <v>0</v>
      </c>
      <c r="P129" s="211">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11">
        <v>0</v>
      </c>
      <c r="J130" s="211">
        <v>0</v>
      </c>
      <c r="K130" s="211">
        <v>0</v>
      </c>
      <c r="L130" s="211">
        <v>0</v>
      </c>
      <c r="M130" s="211">
        <v>0</v>
      </c>
      <c r="N130" s="211">
        <v>0</v>
      </c>
      <c r="O130" s="211">
        <v>0</v>
      </c>
      <c r="P130" s="211">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11">
        <v>0</v>
      </c>
      <c r="J131" s="211">
        <v>0</v>
      </c>
      <c r="K131" s="211">
        <v>0</v>
      </c>
      <c r="L131" s="211">
        <v>0</v>
      </c>
      <c r="M131" s="211">
        <v>0</v>
      </c>
      <c r="N131" s="211">
        <v>0</v>
      </c>
      <c r="O131" s="211">
        <v>0</v>
      </c>
      <c r="P131" s="211">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11">
        <f>(SUM('1.  LRAMVA Summary'!D$54:D$77)+SUM('1.  LRAMVA Summary'!D$78:D$79)*(MONTH($E135)-1)/12)*$H135</f>
        <v>0</v>
      </c>
      <c r="J135" s="211">
        <f>(SUM('1.  LRAMVA Summary'!E$54:E$77)+SUM('1.  LRAMVA Summary'!E$78:E$79)*(MONTH($E135)-1)/12)*$H135</f>
        <v>0</v>
      </c>
      <c r="K135" s="211">
        <f>(SUM('1.  LRAMVA Summary'!F$54:F$77)+SUM('1.  LRAMVA Summary'!F$78:F$79)*(MONTH($E135)-1)/12)*$H135</f>
        <v>0</v>
      </c>
      <c r="L135" s="211">
        <f>(SUM('1.  LRAMVA Summary'!G$54:G$77)+SUM('1.  LRAMVA Summary'!G$78:G$79)*(MONTH($E135)-1)/12)*$H135</f>
        <v>0</v>
      </c>
      <c r="M135" s="211">
        <f>(SUM('1.  LRAMVA Summary'!H$54:H$77)+SUM('1.  LRAMVA Summary'!H$78:H$79)*(MONTH($E135)-1)/12)*$H135</f>
        <v>0</v>
      </c>
      <c r="N135" s="211">
        <f>(SUM('1.  LRAMVA Summary'!I$54:I$77)+SUM('1.  LRAMVA Summary'!I$78:I$79)*(MONTH($E135)-1)/12)*$H135</f>
        <v>0</v>
      </c>
      <c r="O135" s="211">
        <f>(SUM('1.  LRAMVA Summary'!J$54:J$77)+SUM('1.  LRAMVA Summary'!J$78:J$79)*(MONTH($E135)-1)/12)*$H135</f>
        <v>0</v>
      </c>
      <c r="P135" s="211">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11">
        <f>(SUM('1.  LRAMVA Summary'!D$54:D$77)+SUM('1.  LRAMVA Summary'!D$78:D$79)*(MONTH($E136)-1)/12)*$H136</f>
        <v>9.5938341819391368</v>
      </c>
      <c r="J136" s="211">
        <f>(SUM('1.  LRAMVA Summary'!E$54:E$77)+SUM('1.  LRAMVA Summary'!E$78:E$79)*(MONTH($E136)-1)/12)*$H136</f>
        <v>29.671657563453341</v>
      </c>
      <c r="K136" s="211">
        <f>(SUM('1.  LRAMVA Summary'!F$54:F$77)+SUM('1.  LRAMVA Summary'!F$78:F$79)*(MONTH($E136)-1)/12)*$H136</f>
        <v>127.58291344629575</v>
      </c>
      <c r="L136" s="211">
        <f>(SUM('1.  LRAMVA Summary'!G$54:G$77)+SUM('1.  LRAMVA Summary'!G$78:G$79)*(MONTH($E136)-1)/12)*$H136</f>
        <v>0.57481610239206227</v>
      </c>
      <c r="M136" s="211">
        <f>(SUM('1.  LRAMVA Summary'!H$54:H$77)+SUM('1.  LRAMVA Summary'!H$78:H$79)*(MONTH($E136)-1)/12)*$H136</f>
        <v>9.3906993460674855</v>
      </c>
      <c r="N136" s="211">
        <f>(SUM('1.  LRAMVA Summary'!I$54:I$77)+SUM('1.  LRAMVA Summary'!I$78:I$79)*(MONTH($E136)-1)/12)*$H136</f>
        <v>24.549780938425876</v>
      </c>
      <c r="O136" s="211">
        <f>(SUM('1.  LRAMVA Summary'!J$54:J$77)+SUM('1.  LRAMVA Summary'!J$78:J$79)*(MONTH($E136)-1)/12)*$H136</f>
        <v>-3.351909349107584E-2</v>
      </c>
      <c r="P136" s="211">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201.33018248508259</v>
      </c>
    </row>
    <row r="137" spans="2:23" s="9" customFormat="1">
      <c r="B137" s="66"/>
      <c r="E137" s="214">
        <v>43525</v>
      </c>
      <c r="F137" s="214" t="s">
        <v>186</v>
      </c>
      <c r="G137" s="215" t="s">
        <v>65</v>
      </c>
      <c r="H137" s="240">
        <f t="shared" si="75"/>
        <v>2.0416666666666669E-3</v>
      </c>
      <c r="I137" s="211">
        <f>(SUM('1.  LRAMVA Summary'!D$54:D$77)+SUM('1.  LRAMVA Summary'!D$78:D$79)*(MONTH($E137)-1)/12)*$H137</f>
        <v>19.187668363878274</v>
      </c>
      <c r="J137" s="211">
        <f>(SUM('1.  LRAMVA Summary'!E$54:E$77)+SUM('1.  LRAMVA Summary'!E$78:E$79)*(MONTH($E137)-1)/12)*$H137</f>
        <v>59.343315126906681</v>
      </c>
      <c r="K137" s="211">
        <f>(SUM('1.  LRAMVA Summary'!F$54:F$77)+SUM('1.  LRAMVA Summary'!F$78:F$79)*(MONTH($E137)-1)/12)*$H137</f>
        <v>255.1658268925915</v>
      </c>
      <c r="L137" s="211">
        <f>(SUM('1.  LRAMVA Summary'!G$54:G$77)+SUM('1.  LRAMVA Summary'!G$78:G$79)*(MONTH($E137)-1)/12)*$H137</f>
        <v>1.1496322047841245</v>
      </c>
      <c r="M137" s="211">
        <f>(SUM('1.  LRAMVA Summary'!H$54:H$77)+SUM('1.  LRAMVA Summary'!H$78:H$79)*(MONTH($E137)-1)/12)*$H137</f>
        <v>18.781398692134971</v>
      </c>
      <c r="N137" s="211">
        <f>(SUM('1.  LRAMVA Summary'!I$54:I$77)+SUM('1.  LRAMVA Summary'!I$78:I$79)*(MONTH($E137)-1)/12)*$H137</f>
        <v>49.099561876851752</v>
      </c>
      <c r="O137" s="211">
        <f>(SUM('1.  LRAMVA Summary'!J$54:J$77)+SUM('1.  LRAMVA Summary'!J$78:J$79)*(MONTH($E137)-1)/12)*$H137</f>
        <v>-6.7038186982151679E-2</v>
      </c>
      <c r="P137" s="211">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402.66036497016518</v>
      </c>
    </row>
    <row r="138" spans="2:23" s="8" customFormat="1">
      <c r="B138" s="239"/>
      <c r="E138" s="214">
        <v>43556</v>
      </c>
      <c r="F138" s="214" t="s">
        <v>186</v>
      </c>
      <c r="G138" s="215" t="s">
        <v>66</v>
      </c>
      <c r="H138" s="240">
        <f>$C$48/12</f>
        <v>1.8166666666666667E-3</v>
      </c>
      <c r="I138" s="211">
        <f>(SUM('1.  LRAMVA Summary'!D$54:D$77)+SUM('1.  LRAMVA Summary'!D$78:D$79)*(MONTH($E138)-1)/12)*$H138</f>
        <v>25.609663489747735</v>
      </c>
      <c r="J138" s="211">
        <f>(SUM('1.  LRAMVA Summary'!E$54:E$77)+SUM('1.  LRAMVA Summary'!E$78:E$79)*(MONTH($E138)-1)/12)*$H138</f>
        <v>79.205159373463189</v>
      </c>
      <c r="K138" s="211">
        <f>(SUM('1.  LRAMVA Summary'!F$54:F$77)+SUM('1.  LRAMVA Summary'!F$78:F$79)*(MONTH($E138)-1)/12)*$H138</f>
        <v>340.56826691378541</v>
      </c>
      <c r="L138" s="211">
        <f>(SUM('1.  LRAMVA Summary'!G$54:G$77)+SUM('1.  LRAMVA Summary'!G$78:G$79)*(MONTH($E138)-1)/12)*$H138</f>
        <v>1.5344070651608519</v>
      </c>
      <c r="M138" s="211">
        <f>(SUM('1.  LRAMVA Summary'!H$54:H$77)+SUM('1.  LRAMVA Summary'!H$78:H$79)*(MONTH($E138)-1)/12)*$H138</f>
        <v>25.067417846237284</v>
      </c>
      <c r="N138" s="211">
        <f>(SUM('1.  LRAMVA Summary'!I$54:I$77)+SUM('1.  LRAMVA Summary'!I$78:I$79)*(MONTH($E138)-1)/12)*$H138</f>
        <v>65.532884627471518</v>
      </c>
      <c r="O138" s="211">
        <f>(SUM('1.  LRAMVA Summary'!J$54:J$77)+SUM('1.  LRAMVA Summary'!J$78:J$79)*(MONTH($E138)-1)/12)*$H138</f>
        <v>-8.9475457727198379E-2</v>
      </c>
      <c r="P138" s="211">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537.42832385813881</v>
      </c>
    </row>
    <row r="139" spans="2:23" s="9" customFormat="1">
      <c r="B139" s="66"/>
      <c r="E139" s="214">
        <v>43586</v>
      </c>
      <c r="F139" s="214" t="s">
        <v>186</v>
      </c>
      <c r="G139" s="215" t="s">
        <v>66</v>
      </c>
      <c r="H139" s="240">
        <f>$C$48/12</f>
        <v>1.8166666666666667E-3</v>
      </c>
      <c r="I139" s="211">
        <f>(SUM('1.  LRAMVA Summary'!D$54:D$77)+SUM('1.  LRAMVA Summary'!D$78:D$79)*(MONTH($E139)-1)/12)*$H139</f>
        <v>34.146217986330313</v>
      </c>
      <c r="J139" s="211">
        <f>(SUM('1.  LRAMVA Summary'!E$54:E$77)+SUM('1.  LRAMVA Summary'!E$78:E$79)*(MONTH($E139)-1)/12)*$H139</f>
        <v>105.6068791646176</v>
      </c>
      <c r="K139" s="211">
        <f>(SUM('1.  LRAMVA Summary'!F$54:F$77)+SUM('1.  LRAMVA Summary'!F$78:F$79)*(MONTH($E139)-1)/12)*$H139</f>
        <v>454.09102255171382</v>
      </c>
      <c r="L139" s="211">
        <f>(SUM('1.  LRAMVA Summary'!G$54:G$77)+SUM('1.  LRAMVA Summary'!G$78:G$79)*(MONTH($E139)-1)/12)*$H139</f>
        <v>2.0458760868811359</v>
      </c>
      <c r="M139" s="211">
        <f>(SUM('1.  LRAMVA Summary'!H$54:H$77)+SUM('1.  LRAMVA Summary'!H$78:H$79)*(MONTH($E139)-1)/12)*$H139</f>
        <v>33.423223794983045</v>
      </c>
      <c r="N139" s="211">
        <f>(SUM('1.  LRAMVA Summary'!I$54:I$77)+SUM('1.  LRAMVA Summary'!I$78:I$79)*(MONTH($E139)-1)/12)*$H139</f>
        <v>87.377179503295352</v>
      </c>
      <c r="O139" s="211">
        <f>(SUM('1.  LRAMVA Summary'!J$54:J$77)+SUM('1.  LRAMVA Summary'!J$78:J$79)*(MONTH($E139)-1)/12)*$H139</f>
        <v>-0.11930061030293115</v>
      </c>
      <c r="P139" s="211">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716.57109847751826</v>
      </c>
    </row>
    <row r="140" spans="2:23" s="9" customFormat="1">
      <c r="B140" s="66"/>
      <c r="E140" s="214">
        <v>43617</v>
      </c>
      <c r="F140" s="214" t="s">
        <v>186</v>
      </c>
      <c r="G140" s="215" t="s">
        <v>66</v>
      </c>
      <c r="H140" s="240">
        <f t="shared" ref="H140" si="77">$C$48/12</f>
        <v>1.8166666666666667E-3</v>
      </c>
      <c r="I140" s="211">
        <f>(SUM('1.  LRAMVA Summary'!D$54:D$77)+SUM('1.  LRAMVA Summary'!D$78:D$79)*(MONTH($E140)-1)/12)*$H140</f>
        <v>42.682772482912895</v>
      </c>
      <c r="J140" s="211">
        <f>(SUM('1.  LRAMVA Summary'!E$54:E$77)+SUM('1.  LRAMVA Summary'!E$78:E$79)*(MONTH($E140)-1)/12)*$H140</f>
        <v>132.00859895577199</v>
      </c>
      <c r="K140" s="211">
        <f>(SUM('1.  LRAMVA Summary'!F$54:F$77)+SUM('1.  LRAMVA Summary'!F$78:F$79)*(MONTH($E140)-1)/12)*$H140</f>
        <v>567.61377818964229</v>
      </c>
      <c r="L140" s="211">
        <f>(SUM('1.  LRAMVA Summary'!G$54:G$77)+SUM('1.  LRAMVA Summary'!G$78:G$79)*(MONTH($E140)-1)/12)*$H140</f>
        <v>2.5573451086014196</v>
      </c>
      <c r="M140" s="211">
        <f>(SUM('1.  LRAMVA Summary'!H$54:H$77)+SUM('1.  LRAMVA Summary'!H$78:H$79)*(MONTH($E140)-1)/12)*$H140</f>
        <v>41.779029743728806</v>
      </c>
      <c r="N140" s="211">
        <f>(SUM('1.  LRAMVA Summary'!I$54:I$77)+SUM('1.  LRAMVA Summary'!I$78:I$79)*(MONTH($E140)-1)/12)*$H140</f>
        <v>109.22147437911917</v>
      </c>
      <c r="O140" s="211">
        <f>(SUM('1.  LRAMVA Summary'!J$54:J$77)+SUM('1.  LRAMVA Summary'!J$78:J$79)*(MONTH($E140)-1)/12)*$H140</f>
        <v>-0.14912576287866394</v>
      </c>
      <c r="P140" s="211">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895.71387309689794</v>
      </c>
    </row>
    <row r="141" spans="2:23" s="9" customFormat="1">
      <c r="B141" s="66"/>
      <c r="E141" s="214">
        <v>43647</v>
      </c>
      <c r="F141" s="214" t="s">
        <v>186</v>
      </c>
      <c r="G141" s="215" t="s">
        <v>68</v>
      </c>
      <c r="H141" s="240">
        <f>$C$49/12</f>
        <v>1.8166666666666667E-3</v>
      </c>
      <c r="I141" s="211">
        <f>(SUM('1.  LRAMVA Summary'!D$54:D$77)+SUM('1.  LRAMVA Summary'!D$78:D$79)*(MONTH($E141)-1)/12)*$H141</f>
        <v>51.21932697949547</v>
      </c>
      <c r="J141" s="211">
        <f>(SUM('1.  LRAMVA Summary'!E$54:E$77)+SUM('1.  LRAMVA Summary'!E$78:E$79)*(MONTH($E141)-1)/12)*$H141</f>
        <v>158.41031874692638</v>
      </c>
      <c r="K141" s="211">
        <f>(SUM('1.  LRAMVA Summary'!F$54:F$77)+SUM('1.  LRAMVA Summary'!F$78:F$79)*(MONTH($E141)-1)/12)*$H141</f>
        <v>681.13653382757082</v>
      </c>
      <c r="L141" s="211">
        <f>(SUM('1.  LRAMVA Summary'!G$54:G$77)+SUM('1.  LRAMVA Summary'!G$78:G$79)*(MONTH($E141)-1)/12)*$H141</f>
        <v>3.0688141303217038</v>
      </c>
      <c r="M141" s="211">
        <f>(SUM('1.  LRAMVA Summary'!H$54:H$77)+SUM('1.  LRAMVA Summary'!H$78:H$79)*(MONTH($E141)-1)/12)*$H141</f>
        <v>50.134835692474567</v>
      </c>
      <c r="N141" s="211">
        <f>(SUM('1.  LRAMVA Summary'!I$54:I$77)+SUM('1.  LRAMVA Summary'!I$78:I$79)*(MONTH($E141)-1)/12)*$H141</f>
        <v>131.06576925494304</v>
      </c>
      <c r="O141" s="211">
        <f>(SUM('1.  LRAMVA Summary'!J$54:J$77)+SUM('1.  LRAMVA Summary'!J$78:J$79)*(MONTH($E141)-1)/12)*$H141</f>
        <v>-0.17895091545439676</v>
      </c>
      <c r="P141" s="211">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1074.8566477162776</v>
      </c>
    </row>
    <row r="142" spans="2:23" s="9" customFormat="1">
      <c r="B142" s="66"/>
      <c r="E142" s="214">
        <v>43678</v>
      </c>
      <c r="F142" s="214" t="s">
        <v>186</v>
      </c>
      <c r="G142" s="215" t="s">
        <v>68</v>
      </c>
      <c r="H142" s="240">
        <f t="shared" ref="H142" si="78">$C$49/12</f>
        <v>1.8166666666666667E-3</v>
      </c>
      <c r="I142" s="211">
        <f>(SUM('1.  LRAMVA Summary'!D$54:D$77)+SUM('1.  LRAMVA Summary'!D$78:D$79)*(MONTH($E142)-1)/12)*$H142</f>
        <v>59.755881476078059</v>
      </c>
      <c r="J142" s="211">
        <f>(SUM('1.  LRAMVA Summary'!E$54:E$77)+SUM('1.  LRAMVA Summary'!E$78:E$79)*(MONTH($E142)-1)/12)*$H142</f>
        <v>184.81203853808077</v>
      </c>
      <c r="K142" s="211">
        <f>(SUM('1.  LRAMVA Summary'!F$54:F$77)+SUM('1.  LRAMVA Summary'!F$78:F$79)*(MONTH($E142)-1)/12)*$H142</f>
        <v>794.65928946549934</v>
      </c>
      <c r="L142" s="211">
        <f>(SUM('1.  LRAMVA Summary'!G$54:G$77)+SUM('1.  LRAMVA Summary'!G$78:G$79)*(MONTH($E142)-1)/12)*$H142</f>
        <v>3.580283152041988</v>
      </c>
      <c r="M142" s="211">
        <f>(SUM('1.  LRAMVA Summary'!H$54:H$77)+SUM('1.  LRAMVA Summary'!H$78:H$79)*(MONTH($E142)-1)/12)*$H142</f>
        <v>58.490641641220336</v>
      </c>
      <c r="N142" s="211">
        <f>(SUM('1.  LRAMVA Summary'!I$54:I$77)+SUM('1.  LRAMVA Summary'!I$78:I$79)*(MONTH($E142)-1)/12)*$H142</f>
        <v>152.91006413076687</v>
      </c>
      <c r="O142" s="211">
        <f>(SUM('1.  LRAMVA Summary'!J$54:J$77)+SUM('1.  LRAMVA Summary'!J$78:J$79)*(MONTH($E142)-1)/12)*$H142</f>
        <v>-0.20877606803012955</v>
      </c>
      <c r="P142" s="211">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1253.9994223356571</v>
      </c>
    </row>
    <row r="143" spans="2:23" s="9" customFormat="1">
      <c r="B143" s="66"/>
      <c r="E143" s="214">
        <v>43709</v>
      </c>
      <c r="F143" s="214" t="s">
        <v>186</v>
      </c>
      <c r="G143" s="215" t="s">
        <v>68</v>
      </c>
      <c r="H143" s="240">
        <f>$C$49/12</f>
        <v>1.8166666666666667E-3</v>
      </c>
      <c r="I143" s="211">
        <f>(SUM('1.  LRAMVA Summary'!D$54:D$77)+SUM('1.  LRAMVA Summary'!D$78:D$79)*(MONTH($E143)-1)/12)*$H143</f>
        <v>68.292435972660627</v>
      </c>
      <c r="J143" s="211">
        <f>(SUM('1.  LRAMVA Summary'!E$54:E$77)+SUM('1.  LRAMVA Summary'!E$78:E$79)*(MONTH($E143)-1)/12)*$H143</f>
        <v>211.21375832923519</v>
      </c>
      <c r="K143" s="211">
        <f>(SUM('1.  LRAMVA Summary'!F$54:F$77)+SUM('1.  LRAMVA Summary'!F$78:F$79)*(MONTH($E143)-1)/12)*$H143</f>
        <v>908.18204510342764</v>
      </c>
      <c r="L143" s="211">
        <f>(SUM('1.  LRAMVA Summary'!G$54:G$77)+SUM('1.  LRAMVA Summary'!G$78:G$79)*(MONTH($E143)-1)/12)*$H143</f>
        <v>4.0917521737622717</v>
      </c>
      <c r="M143" s="211">
        <f>(SUM('1.  LRAMVA Summary'!H$54:H$77)+SUM('1.  LRAMVA Summary'!H$78:H$79)*(MONTH($E143)-1)/12)*$H143</f>
        <v>66.84644758996609</v>
      </c>
      <c r="N143" s="211">
        <f>(SUM('1.  LRAMVA Summary'!I$54:I$77)+SUM('1.  LRAMVA Summary'!I$78:I$79)*(MONTH($E143)-1)/12)*$H143</f>
        <v>174.7543590065907</v>
      </c>
      <c r="O143" s="211">
        <f>(SUM('1.  LRAMVA Summary'!J$54:J$77)+SUM('1.  LRAMVA Summary'!J$78:J$79)*(MONTH($E143)-1)/12)*$H143</f>
        <v>-0.23860122060586231</v>
      </c>
      <c r="P143" s="211">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1433.1421969550365</v>
      </c>
    </row>
    <row r="144" spans="2:23" s="9" customFormat="1">
      <c r="B144" s="66"/>
      <c r="E144" s="214">
        <v>43739</v>
      </c>
      <c r="F144" s="214" t="s">
        <v>186</v>
      </c>
      <c r="G144" s="215" t="s">
        <v>69</v>
      </c>
      <c r="H144" s="240">
        <f>$C$50/12</f>
        <v>1.8166666666666667E-3</v>
      </c>
      <c r="I144" s="211">
        <f>(SUM('1.  LRAMVA Summary'!D$54:D$77)+SUM('1.  LRAMVA Summary'!D$78:D$79)*(MONTH($E144)-1)/12)*$H144</f>
        <v>76.828990469243209</v>
      </c>
      <c r="J144" s="211">
        <f>(SUM('1.  LRAMVA Summary'!E$54:E$77)+SUM('1.  LRAMVA Summary'!E$78:E$79)*(MONTH($E144)-1)/12)*$H144</f>
        <v>237.61547812038958</v>
      </c>
      <c r="K144" s="211">
        <f>(SUM('1.  LRAMVA Summary'!F$54:F$77)+SUM('1.  LRAMVA Summary'!F$78:F$79)*(MONTH($E144)-1)/12)*$H144</f>
        <v>1021.7048007413561</v>
      </c>
      <c r="L144" s="211">
        <f>(SUM('1.  LRAMVA Summary'!G$54:G$77)+SUM('1.  LRAMVA Summary'!G$78:G$79)*(MONTH($E144)-1)/12)*$H144</f>
        <v>4.603221195482555</v>
      </c>
      <c r="M144" s="211">
        <f>(SUM('1.  LRAMVA Summary'!H$54:H$77)+SUM('1.  LRAMVA Summary'!H$78:H$79)*(MONTH($E144)-1)/12)*$H144</f>
        <v>75.202253538711844</v>
      </c>
      <c r="N144" s="211">
        <f>(SUM('1.  LRAMVA Summary'!I$54:I$77)+SUM('1.  LRAMVA Summary'!I$78:I$79)*(MONTH($E144)-1)/12)*$H144</f>
        <v>196.59865388241454</v>
      </c>
      <c r="O144" s="211">
        <f>(SUM('1.  LRAMVA Summary'!J$54:J$77)+SUM('1.  LRAMVA Summary'!J$78:J$79)*(MONTH($E144)-1)/12)*$H144</f>
        <v>-0.26842637318159512</v>
      </c>
      <c r="P144" s="211">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1612.284971574416</v>
      </c>
    </row>
    <row r="145" spans="2:23" s="9" customFormat="1">
      <c r="B145" s="66"/>
      <c r="E145" s="214">
        <v>43770</v>
      </c>
      <c r="F145" s="214" t="s">
        <v>186</v>
      </c>
      <c r="G145" s="215" t="s">
        <v>69</v>
      </c>
      <c r="H145" s="240">
        <f t="shared" ref="H145:H146" si="79">$C$50/12</f>
        <v>1.8166666666666667E-3</v>
      </c>
      <c r="I145" s="211">
        <f>(SUM('1.  LRAMVA Summary'!D$54:D$77)+SUM('1.  LRAMVA Summary'!D$78:D$79)*(MONTH($E145)-1)/12)*$H145</f>
        <v>85.365544965825791</v>
      </c>
      <c r="J145" s="211">
        <f>(SUM('1.  LRAMVA Summary'!E$54:E$77)+SUM('1.  LRAMVA Summary'!E$78:E$79)*(MONTH($E145)-1)/12)*$H145</f>
        <v>264.01719791154397</v>
      </c>
      <c r="K145" s="211">
        <f>(SUM('1.  LRAMVA Summary'!F$54:F$77)+SUM('1.  LRAMVA Summary'!F$78:F$79)*(MONTH($E145)-1)/12)*$H145</f>
        <v>1135.2275563792846</v>
      </c>
      <c r="L145" s="211">
        <f>(SUM('1.  LRAMVA Summary'!G$54:G$77)+SUM('1.  LRAMVA Summary'!G$78:G$79)*(MONTH($E145)-1)/12)*$H145</f>
        <v>5.1146902172028392</v>
      </c>
      <c r="M145" s="211">
        <f>(SUM('1.  LRAMVA Summary'!H$54:H$77)+SUM('1.  LRAMVA Summary'!H$78:H$79)*(MONTH($E145)-1)/12)*$H145</f>
        <v>83.558059487457612</v>
      </c>
      <c r="N145" s="211">
        <f>(SUM('1.  LRAMVA Summary'!I$54:I$77)+SUM('1.  LRAMVA Summary'!I$78:I$79)*(MONTH($E145)-1)/12)*$H145</f>
        <v>218.44294875823834</v>
      </c>
      <c r="O145" s="211">
        <f>(SUM('1.  LRAMVA Summary'!J$54:J$77)+SUM('1.  LRAMVA Summary'!J$78:J$79)*(MONTH($E145)-1)/12)*$H145</f>
        <v>-0.29825152575732788</v>
      </c>
      <c r="P145" s="211">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1791.4277461937959</v>
      </c>
    </row>
    <row r="146" spans="2:23" s="9" customFormat="1">
      <c r="B146" s="66"/>
      <c r="E146" s="214">
        <v>43800</v>
      </c>
      <c r="F146" s="214" t="s">
        <v>186</v>
      </c>
      <c r="G146" s="215" t="s">
        <v>69</v>
      </c>
      <c r="H146" s="240">
        <f t="shared" si="79"/>
        <v>1.8166666666666667E-3</v>
      </c>
      <c r="I146" s="211">
        <f>(SUM('1.  LRAMVA Summary'!D$54:D$77)+SUM('1.  LRAMVA Summary'!D$78:D$79)*(MONTH($E146)-1)/12)*$H146</f>
        <v>93.902099462408358</v>
      </c>
      <c r="J146" s="211">
        <f>(SUM('1.  LRAMVA Summary'!E$54:E$77)+SUM('1.  LRAMVA Summary'!E$78:E$79)*(MONTH($E146)-1)/12)*$H146</f>
        <v>290.41891770269837</v>
      </c>
      <c r="K146" s="211">
        <f>(SUM('1.  LRAMVA Summary'!F$54:F$77)+SUM('1.  LRAMVA Summary'!F$78:F$79)*(MONTH($E146)-1)/12)*$H146</f>
        <v>1248.750312017213</v>
      </c>
      <c r="L146" s="211">
        <f>(SUM('1.  LRAMVA Summary'!G$54:G$77)+SUM('1.  LRAMVA Summary'!G$78:G$79)*(MONTH($E146)-1)/12)*$H146</f>
        <v>5.6261592389231225</v>
      </c>
      <c r="M146" s="211">
        <f>(SUM('1.  LRAMVA Summary'!H$54:H$77)+SUM('1.  LRAMVA Summary'!H$78:H$79)*(MONTH($E146)-1)/12)*$H146</f>
        <v>91.913865436203366</v>
      </c>
      <c r="N146" s="211">
        <f>(SUM('1.  LRAMVA Summary'!I$54:I$77)+SUM('1.  LRAMVA Summary'!I$78:I$79)*(MONTH($E146)-1)/12)*$H146</f>
        <v>240.28724363406224</v>
      </c>
      <c r="O146" s="211">
        <f>(SUM('1.  LRAMVA Summary'!J$54:J$77)+SUM('1.  LRAMVA Summary'!J$78:J$79)*(MONTH($E146)-1)/12)*$H146</f>
        <v>-0.32807667833306076</v>
      </c>
      <c r="P146" s="211">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1970.5705208131753</v>
      </c>
    </row>
    <row r="147" spans="2:23" s="9" customFormat="1" ht="15.75" thickBot="1">
      <c r="B147" s="66"/>
      <c r="E147" s="216" t="s">
        <v>469</v>
      </c>
      <c r="F147" s="216"/>
      <c r="G147" s="217"/>
      <c r="H147" s="218"/>
      <c r="I147" s="219">
        <f>SUM(I134:I146)</f>
        <v>566.58443583051985</v>
      </c>
      <c r="J147" s="219">
        <f>SUM(J134:J146)</f>
        <v>1752.3233195330868</v>
      </c>
      <c r="K147" s="219">
        <f t="shared" ref="K147:O147" si="80">SUM(K134:K146)</f>
        <v>7534.6823455283802</v>
      </c>
      <c r="L147" s="219">
        <f t="shared" si="80"/>
        <v>33.946996675554075</v>
      </c>
      <c r="M147" s="219">
        <f t="shared" si="80"/>
        <v>554.58787280918546</v>
      </c>
      <c r="N147" s="219">
        <f t="shared" si="80"/>
        <v>1449.8399199921791</v>
      </c>
      <c r="O147" s="219">
        <f t="shared" si="80"/>
        <v>-1.9795418927443933</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11889.985348476161</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566.58443583051985</v>
      </c>
      <c r="J149" s="228">
        <f t="shared" ref="J149" si="82">J147+J148</f>
        <v>1752.3233195330868</v>
      </c>
      <c r="K149" s="228">
        <f t="shared" ref="K149" si="83">K147+K148</f>
        <v>7534.6823455283802</v>
      </c>
      <c r="L149" s="228">
        <f t="shared" ref="L149" si="84">L147+L148</f>
        <v>33.946996675554075</v>
      </c>
      <c r="M149" s="228">
        <f t="shared" ref="M149" si="85">M147+M148</f>
        <v>554.58787280918546</v>
      </c>
      <c r="N149" s="228">
        <f t="shared" ref="N149" si="86">N147+N148</f>
        <v>1449.8399199921791</v>
      </c>
      <c r="O149" s="228">
        <f t="shared" ref="O149:V149" si="87">O147+O148</f>
        <v>-1.9795418927443933</v>
      </c>
      <c r="P149" s="228">
        <f t="shared" si="87"/>
        <v>0</v>
      </c>
      <c r="Q149" s="228">
        <f t="shared" si="87"/>
        <v>0</v>
      </c>
      <c r="R149" s="228">
        <f t="shared" si="87"/>
        <v>0</v>
      </c>
      <c r="S149" s="228">
        <f t="shared" si="87"/>
        <v>0</v>
      </c>
      <c r="T149" s="228">
        <f t="shared" si="87"/>
        <v>0</v>
      </c>
      <c r="U149" s="228">
        <f t="shared" si="87"/>
        <v>0</v>
      </c>
      <c r="V149" s="228">
        <f t="shared" si="87"/>
        <v>0</v>
      </c>
      <c r="W149" s="228">
        <f>W147+W148</f>
        <v>11889.985348476161</v>
      </c>
    </row>
    <row r="150" spans="2:23" s="9" customFormat="1">
      <c r="B150" s="66"/>
      <c r="E150" s="214">
        <v>43831</v>
      </c>
      <c r="F150" s="214" t="s">
        <v>187</v>
      </c>
      <c r="G150" s="215" t="s">
        <v>65</v>
      </c>
      <c r="H150" s="240">
        <f>$C$51/12</f>
        <v>1.8166666666666667E-3</v>
      </c>
      <c r="I150" s="211">
        <f>(SUM('1.  LRAMVA Summary'!D$54:D$80)+SUM('1.  LRAMVA Summary'!D$81:D$82)*(MONTH($E150)-1)/12)*$H150</f>
        <v>102.43865395899094</v>
      </c>
      <c r="J150" s="211">
        <f>(SUM('1.  LRAMVA Summary'!E$54:E$80)+SUM('1.  LRAMVA Summary'!E$81:E$82)*(MONTH($E150)-1)/12)*$H150</f>
        <v>316.82063749385276</v>
      </c>
      <c r="K150" s="211">
        <f>(SUM('1.  LRAMVA Summary'!F$54:F$80)+SUM('1.  LRAMVA Summary'!F$81:F$82)*(MONTH($E150)-1)/12)*$H150</f>
        <v>1362.2730676551416</v>
      </c>
      <c r="L150" s="211">
        <f>(SUM('1.  LRAMVA Summary'!G$54:G$80)+SUM('1.  LRAMVA Summary'!G$81:G$82)*(MONTH($E150)-1)/12)*$H150</f>
        <v>6.1376282606434076</v>
      </c>
      <c r="M150" s="211">
        <f>(SUM('1.  LRAMVA Summary'!H$54:H$80)+SUM('1.  LRAMVA Summary'!H$81:H$82)*(MONTH($E150)-1)/12)*$H150</f>
        <v>100.26967138494913</v>
      </c>
      <c r="N150" s="211">
        <f>(SUM('1.  LRAMVA Summary'!I$54:I$80)+SUM('1.  LRAMVA Summary'!I$81:I$82)*(MONTH($E150)-1)/12)*$H150</f>
        <v>262.13153850988607</v>
      </c>
      <c r="O150" s="211">
        <f>(SUM('1.  LRAMVA Summary'!J$54:J$80)+SUM('1.  LRAMVA Summary'!J$81:J$82)*(MONTH($E150)-1)/12)*$H150</f>
        <v>-0.35790183090879352</v>
      </c>
      <c r="P150" s="211">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2149.7132954325552</v>
      </c>
    </row>
    <row r="151" spans="2:23" s="9" customFormat="1">
      <c r="B151" s="66"/>
      <c r="E151" s="214">
        <v>43862</v>
      </c>
      <c r="F151" s="214" t="s">
        <v>187</v>
      </c>
      <c r="G151" s="215" t="s">
        <v>65</v>
      </c>
      <c r="H151" s="240">
        <f t="shared" ref="H151:H152" si="88">$C$51/12</f>
        <v>1.8166666666666667E-3</v>
      </c>
      <c r="I151" s="211">
        <f>(SUM('1.  LRAMVA Summary'!D$54:D$80)+SUM('1.  LRAMVA Summary'!D$81:D$82)*(MONTH($E151)-1)/12)*$H151</f>
        <v>102.43865395899094</v>
      </c>
      <c r="J151" s="211">
        <f>(SUM('1.  LRAMVA Summary'!E$54:E$80)+SUM('1.  LRAMVA Summary'!E$81:E$82)*(MONTH($E151)-1)/12)*$H151</f>
        <v>316.82063749385276</v>
      </c>
      <c r="K151" s="211">
        <f>(SUM('1.  LRAMVA Summary'!F$54:F$80)+SUM('1.  LRAMVA Summary'!F$81:F$82)*(MONTH($E151)-1)/12)*$H151</f>
        <v>1362.2730676551416</v>
      </c>
      <c r="L151" s="211">
        <f>(SUM('1.  LRAMVA Summary'!G$54:G$80)+SUM('1.  LRAMVA Summary'!G$81:G$82)*(MONTH($E151)-1)/12)*$H151</f>
        <v>6.1376282606434076</v>
      </c>
      <c r="M151" s="211">
        <f>(SUM('1.  LRAMVA Summary'!H$54:H$80)+SUM('1.  LRAMVA Summary'!H$81:H$82)*(MONTH($E151)-1)/12)*$H151</f>
        <v>100.26967138494913</v>
      </c>
      <c r="N151" s="211">
        <f>(SUM('1.  LRAMVA Summary'!I$54:I$80)+SUM('1.  LRAMVA Summary'!I$81:I$82)*(MONTH($E151)-1)/12)*$H151</f>
        <v>262.13153850988607</v>
      </c>
      <c r="O151" s="211">
        <f>(SUM('1.  LRAMVA Summary'!J$54:J$80)+SUM('1.  LRAMVA Summary'!J$81:J$82)*(MONTH($E151)-1)/12)*$H151</f>
        <v>-0.35790183090879352</v>
      </c>
      <c r="P151" s="211">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2149.7132954325552</v>
      </c>
    </row>
    <row r="152" spans="2:23" s="9" customFormat="1">
      <c r="B152" s="66"/>
      <c r="E152" s="214">
        <v>43891</v>
      </c>
      <c r="F152" s="214" t="s">
        <v>187</v>
      </c>
      <c r="G152" s="215" t="s">
        <v>65</v>
      </c>
      <c r="H152" s="240">
        <f t="shared" si="88"/>
        <v>1.8166666666666667E-3</v>
      </c>
      <c r="I152" s="211">
        <f>(SUM('1.  LRAMVA Summary'!D$54:D$80)+SUM('1.  LRAMVA Summary'!D$81:D$82)*(MONTH($E152)-1)/12)*$H152</f>
        <v>102.43865395899094</v>
      </c>
      <c r="J152" s="211">
        <f>(SUM('1.  LRAMVA Summary'!E$54:E$80)+SUM('1.  LRAMVA Summary'!E$81:E$82)*(MONTH($E152)-1)/12)*$H152</f>
        <v>316.82063749385276</v>
      </c>
      <c r="K152" s="211">
        <f>(SUM('1.  LRAMVA Summary'!F$54:F$80)+SUM('1.  LRAMVA Summary'!F$81:F$82)*(MONTH($E152)-1)/12)*$H152</f>
        <v>1362.2730676551416</v>
      </c>
      <c r="L152" s="211">
        <f>(SUM('1.  LRAMVA Summary'!G$54:G$80)+SUM('1.  LRAMVA Summary'!G$81:G$82)*(MONTH($E152)-1)/12)*$H152</f>
        <v>6.1376282606434076</v>
      </c>
      <c r="M152" s="211">
        <f>(SUM('1.  LRAMVA Summary'!H$54:H$80)+SUM('1.  LRAMVA Summary'!H$81:H$82)*(MONTH($E152)-1)/12)*$H152</f>
        <v>100.26967138494913</v>
      </c>
      <c r="N152" s="211">
        <f>(SUM('1.  LRAMVA Summary'!I$54:I$80)+SUM('1.  LRAMVA Summary'!I$81:I$82)*(MONTH($E152)-1)/12)*$H152</f>
        <v>262.13153850988607</v>
      </c>
      <c r="O152" s="211">
        <f>(SUM('1.  LRAMVA Summary'!J$54:J$80)+SUM('1.  LRAMVA Summary'!J$81:J$82)*(MONTH($E152)-1)/12)*$H152</f>
        <v>-0.35790183090879352</v>
      </c>
      <c r="P152" s="211">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2149.7132954325552</v>
      </c>
    </row>
    <row r="153" spans="2:23" s="9" customFormat="1">
      <c r="B153" s="66"/>
      <c r="E153" s="214">
        <v>43922</v>
      </c>
      <c r="F153" s="214" t="s">
        <v>187</v>
      </c>
      <c r="G153" s="215" t="s">
        <v>66</v>
      </c>
      <c r="H153" s="240">
        <f>$C$52/12</f>
        <v>1.8166666666666667E-3</v>
      </c>
      <c r="I153" s="211">
        <f>(SUM('1.  LRAMVA Summary'!D$54:D$80)+SUM('1.  LRAMVA Summary'!D$81:D$82)*(MONTH($E153)-1)/12)*$H153</f>
        <v>102.43865395899094</v>
      </c>
      <c r="J153" s="211">
        <f>(SUM('1.  LRAMVA Summary'!E$54:E$80)+SUM('1.  LRAMVA Summary'!E$81:E$82)*(MONTH($E153)-1)/12)*$H153</f>
        <v>316.82063749385276</v>
      </c>
      <c r="K153" s="211">
        <f>(SUM('1.  LRAMVA Summary'!F$54:F$80)+SUM('1.  LRAMVA Summary'!F$81:F$82)*(MONTH($E153)-1)/12)*$H153</f>
        <v>1362.2730676551416</v>
      </c>
      <c r="L153" s="211">
        <f>(SUM('1.  LRAMVA Summary'!G$54:G$80)+SUM('1.  LRAMVA Summary'!G$81:G$82)*(MONTH($E153)-1)/12)*$H153</f>
        <v>6.1376282606434076</v>
      </c>
      <c r="M153" s="211">
        <f>(SUM('1.  LRAMVA Summary'!H$54:H$80)+SUM('1.  LRAMVA Summary'!H$81:H$82)*(MONTH($E153)-1)/12)*$H153</f>
        <v>100.26967138494913</v>
      </c>
      <c r="N153" s="211">
        <f>(SUM('1.  LRAMVA Summary'!I$54:I$80)+SUM('1.  LRAMVA Summary'!I$81:I$82)*(MONTH($E153)-1)/12)*$H153</f>
        <v>262.13153850988607</v>
      </c>
      <c r="O153" s="211">
        <f>(SUM('1.  LRAMVA Summary'!J$54:J$80)+SUM('1.  LRAMVA Summary'!J$81:J$82)*(MONTH($E153)-1)/12)*$H153</f>
        <v>-0.35790183090879352</v>
      </c>
      <c r="P153" s="211">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2149.7132954325552</v>
      </c>
    </row>
    <row r="154" spans="2:23" s="9" customFormat="1">
      <c r="B154" s="66"/>
      <c r="E154" s="214">
        <v>43952</v>
      </c>
      <c r="F154" s="214" t="s">
        <v>187</v>
      </c>
      <c r="G154" s="215" t="s">
        <v>66</v>
      </c>
      <c r="H154" s="240">
        <f t="shared" ref="H154:H155" si="90">$C$52/12</f>
        <v>1.8166666666666667E-3</v>
      </c>
      <c r="I154" s="211">
        <f>(SUM('1.  LRAMVA Summary'!D$54:D$80)+SUM('1.  LRAMVA Summary'!D$81:D$82)*(MONTH($E154)-1)/12)*$H154</f>
        <v>102.43865395899094</v>
      </c>
      <c r="J154" s="211">
        <f>(SUM('1.  LRAMVA Summary'!E$54:E$80)+SUM('1.  LRAMVA Summary'!E$81:E$82)*(MONTH($E154)-1)/12)*$H154</f>
        <v>316.82063749385276</v>
      </c>
      <c r="K154" s="211">
        <f>(SUM('1.  LRAMVA Summary'!F$54:F$80)+SUM('1.  LRAMVA Summary'!F$81:F$82)*(MONTH($E154)-1)/12)*$H154</f>
        <v>1362.2730676551416</v>
      </c>
      <c r="L154" s="211">
        <f>(SUM('1.  LRAMVA Summary'!G$54:G$80)+SUM('1.  LRAMVA Summary'!G$81:G$82)*(MONTH($E154)-1)/12)*$H154</f>
        <v>6.1376282606434076</v>
      </c>
      <c r="M154" s="211">
        <f>(SUM('1.  LRAMVA Summary'!H$54:H$80)+SUM('1.  LRAMVA Summary'!H$81:H$82)*(MONTH($E154)-1)/12)*$H154</f>
        <v>100.26967138494913</v>
      </c>
      <c r="N154" s="211">
        <f>(SUM('1.  LRAMVA Summary'!I$54:I$80)+SUM('1.  LRAMVA Summary'!I$81:I$82)*(MONTH($E154)-1)/12)*$H154</f>
        <v>262.13153850988607</v>
      </c>
      <c r="O154" s="211">
        <f>(SUM('1.  LRAMVA Summary'!J$54:J$80)+SUM('1.  LRAMVA Summary'!J$81:J$82)*(MONTH($E154)-1)/12)*$H154</f>
        <v>-0.35790183090879352</v>
      </c>
      <c r="P154" s="211">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2149.7132954325552</v>
      </c>
    </row>
    <row r="155" spans="2:23" s="9" customFormat="1">
      <c r="B155" s="66"/>
      <c r="E155" s="214">
        <v>43983</v>
      </c>
      <c r="F155" s="214" t="s">
        <v>187</v>
      </c>
      <c r="G155" s="215" t="s">
        <v>66</v>
      </c>
      <c r="H155" s="240">
        <f t="shared" si="90"/>
        <v>1.8166666666666667E-3</v>
      </c>
      <c r="I155" s="211">
        <f>(SUM('1.  LRAMVA Summary'!D$54:D$80)+SUM('1.  LRAMVA Summary'!D$81:D$82)*(MONTH($E155)-1)/12)*$H155</f>
        <v>102.43865395899094</v>
      </c>
      <c r="J155" s="211">
        <f>(SUM('1.  LRAMVA Summary'!E$54:E$80)+SUM('1.  LRAMVA Summary'!E$81:E$82)*(MONTH($E155)-1)/12)*$H155</f>
        <v>316.82063749385276</v>
      </c>
      <c r="K155" s="211">
        <f>(SUM('1.  LRAMVA Summary'!F$54:F$80)+SUM('1.  LRAMVA Summary'!F$81:F$82)*(MONTH($E155)-1)/12)*$H155</f>
        <v>1362.2730676551416</v>
      </c>
      <c r="L155" s="211">
        <f>(SUM('1.  LRAMVA Summary'!G$54:G$80)+SUM('1.  LRAMVA Summary'!G$81:G$82)*(MONTH($E155)-1)/12)*$H155</f>
        <v>6.1376282606434076</v>
      </c>
      <c r="M155" s="211">
        <f>(SUM('1.  LRAMVA Summary'!H$54:H$80)+SUM('1.  LRAMVA Summary'!H$81:H$82)*(MONTH($E155)-1)/12)*$H155</f>
        <v>100.26967138494913</v>
      </c>
      <c r="N155" s="211">
        <f>(SUM('1.  LRAMVA Summary'!I$54:I$80)+SUM('1.  LRAMVA Summary'!I$81:I$82)*(MONTH($E155)-1)/12)*$H155</f>
        <v>262.13153850988607</v>
      </c>
      <c r="O155" s="211">
        <f>(SUM('1.  LRAMVA Summary'!J$54:J$80)+SUM('1.  LRAMVA Summary'!J$81:J$82)*(MONTH($E155)-1)/12)*$H155</f>
        <v>-0.35790183090879352</v>
      </c>
      <c r="P155" s="211">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2149.7132954325552</v>
      </c>
    </row>
    <row r="156" spans="2:23" s="9" customFormat="1">
      <c r="B156" s="66"/>
      <c r="E156" s="214">
        <v>44013</v>
      </c>
      <c r="F156" s="214" t="s">
        <v>187</v>
      </c>
      <c r="G156" s="215" t="s">
        <v>68</v>
      </c>
      <c r="H156" s="240">
        <f>$C$53/12</f>
        <v>4.75E-4</v>
      </c>
      <c r="I156" s="211">
        <f>(SUM('1.  LRAMVA Summary'!D$54:D$80)+SUM('1.  LRAMVA Summary'!D$81:D$82)*(MONTH($E156)-1)/12)*$H156</f>
        <v>26.784418695699465</v>
      </c>
      <c r="J156" s="211">
        <f>(SUM('1.  LRAMVA Summary'!E$54:E$80)+SUM('1.  LRAMVA Summary'!E$81:E$82)*(MONTH($E156)-1)/12)*$H156</f>
        <v>82.838423564906449</v>
      </c>
      <c r="K156" s="211">
        <f>(SUM('1.  LRAMVA Summary'!F$54:F$80)+SUM('1.  LRAMVA Summary'!F$81:F$82)*(MONTH($E156)-1)/12)*$H156</f>
        <v>356.19066447863793</v>
      </c>
      <c r="L156" s="211">
        <f>(SUM('1.  LRAMVA Summary'!G$54:G$80)+SUM('1.  LRAMVA Summary'!G$81:G$82)*(MONTH($E156)-1)/12)*$H156</f>
        <v>1.6047927103517166</v>
      </c>
      <c r="M156" s="211">
        <f>(SUM('1.  LRAMVA Summary'!H$54:H$80)+SUM('1.  LRAMVA Summary'!H$81:H$82)*(MONTH($E156)-1)/12)*$H156</f>
        <v>26.217299398816976</v>
      </c>
      <c r="N156" s="211">
        <f>(SUM('1.  LRAMVA Summary'!I$54:I$80)+SUM('1.  LRAMVA Summary'!I$81:I$82)*(MONTH($E156)-1)/12)*$H156</f>
        <v>68.538980252584878</v>
      </c>
      <c r="O156" s="211">
        <f>(SUM('1.  LRAMVA Summary'!J$54:J$80)+SUM('1.  LRAMVA Summary'!J$81:J$82)*(MONTH($E156)-1)/12)*$H156</f>
        <v>-9.3579836522023979E-2</v>
      </c>
      <c r="P156" s="211">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562.08099926447539</v>
      </c>
    </row>
    <row r="157" spans="2:23" s="9" customFormat="1">
      <c r="B157" s="66"/>
      <c r="E157" s="214">
        <v>44044</v>
      </c>
      <c r="F157" s="214" t="s">
        <v>187</v>
      </c>
      <c r="G157" s="215" t="s">
        <v>68</v>
      </c>
      <c r="H157" s="240">
        <f t="shared" ref="H157:H158" si="91">$C$53/12</f>
        <v>4.75E-4</v>
      </c>
      <c r="I157" s="211">
        <f>(SUM('1.  LRAMVA Summary'!D$54:D$80)+SUM('1.  LRAMVA Summary'!D$81:D$82)*(MONTH($E157)-1)/12)*$H157</f>
        <v>26.784418695699465</v>
      </c>
      <c r="J157" s="211">
        <f>(SUM('1.  LRAMVA Summary'!E$54:E$80)+SUM('1.  LRAMVA Summary'!E$81:E$82)*(MONTH($E157)-1)/12)*$H157</f>
        <v>82.838423564906449</v>
      </c>
      <c r="K157" s="211">
        <f>(SUM('1.  LRAMVA Summary'!F$54:F$80)+SUM('1.  LRAMVA Summary'!F$81:F$82)*(MONTH($E157)-1)/12)*$H157</f>
        <v>356.19066447863793</v>
      </c>
      <c r="L157" s="211">
        <f>(SUM('1.  LRAMVA Summary'!G$54:G$80)+SUM('1.  LRAMVA Summary'!G$81:G$82)*(MONTH($E157)-1)/12)*$H157</f>
        <v>1.6047927103517166</v>
      </c>
      <c r="M157" s="211">
        <f>(SUM('1.  LRAMVA Summary'!H$54:H$80)+SUM('1.  LRAMVA Summary'!H$81:H$82)*(MONTH($E157)-1)/12)*$H157</f>
        <v>26.217299398816976</v>
      </c>
      <c r="N157" s="211">
        <f>(SUM('1.  LRAMVA Summary'!I$54:I$80)+SUM('1.  LRAMVA Summary'!I$81:I$82)*(MONTH($E157)-1)/12)*$H157</f>
        <v>68.538980252584878</v>
      </c>
      <c r="O157" s="211">
        <f>(SUM('1.  LRAMVA Summary'!J$54:J$80)+SUM('1.  LRAMVA Summary'!J$81:J$82)*(MONTH($E157)-1)/12)*$H157</f>
        <v>-9.3579836522023979E-2</v>
      </c>
      <c r="P157" s="211">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562.08099926447539</v>
      </c>
    </row>
    <row r="158" spans="2:23" s="9" customFormat="1">
      <c r="B158" s="66"/>
      <c r="E158" s="214">
        <v>44075</v>
      </c>
      <c r="F158" s="214" t="s">
        <v>187</v>
      </c>
      <c r="G158" s="215" t="s">
        <v>68</v>
      </c>
      <c r="H158" s="240">
        <f t="shared" si="91"/>
        <v>4.75E-4</v>
      </c>
      <c r="I158" s="211">
        <f>(SUM('1.  LRAMVA Summary'!D$54:D$80)+SUM('1.  LRAMVA Summary'!D$81:D$82)*(MONTH($E158)-1)/12)*$H158</f>
        <v>26.784418695699465</v>
      </c>
      <c r="J158" s="211">
        <f>(SUM('1.  LRAMVA Summary'!E$54:E$80)+SUM('1.  LRAMVA Summary'!E$81:E$82)*(MONTH($E158)-1)/12)*$H158</f>
        <v>82.838423564906449</v>
      </c>
      <c r="K158" s="211">
        <f>(SUM('1.  LRAMVA Summary'!F$54:F$80)+SUM('1.  LRAMVA Summary'!F$81:F$82)*(MONTH($E158)-1)/12)*$H158</f>
        <v>356.19066447863793</v>
      </c>
      <c r="L158" s="211">
        <f>(SUM('1.  LRAMVA Summary'!G$54:G$80)+SUM('1.  LRAMVA Summary'!G$81:G$82)*(MONTH($E158)-1)/12)*$H158</f>
        <v>1.6047927103517166</v>
      </c>
      <c r="M158" s="211">
        <f>(SUM('1.  LRAMVA Summary'!H$54:H$80)+SUM('1.  LRAMVA Summary'!H$81:H$82)*(MONTH($E158)-1)/12)*$H158</f>
        <v>26.217299398816976</v>
      </c>
      <c r="N158" s="211">
        <f>(SUM('1.  LRAMVA Summary'!I$54:I$80)+SUM('1.  LRAMVA Summary'!I$81:I$82)*(MONTH($E158)-1)/12)*$H158</f>
        <v>68.538980252584878</v>
      </c>
      <c r="O158" s="211">
        <f>(SUM('1.  LRAMVA Summary'!J$54:J$80)+SUM('1.  LRAMVA Summary'!J$81:J$82)*(MONTH($E158)-1)/12)*$H158</f>
        <v>-9.3579836522023979E-2</v>
      </c>
      <c r="P158" s="211">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562.08099926447539</v>
      </c>
    </row>
    <row r="159" spans="2:23" s="9" customFormat="1">
      <c r="B159" s="66"/>
      <c r="E159" s="214">
        <v>44105</v>
      </c>
      <c r="F159" s="214" t="s">
        <v>187</v>
      </c>
      <c r="G159" s="215" t="s">
        <v>69</v>
      </c>
      <c r="H159" s="240">
        <f>$C$54/12</f>
        <v>4.75E-4</v>
      </c>
      <c r="I159" s="211">
        <f>(SUM('1.  LRAMVA Summary'!D$54:D$80)+SUM('1.  LRAMVA Summary'!D$81:D$82)*(MONTH($E159)-1)/12)*$H159</f>
        <v>26.784418695699465</v>
      </c>
      <c r="J159" s="211">
        <f>(SUM('1.  LRAMVA Summary'!E$54:E$80)+SUM('1.  LRAMVA Summary'!E$81:E$82)*(MONTH($E159)-1)/12)*$H159</f>
        <v>82.838423564906449</v>
      </c>
      <c r="K159" s="211">
        <f>(SUM('1.  LRAMVA Summary'!F$54:F$80)+SUM('1.  LRAMVA Summary'!F$81:F$82)*(MONTH($E159)-1)/12)*$H159</f>
        <v>356.19066447863793</v>
      </c>
      <c r="L159" s="211">
        <f>(SUM('1.  LRAMVA Summary'!G$54:G$80)+SUM('1.  LRAMVA Summary'!G$81:G$82)*(MONTH($E159)-1)/12)*$H159</f>
        <v>1.6047927103517166</v>
      </c>
      <c r="M159" s="211">
        <f>(SUM('1.  LRAMVA Summary'!H$54:H$80)+SUM('1.  LRAMVA Summary'!H$81:H$82)*(MONTH($E159)-1)/12)*$H159</f>
        <v>26.217299398816976</v>
      </c>
      <c r="N159" s="211">
        <f>(SUM('1.  LRAMVA Summary'!I$54:I$80)+SUM('1.  LRAMVA Summary'!I$81:I$82)*(MONTH($E159)-1)/12)*$H159</f>
        <v>68.538980252584878</v>
      </c>
      <c r="O159" s="211">
        <f>(SUM('1.  LRAMVA Summary'!J$54:J$80)+SUM('1.  LRAMVA Summary'!J$81:J$82)*(MONTH($E159)-1)/12)*$H159</f>
        <v>-9.3579836522023979E-2</v>
      </c>
      <c r="P159" s="211">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562.08099926447539</v>
      </c>
    </row>
    <row r="160" spans="2:23" s="9" customFormat="1">
      <c r="B160" s="66"/>
      <c r="E160" s="214">
        <v>44136</v>
      </c>
      <c r="F160" s="214" t="s">
        <v>187</v>
      </c>
      <c r="G160" s="215" t="s">
        <v>69</v>
      </c>
      <c r="H160" s="240">
        <f t="shared" ref="H160:H161" si="92">$C$54/12</f>
        <v>4.75E-4</v>
      </c>
      <c r="I160" s="211">
        <f>(SUM('1.  LRAMVA Summary'!D$54:D$80)+SUM('1.  LRAMVA Summary'!D$81:D$82)*(MONTH($E160)-1)/12)*$H160</f>
        <v>26.784418695699465</v>
      </c>
      <c r="J160" s="211">
        <f>(SUM('1.  LRAMVA Summary'!E$54:E$80)+SUM('1.  LRAMVA Summary'!E$81:E$82)*(MONTH($E160)-1)/12)*$H160</f>
        <v>82.838423564906449</v>
      </c>
      <c r="K160" s="211">
        <f>(SUM('1.  LRAMVA Summary'!F$54:F$80)+SUM('1.  LRAMVA Summary'!F$81:F$82)*(MONTH($E160)-1)/12)*$H160</f>
        <v>356.19066447863793</v>
      </c>
      <c r="L160" s="211">
        <f>(SUM('1.  LRAMVA Summary'!G$54:G$80)+SUM('1.  LRAMVA Summary'!G$81:G$82)*(MONTH($E160)-1)/12)*$H160</f>
        <v>1.6047927103517166</v>
      </c>
      <c r="M160" s="211">
        <f>(SUM('1.  LRAMVA Summary'!H$54:H$80)+SUM('1.  LRAMVA Summary'!H$81:H$82)*(MONTH($E160)-1)/12)*$H160</f>
        <v>26.217299398816976</v>
      </c>
      <c r="N160" s="211">
        <f>(SUM('1.  LRAMVA Summary'!I$54:I$80)+SUM('1.  LRAMVA Summary'!I$81:I$82)*(MONTH($E160)-1)/12)*$H160</f>
        <v>68.538980252584878</v>
      </c>
      <c r="O160" s="211">
        <f>(SUM('1.  LRAMVA Summary'!J$54:J$80)+SUM('1.  LRAMVA Summary'!J$81:J$82)*(MONTH($E160)-1)/12)*$H160</f>
        <v>-9.3579836522023979E-2</v>
      </c>
      <c r="P160" s="211">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562.08099926447539</v>
      </c>
    </row>
    <row r="161" spans="2:23" s="9" customFormat="1">
      <c r="B161" s="66"/>
      <c r="E161" s="214">
        <v>44166</v>
      </c>
      <c r="F161" s="214" t="s">
        <v>187</v>
      </c>
      <c r="G161" s="215" t="s">
        <v>69</v>
      </c>
      <c r="H161" s="240">
        <f t="shared" si="92"/>
        <v>4.75E-4</v>
      </c>
      <c r="I161" s="211">
        <f>(SUM('1.  LRAMVA Summary'!D$54:D$80)+SUM('1.  LRAMVA Summary'!D$81:D$82)*(MONTH($E161)-1)/12)*$H161</f>
        <v>26.784418695699465</v>
      </c>
      <c r="J161" s="211">
        <f>(SUM('1.  LRAMVA Summary'!E$54:E$80)+SUM('1.  LRAMVA Summary'!E$81:E$82)*(MONTH($E161)-1)/12)*$H161</f>
        <v>82.838423564906449</v>
      </c>
      <c r="K161" s="211">
        <f>(SUM('1.  LRAMVA Summary'!F$54:F$80)+SUM('1.  LRAMVA Summary'!F$81:F$82)*(MONTH($E161)-1)/12)*$H161</f>
        <v>356.19066447863793</v>
      </c>
      <c r="L161" s="211">
        <f>(SUM('1.  LRAMVA Summary'!G$54:G$80)+SUM('1.  LRAMVA Summary'!G$81:G$82)*(MONTH($E161)-1)/12)*$H161</f>
        <v>1.6047927103517166</v>
      </c>
      <c r="M161" s="211">
        <f>(SUM('1.  LRAMVA Summary'!H$54:H$80)+SUM('1.  LRAMVA Summary'!H$81:H$82)*(MONTH($E161)-1)/12)*$H161</f>
        <v>26.217299398816976</v>
      </c>
      <c r="N161" s="211">
        <f>(SUM('1.  LRAMVA Summary'!I$54:I$80)+SUM('1.  LRAMVA Summary'!I$81:I$82)*(MONTH($E161)-1)/12)*$H161</f>
        <v>68.538980252584878</v>
      </c>
      <c r="O161" s="211">
        <f>(SUM('1.  LRAMVA Summary'!J$54:J$80)+SUM('1.  LRAMVA Summary'!J$81:J$82)*(MONTH($E161)-1)/12)*$H161</f>
        <v>-9.3579836522023979E-2</v>
      </c>
      <c r="P161" s="211">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562.08099926447539</v>
      </c>
    </row>
    <row r="162" spans="2:23" s="9" customFormat="1" ht="15.75" thickBot="1">
      <c r="B162" s="66"/>
      <c r="E162" s="216" t="s">
        <v>470</v>
      </c>
      <c r="F162" s="216"/>
      <c r="G162" s="217"/>
      <c r="H162" s="218"/>
      <c r="I162" s="219">
        <f>SUM(I149:I161)</f>
        <v>1341.9228717586625</v>
      </c>
      <c r="J162" s="219">
        <f>SUM(J149:J161)</f>
        <v>4150.2776858856414</v>
      </c>
      <c r="K162" s="219">
        <f t="shared" ref="K162:O162" si="93">SUM(K149:K161)</f>
        <v>17845.464738331066</v>
      </c>
      <c r="L162" s="219">
        <f t="shared" si="93"/>
        <v>80.401522501524838</v>
      </c>
      <c r="M162" s="219">
        <f t="shared" si="93"/>
        <v>1313.509697511782</v>
      </c>
      <c r="N162" s="219">
        <f t="shared" si="93"/>
        <v>3433.8630325670033</v>
      </c>
      <c r="O162" s="219">
        <f t="shared" si="93"/>
        <v>-4.6884318973292984</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28160.75111665835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1341.9228717586625</v>
      </c>
      <c r="J164" s="228">
        <f t="shared" ref="J164:U164" si="95">J162+J163</f>
        <v>4150.2776858856414</v>
      </c>
      <c r="K164" s="228">
        <f t="shared" si="95"/>
        <v>17845.464738331066</v>
      </c>
      <c r="L164" s="228">
        <f t="shared" si="95"/>
        <v>80.401522501524838</v>
      </c>
      <c r="M164" s="228">
        <f t="shared" si="95"/>
        <v>1313.509697511782</v>
      </c>
      <c r="N164" s="228">
        <f t="shared" si="95"/>
        <v>3433.8630325670033</v>
      </c>
      <c r="O164" s="228">
        <f t="shared" si="95"/>
        <v>-4.6884318973292984</v>
      </c>
      <c r="P164" s="228">
        <f t="shared" si="95"/>
        <v>0</v>
      </c>
      <c r="Q164" s="228">
        <f t="shared" si="95"/>
        <v>0</v>
      </c>
      <c r="R164" s="228">
        <f t="shared" si="95"/>
        <v>0</v>
      </c>
      <c r="S164" s="228">
        <f t="shared" si="95"/>
        <v>0</v>
      </c>
      <c r="T164" s="228">
        <f t="shared" si="95"/>
        <v>0</v>
      </c>
      <c r="U164" s="228">
        <f t="shared" si="95"/>
        <v>0</v>
      </c>
      <c r="V164" s="228">
        <f>V162+V163</f>
        <v>0</v>
      </c>
      <c r="W164" s="228">
        <f>W162+W163</f>
        <v>28160.75111665835</v>
      </c>
    </row>
    <row r="165" spans="2:23">
      <c r="E165" s="214">
        <v>44197</v>
      </c>
      <c r="F165" s="214" t="s">
        <v>730</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730</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730</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730</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725</v>
      </c>
      <c r="F177" s="216"/>
      <c r="G177" s="217"/>
      <c r="H177" s="218"/>
      <c r="I177" s="219">
        <f>SUM(I164:I176)</f>
        <v>1341.9228717586625</v>
      </c>
      <c r="J177" s="219">
        <f>SUM(J164:J176)</f>
        <v>4150.2776858856414</v>
      </c>
      <c r="K177" s="219">
        <f t="shared" ref="K177:V177" si="97">SUM(K164:K176)</f>
        <v>17845.464738331066</v>
      </c>
      <c r="L177" s="219">
        <f t="shared" si="97"/>
        <v>80.401522501524838</v>
      </c>
      <c r="M177" s="219">
        <f t="shared" si="97"/>
        <v>1313.509697511782</v>
      </c>
      <c r="N177" s="219">
        <f t="shared" si="97"/>
        <v>3433.8630325670033</v>
      </c>
      <c r="O177" s="219">
        <f t="shared" si="97"/>
        <v>-4.6884318973292984</v>
      </c>
      <c r="P177" s="219">
        <f t="shared" si="97"/>
        <v>0</v>
      </c>
      <c r="Q177" s="219">
        <f t="shared" si="97"/>
        <v>0</v>
      </c>
      <c r="R177" s="219">
        <f t="shared" si="97"/>
        <v>0</v>
      </c>
      <c r="S177" s="219">
        <f t="shared" si="97"/>
        <v>0</v>
      </c>
      <c r="T177" s="219">
        <f t="shared" si="97"/>
        <v>0</v>
      </c>
      <c r="U177" s="219">
        <f t="shared" si="97"/>
        <v>0</v>
      </c>
      <c r="V177" s="219">
        <f t="shared" si="97"/>
        <v>0</v>
      </c>
      <c r="W177" s="219">
        <f>SUM(W164:W176)</f>
        <v>28160.75111665835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1341.9228717586625</v>
      </c>
      <c r="J179" s="228">
        <f t="shared" ref="J179:U179" si="98">J177+J178</f>
        <v>4150.2776858856414</v>
      </c>
      <c r="K179" s="228">
        <f t="shared" si="98"/>
        <v>17845.464738331066</v>
      </c>
      <c r="L179" s="228">
        <f t="shared" si="98"/>
        <v>80.401522501524838</v>
      </c>
      <c r="M179" s="228">
        <f t="shared" si="98"/>
        <v>1313.509697511782</v>
      </c>
      <c r="N179" s="228">
        <f t="shared" si="98"/>
        <v>3433.8630325670033</v>
      </c>
      <c r="O179" s="228">
        <f t="shared" si="98"/>
        <v>-4.6884318973292984</v>
      </c>
      <c r="P179" s="228">
        <f t="shared" si="98"/>
        <v>0</v>
      </c>
      <c r="Q179" s="228">
        <f t="shared" si="98"/>
        <v>0</v>
      </c>
      <c r="R179" s="228">
        <f t="shared" si="98"/>
        <v>0</v>
      </c>
      <c r="S179" s="228">
        <f t="shared" si="98"/>
        <v>0</v>
      </c>
      <c r="T179" s="228">
        <f t="shared" si="98"/>
        <v>0</v>
      </c>
      <c r="U179" s="228">
        <f t="shared" si="98"/>
        <v>0</v>
      </c>
      <c r="V179" s="228">
        <f>V177+V178</f>
        <v>0</v>
      </c>
      <c r="W179" s="228">
        <f>W177+W178</f>
        <v>28160.75111665835</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727</v>
      </c>
      <c r="F192" s="216"/>
      <c r="G192" s="217"/>
      <c r="H192" s="218"/>
      <c r="I192" s="219">
        <f>SUM(I179:I191)</f>
        <v>1341.9228717586625</v>
      </c>
      <c r="J192" s="219">
        <f>SUM(J179:J191)</f>
        <v>4150.2776858856414</v>
      </c>
      <c r="K192" s="219">
        <f t="shared" ref="K192:V192" si="100">SUM(K179:K191)</f>
        <v>17845.464738331066</v>
      </c>
      <c r="L192" s="219">
        <f t="shared" si="100"/>
        <v>80.401522501524838</v>
      </c>
      <c r="M192" s="219">
        <f t="shared" si="100"/>
        <v>1313.509697511782</v>
      </c>
      <c r="N192" s="219">
        <f t="shared" si="100"/>
        <v>3433.8630325670033</v>
      </c>
      <c r="O192" s="219">
        <f t="shared" si="100"/>
        <v>-4.6884318973292984</v>
      </c>
      <c r="P192" s="219">
        <f t="shared" si="100"/>
        <v>0</v>
      </c>
      <c r="Q192" s="219">
        <f t="shared" si="100"/>
        <v>0</v>
      </c>
      <c r="R192" s="219">
        <f t="shared" si="100"/>
        <v>0</v>
      </c>
      <c r="S192" s="219">
        <f t="shared" si="100"/>
        <v>0</v>
      </c>
      <c r="T192" s="219">
        <f t="shared" si="100"/>
        <v>0</v>
      </c>
      <c r="U192" s="219">
        <f t="shared" si="100"/>
        <v>0</v>
      </c>
      <c r="V192" s="219">
        <f t="shared" si="100"/>
        <v>0</v>
      </c>
      <c r="W192" s="219">
        <f>SUM(W179:W191)</f>
        <v>28160.75111665835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1341.9228717586625</v>
      </c>
      <c r="J194" s="228">
        <f t="shared" ref="J194:U194" si="101">J192+J193</f>
        <v>4150.2776858856414</v>
      </c>
      <c r="K194" s="228">
        <f t="shared" si="101"/>
        <v>17845.464738331066</v>
      </c>
      <c r="L194" s="228">
        <f t="shared" si="101"/>
        <v>80.401522501524838</v>
      </c>
      <c r="M194" s="228">
        <f t="shared" si="101"/>
        <v>1313.509697511782</v>
      </c>
      <c r="N194" s="228">
        <f t="shared" si="101"/>
        <v>3433.8630325670033</v>
      </c>
      <c r="O194" s="228">
        <f t="shared" si="101"/>
        <v>-4.6884318973292984</v>
      </c>
      <c r="P194" s="228">
        <f t="shared" si="101"/>
        <v>0</v>
      </c>
      <c r="Q194" s="228">
        <f t="shared" si="101"/>
        <v>0</v>
      </c>
      <c r="R194" s="228">
        <f t="shared" si="101"/>
        <v>0</v>
      </c>
      <c r="S194" s="228">
        <f t="shared" si="101"/>
        <v>0</v>
      </c>
      <c r="T194" s="228">
        <f t="shared" si="101"/>
        <v>0</v>
      </c>
      <c r="U194" s="228">
        <f t="shared" si="101"/>
        <v>0</v>
      </c>
      <c r="V194" s="228">
        <f>V192+V193</f>
        <v>0</v>
      </c>
      <c r="W194" s="228">
        <f>W192+W193</f>
        <v>28160.75111665835</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729</v>
      </c>
      <c r="F207" s="216"/>
      <c r="G207" s="217"/>
      <c r="H207" s="218"/>
      <c r="I207" s="219">
        <f>SUM(I194:I206)</f>
        <v>1341.9228717586625</v>
      </c>
      <c r="J207" s="219">
        <f>SUM(J194:J206)</f>
        <v>4150.2776858856414</v>
      </c>
      <c r="K207" s="219">
        <f t="shared" ref="K207:V207" si="103">SUM(K194:K206)</f>
        <v>17845.464738331066</v>
      </c>
      <c r="L207" s="219">
        <f t="shared" si="103"/>
        <v>80.401522501524838</v>
      </c>
      <c r="M207" s="219">
        <f t="shared" si="103"/>
        <v>1313.509697511782</v>
      </c>
      <c r="N207" s="219">
        <f t="shared" si="103"/>
        <v>3433.8630325670033</v>
      </c>
      <c r="O207" s="219">
        <f t="shared" si="103"/>
        <v>-4.6884318973292984</v>
      </c>
      <c r="P207" s="219">
        <f t="shared" si="103"/>
        <v>0</v>
      </c>
      <c r="Q207" s="219">
        <f t="shared" si="103"/>
        <v>0</v>
      </c>
      <c r="R207" s="219">
        <f t="shared" si="103"/>
        <v>0</v>
      </c>
      <c r="S207" s="219">
        <f t="shared" si="103"/>
        <v>0</v>
      </c>
      <c r="T207" s="219">
        <f t="shared" si="103"/>
        <v>0</v>
      </c>
      <c r="U207" s="219">
        <f t="shared" si="103"/>
        <v>0</v>
      </c>
      <c r="V207" s="219">
        <f t="shared" si="103"/>
        <v>0</v>
      </c>
      <c r="W207" s="219">
        <f>SUM(W194:W206)</f>
        <v>28160.75111665835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1341.9228717586625</v>
      </c>
      <c r="J209" s="228">
        <f t="shared" ref="J209:U209" si="104">J207+J208</f>
        <v>4150.2776858856414</v>
      </c>
      <c r="K209" s="228">
        <f t="shared" si="104"/>
        <v>17845.464738331066</v>
      </c>
      <c r="L209" s="228">
        <f t="shared" si="104"/>
        <v>80.401522501524838</v>
      </c>
      <c r="M209" s="228">
        <f t="shared" si="104"/>
        <v>1313.509697511782</v>
      </c>
      <c r="N209" s="228">
        <f t="shared" si="104"/>
        <v>3433.8630325670033</v>
      </c>
      <c r="O209" s="228">
        <f t="shared" si="104"/>
        <v>-4.6884318973292984</v>
      </c>
      <c r="P209" s="228">
        <f t="shared" si="104"/>
        <v>0</v>
      </c>
      <c r="Q209" s="228">
        <f t="shared" si="104"/>
        <v>0</v>
      </c>
      <c r="R209" s="228">
        <f t="shared" si="104"/>
        <v>0</v>
      </c>
      <c r="S209" s="228">
        <f t="shared" si="104"/>
        <v>0</v>
      </c>
      <c r="T209" s="228">
        <f t="shared" si="104"/>
        <v>0</v>
      </c>
      <c r="U209" s="228">
        <f t="shared" si="104"/>
        <v>0</v>
      </c>
      <c r="V209" s="228">
        <f>V207+V208</f>
        <v>0</v>
      </c>
      <c r="W209" s="228">
        <f>W207+W208</f>
        <v>28160.75111665835</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749</v>
      </c>
      <c r="F222" s="216"/>
      <c r="G222" s="217"/>
      <c r="H222" s="218"/>
      <c r="I222" s="219">
        <f>SUM(I209:I221)</f>
        <v>1341.9228717586625</v>
      </c>
      <c r="J222" s="219">
        <f>SUM(J209:J221)</f>
        <v>4150.2776858856414</v>
      </c>
      <c r="K222" s="219">
        <f t="shared" ref="K222:V222" si="106">SUM(K209:K221)</f>
        <v>17845.464738331066</v>
      </c>
      <c r="L222" s="219">
        <f t="shared" si="106"/>
        <v>80.401522501524838</v>
      </c>
      <c r="M222" s="219">
        <f t="shared" si="106"/>
        <v>1313.509697511782</v>
      </c>
      <c r="N222" s="219">
        <f t="shared" si="106"/>
        <v>3433.8630325670033</v>
      </c>
      <c r="O222" s="219">
        <f t="shared" si="106"/>
        <v>-4.6884318973292984</v>
      </c>
      <c r="P222" s="219">
        <f t="shared" si="106"/>
        <v>0</v>
      </c>
      <c r="Q222" s="219">
        <f t="shared" si="106"/>
        <v>0</v>
      </c>
      <c r="R222" s="219">
        <f t="shared" si="106"/>
        <v>0</v>
      </c>
      <c r="S222" s="219">
        <f t="shared" si="106"/>
        <v>0</v>
      </c>
      <c r="T222" s="219">
        <f t="shared" si="106"/>
        <v>0</v>
      </c>
      <c r="U222" s="219">
        <f t="shared" si="106"/>
        <v>0</v>
      </c>
      <c r="V222" s="219">
        <f t="shared" si="106"/>
        <v>0</v>
      </c>
      <c r="W222" s="219">
        <f>SUM(W209:W221)</f>
        <v>28160.75111665835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1341.9228717586625</v>
      </c>
      <c r="J224" s="228">
        <f t="shared" ref="J224:U224" si="107">J222+J223</f>
        <v>4150.2776858856414</v>
      </c>
      <c r="K224" s="228">
        <f t="shared" si="107"/>
        <v>17845.464738331066</v>
      </c>
      <c r="L224" s="228">
        <f t="shared" si="107"/>
        <v>80.401522501524838</v>
      </c>
      <c r="M224" s="228">
        <f t="shared" si="107"/>
        <v>1313.509697511782</v>
      </c>
      <c r="N224" s="228">
        <f t="shared" si="107"/>
        <v>3433.8630325670033</v>
      </c>
      <c r="O224" s="228">
        <f t="shared" si="107"/>
        <v>-4.6884318973292984</v>
      </c>
      <c r="P224" s="228">
        <f t="shared" si="107"/>
        <v>0</v>
      </c>
      <c r="Q224" s="228">
        <f t="shared" si="107"/>
        <v>0</v>
      </c>
      <c r="R224" s="228">
        <f t="shared" si="107"/>
        <v>0</v>
      </c>
      <c r="S224" s="228">
        <f t="shared" si="107"/>
        <v>0</v>
      </c>
      <c r="T224" s="228">
        <f t="shared" si="107"/>
        <v>0</v>
      </c>
      <c r="U224" s="228">
        <f t="shared" si="107"/>
        <v>0</v>
      </c>
      <c r="V224" s="228">
        <f>V222+V223</f>
        <v>0</v>
      </c>
      <c r="W224" s="228">
        <f>W222+W223</f>
        <v>28160.75111665835</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750</v>
      </c>
      <c r="F237" s="216"/>
      <c r="G237" s="217"/>
      <c r="H237" s="218"/>
      <c r="I237" s="219">
        <f>SUM(I224:I236)</f>
        <v>1341.9228717586625</v>
      </c>
      <c r="J237" s="219">
        <f>SUM(J224:J236)</f>
        <v>4150.2776858856414</v>
      </c>
      <c r="K237" s="219">
        <f t="shared" ref="K237:U237" si="109">SUM(K224:K236)</f>
        <v>17845.464738331066</v>
      </c>
      <c r="L237" s="219">
        <f t="shared" si="109"/>
        <v>80.401522501524838</v>
      </c>
      <c r="M237" s="219">
        <f>SUM(M224:M236)</f>
        <v>1313.509697511782</v>
      </c>
      <c r="N237" s="219">
        <f t="shared" si="109"/>
        <v>3433.8630325670033</v>
      </c>
      <c r="O237" s="219">
        <f t="shared" si="109"/>
        <v>-4.6884318973292984</v>
      </c>
      <c r="P237" s="219">
        <f t="shared" si="109"/>
        <v>0</v>
      </c>
      <c r="Q237" s="219">
        <f t="shared" si="109"/>
        <v>0</v>
      </c>
      <c r="R237" s="219">
        <f t="shared" si="109"/>
        <v>0</v>
      </c>
      <c r="S237" s="219">
        <f t="shared" si="109"/>
        <v>0</v>
      </c>
      <c r="T237" s="219">
        <f t="shared" si="109"/>
        <v>0</v>
      </c>
      <c r="U237" s="219">
        <f t="shared" si="109"/>
        <v>0</v>
      </c>
      <c r="V237" s="219">
        <f>SUM(V224:V236)</f>
        <v>0</v>
      </c>
      <c r="W237" s="219">
        <f>SUM(W224:W236)</f>
        <v>28160.75111665835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6" zoomScale="90" zoomScaleNormal="90" workbookViewId="0">
      <selection activeCell="BP41" sqref="BP41"/>
    </sheetView>
  </sheetViews>
  <sheetFormatPr defaultColWidth="9.140625" defaultRowHeight="15" outlineLevelRow="1"/>
  <cols>
    <col min="1" max="1" width="5.85546875" style="12" customWidth="1"/>
    <col min="2" max="2" width="24.42578125" style="12" customWidth="1"/>
    <col min="3" max="3" width="11.42578125" style="12" customWidth="1"/>
    <col min="4" max="4" width="37.5703125" style="12" customWidth="1"/>
    <col min="5" max="5" width="35.140625" style="12" bestFit="1" customWidth="1"/>
    <col min="6" max="6" width="26.570312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611</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605</v>
      </c>
      <c r="C17" s="90"/>
      <c r="D17" s="609" t="s">
        <v>583</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618</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617</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619</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629</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2" t="s">
        <v>588</v>
      </c>
      <c r="H23" s="10"/>
      <c r="I23" s="10"/>
      <c r="J23" s="10"/>
    </row>
    <row r="24" spans="2:73" s="668" customFormat="1" ht="21" customHeight="1">
      <c r="B24" s="700" t="s">
        <v>592</v>
      </c>
      <c r="C24" s="855" t="s">
        <v>593</v>
      </c>
      <c r="D24" s="855"/>
      <c r="E24" s="855"/>
      <c r="F24" s="855"/>
      <c r="G24" s="855"/>
      <c r="H24" s="676" t="s">
        <v>590</v>
      </c>
      <c r="I24" s="676" t="s">
        <v>589</v>
      </c>
      <c r="J24" s="676" t="s">
        <v>591</v>
      </c>
      <c r="K24" s="667"/>
      <c r="L24" s="668" t="s">
        <v>593</v>
      </c>
      <c r="AQ24" s="668" t="s">
        <v>593</v>
      </c>
      <c r="BU24" s="667"/>
    </row>
    <row r="25" spans="2:73" s="250" customFormat="1" ht="49.5" customHeight="1">
      <c r="B25" s="245" t="s">
        <v>473</v>
      </c>
      <c r="C25" s="245" t="s">
        <v>211</v>
      </c>
      <c r="D25" s="626" t="s">
        <v>474</v>
      </c>
      <c r="E25" s="245" t="s">
        <v>208</v>
      </c>
      <c r="F25" s="245" t="s">
        <v>475</v>
      </c>
      <c r="G25" s="245" t="s">
        <v>476</v>
      </c>
      <c r="H25" s="626" t="s">
        <v>477</v>
      </c>
      <c r="I25" s="634" t="s">
        <v>581</v>
      </c>
      <c r="J25" s="641" t="s">
        <v>582</v>
      </c>
      <c r="K25" s="639"/>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2"/>
      <c r="J26" s="632"/>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c r="C27" s="690"/>
      <c r="D27" s="690"/>
      <c r="E27" s="690"/>
      <c r="F27" s="690"/>
      <c r="G27" s="690"/>
      <c r="H27" s="690"/>
      <c r="I27" s="642"/>
      <c r="J27" s="642"/>
      <c r="K27" s="631"/>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1"/>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75">
      <c r="B28" s="690"/>
      <c r="C28" s="690"/>
      <c r="D28" s="690"/>
      <c r="E28" s="690"/>
      <c r="F28" s="690"/>
      <c r="G28" s="690"/>
      <c r="H28" s="690"/>
      <c r="I28" s="642"/>
      <c r="J28" s="642"/>
      <c r="K28" s="631"/>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1"/>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2"/>
      <c r="J29" s="642"/>
      <c r="K29" s="631"/>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1"/>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75">
      <c r="B30" s="690"/>
      <c r="C30" s="690"/>
      <c r="D30" s="690"/>
      <c r="E30" s="690"/>
      <c r="F30" s="690"/>
      <c r="G30" s="690"/>
      <c r="H30" s="690"/>
      <c r="I30" s="642"/>
      <c r="J30" s="642"/>
      <c r="K30" s="631"/>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1"/>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75">
      <c r="B31" s="690"/>
      <c r="C31" s="690"/>
      <c r="D31" s="690"/>
      <c r="E31" s="690"/>
      <c r="F31" s="690"/>
      <c r="G31" s="690"/>
      <c r="H31" s="690"/>
      <c r="I31" s="642"/>
      <c r="J31" s="642"/>
      <c r="K31" s="631"/>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1"/>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75">
      <c r="B32" s="690"/>
      <c r="C32" s="690"/>
      <c r="D32" s="690"/>
      <c r="E32" s="690"/>
      <c r="F32" s="690"/>
      <c r="G32" s="690"/>
      <c r="H32" s="690"/>
      <c r="I32" s="642"/>
      <c r="J32" s="642"/>
      <c r="K32" s="631"/>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1"/>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75">
      <c r="B33" s="690"/>
      <c r="C33" s="690"/>
      <c r="D33" s="690"/>
      <c r="E33" s="690"/>
      <c r="F33" s="690"/>
      <c r="G33" s="690"/>
      <c r="H33" s="690"/>
      <c r="I33" s="642"/>
      <c r="J33" s="642"/>
      <c r="K33" s="631"/>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1"/>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75">
      <c r="B34" s="690"/>
      <c r="C34" s="690"/>
      <c r="D34" s="690"/>
      <c r="E34" s="690"/>
      <c r="F34" s="690"/>
      <c r="G34" s="690"/>
      <c r="H34" s="690"/>
      <c r="I34" s="642"/>
      <c r="J34" s="642"/>
      <c r="K34" s="631"/>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1"/>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75">
      <c r="B35" s="690"/>
      <c r="C35" s="690"/>
      <c r="D35" s="690"/>
      <c r="E35" s="690"/>
      <c r="F35" s="690"/>
      <c r="G35" s="690"/>
      <c r="H35" s="690"/>
      <c r="I35" s="642"/>
      <c r="J35" s="642"/>
      <c r="K35" s="631"/>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1"/>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75">
      <c r="B36" s="690"/>
      <c r="C36" s="690"/>
      <c r="D36" s="690"/>
      <c r="E36" s="690"/>
      <c r="F36" s="690"/>
      <c r="G36" s="690"/>
      <c r="H36" s="690"/>
      <c r="I36" s="642"/>
      <c r="J36" s="642"/>
      <c r="K36" s="631"/>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1"/>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75">
      <c r="B37" s="690"/>
      <c r="C37" s="690"/>
      <c r="D37" s="690"/>
      <c r="E37" s="690"/>
      <c r="F37" s="690"/>
      <c r="G37" s="690"/>
      <c r="H37" s="690"/>
      <c r="I37" s="642"/>
      <c r="J37" s="642"/>
      <c r="K37" s="631"/>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1"/>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75">
      <c r="B38" s="690"/>
      <c r="C38" s="690"/>
      <c r="D38" s="690"/>
      <c r="E38" s="690"/>
      <c r="F38" s="690"/>
      <c r="G38" s="690"/>
      <c r="H38" s="690"/>
      <c r="I38" s="642"/>
      <c r="J38" s="642"/>
      <c r="K38" s="631"/>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1"/>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75">
      <c r="B39" s="690"/>
      <c r="C39" s="690"/>
      <c r="D39" s="690"/>
      <c r="E39" s="690"/>
      <c r="F39" s="690"/>
      <c r="G39" s="690"/>
      <c r="H39" s="690"/>
      <c r="I39" s="642"/>
      <c r="J39" s="642"/>
      <c r="K39" s="631"/>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1"/>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75">
      <c r="B40" s="690"/>
      <c r="C40" s="690"/>
      <c r="D40" s="690"/>
      <c r="E40" s="690"/>
      <c r="F40" s="690"/>
      <c r="G40" s="690"/>
      <c r="H40" s="690"/>
      <c r="I40" s="642"/>
      <c r="J40" s="642"/>
      <c r="K40" s="631"/>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1"/>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75">
      <c r="B41" s="690"/>
      <c r="C41" s="690"/>
      <c r="D41" s="690"/>
      <c r="E41" s="690"/>
      <c r="F41" s="690"/>
      <c r="G41" s="690"/>
      <c r="H41" s="690"/>
      <c r="I41" s="642"/>
      <c r="J41" s="642"/>
      <c r="K41" s="631"/>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1"/>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75">
      <c r="B42" s="690"/>
      <c r="C42" s="690"/>
      <c r="D42" s="690"/>
      <c r="E42" s="690"/>
      <c r="F42" s="690"/>
      <c r="G42" s="690"/>
      <c r="H42" s="690"/>
      <c r="I42" s="642"/>
      <c r="J42" s="642"/>
      <c r="K42" s="631"/>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1"/>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75">
      <c r="B43" s="690"/>
      <c r="C43" s="690"/>
      <c r="D43" s="690"/>
      <c r="E43" s="690"/>
      <c r="F43" s="690"/>
      <c r="G43" s="690"/>
      <c r="H43" s="690"/>
      <c r="I43" s="642"/>
      <c r="J43" s="642"/>
      <c r="K43" s="631"/>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1"/>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75">
      <c r="B44" s="690"/>
      <c r="C44" s="690"/>
      <c r="D44" s="690"/>
      <c r="E44" s="690"/>
      <c r="F44" s="690"/>
      <c r="G44" s="690"/>
      <c r="H44" s="690"/>
      <c r="I44" s="642"/>
      <c r="J44" s="642"/>
      <c r="K44" s="631"/>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1"/>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75">
      <c r="B45" s="690"/>
      <c r="C45" s="690"/>
      <c r="D45" s="690"/>
      <c r="E45" s="690"/>
      <c r="F45" s="690"/>
      <c r="G45" s="690"/>
      <c r="H45" s="690"/>
      <c r="I45" s="642"/>
      <c r="J45" s="642"/>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75">
      <c r="B46" s="690"/>
      <c r="C46" s="690"/>
      <c r="D46" s="690"/>
      <c r="E46" s="690"/>
      <c r="F46" s="690"/>
      <c r="G46" s="690"/>
      <c r="H46" s="690"/>
      <c r="I46" s="642"/>
      <c r="J46" s="642"/>
      <c r="K46" s="631"/>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1"/>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75">
      <c r="B47" s="690"/>
      <c r="C47" s="690"/>
      <c r="D47" s="690"/>
      <c r="E47" s="690"/>
      <c r="F47" s="690"/>
      <c r="G47" s="690"/>
      <c r="H47" s="690"/>
      <c r="I47" s="642"/>
      <c r="J47" s="642"/>
      <c r="K47" s="631"/>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1"/>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75">
      <c r="B48" s="690"/>
      <c r="C48" s="690"/>
      <c r="D48" s="690"/>
      <c r="E48" s="690"/>
      <c r="F48" s="690"/>
      <c r="G48" s="690"/>
      <c r="H48" s="690"/>
      <c r="I48" s="642"/>
      <c r="J48" s="642"/>
      <c r="K48" s="631"/>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1"/>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75">
      <c r="B49" s="690"/>
      <c r="C49" s="690"/>
      <c r="D49" s="690"/>
      <c r="E49" s="690"/>
      <c r="F49" s="690"/>
      <c r="G49" s="690"/>
      <c r="H49" s="690"/>
      <c r="I49" s="642"/>
      <c r="J49" s="642"/>
      <c r="K49" s="631"/>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1"/>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75">
      <c r="B50" s="690"/>
      <c r="C50" s="690"/>
      <c r="D50" s="690"/>
      <c r="E50" s="690"/>
      <c r="F50" s="690"/>
      <c r="G50" s="690"/>
      <c r="H50" s="690"/>
      <c r="I50" s="642"/>
      <c r="J50" s="642"/>
      <c r="K50" s="631"/>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1"/>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75">
      <c r="B51" s="690"/>
      <c r="C51" s="690"/>
      <c r="D51" s="690"/>
      <c r="E51" s="690"/>
      <c r="F51" s="690"/>
      <c r="G51" s="690"/>
      <c r="H51" s="690"/>
      <c r="I51" s="642"/>
      <c r="J51" s="642"/>
      <c r="K51" s="631"/>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1"/>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75">
      <c r="B52" s="690"/>
      <c r="C52" s="690"/>
      <c r="D52" s="690"/>
      <c r="E52" s="690"/>
      <c r="F52" s="690"/>
      <c r="G52" s="690"/>
      <c r="H52" s="690"/>
      <c r="I52" s="642"/>
      <c r="J52" s="642"/>
      <c r="K52" s="631"/>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1"/>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2"/>
      <c r="J53" s="642"/>
      <c r="K53" s="631"/>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1"/>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2"/>
      <c r="J54" s="642"/>
      <c r="K54" s="631"/>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1"/>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2"/>
      <c r="J55" s="642"/>
      <c r="K55" s="631"/>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1"/>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2"/>
      <c r="J56" s="642"/>
      <c r="K56" s="631"/>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1"/>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2"/>
      <c r="J57" s="642"/>
      <c r="K57" s="631"/>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1"/>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2"/>
      <c r="J58" s="642"/>
      <c r="K58" s="631"/>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1"/>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2"/>
      <c r="J59" s="642"/>
      <c r="K59" s="631"/>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1"/>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75">
      <c r="B60" s="690"/>
      <c r="C60" s="690"/>
      <c r="D60" s="690"/>
      <c r="E60" s="690"/>
      <c r="F60" s="690"/>
      <c r="G60" s="690"/>
      <c r="H60" s="690"/>
      <c r="I60" s="642"/>
      <c r="J60" s="642"/>
      <c r="K60" s="631"/>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1"/>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2"/>
      <c r="J61" s="642"/>
      <c r="K61" s="631"/>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1"/>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2"/>
      <c r="J62" s="642"/>
      <c r="K62" s="631"/>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1"/>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2"/>
      <c r="J63" s="642"/>
      <c r="K63" s="631"/>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1"/>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2"/>
      <c r="J64" s="642"/>
      <c r="K64" s="631"/>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1"/>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2"/>
      <c r="J65" s="642"/>
      <c r="K65" s="631"/>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1"/>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2"/>
      <c r="J66" s="642"/>
      <c r="K66" s="631"/>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1"/>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2"/>
      <c r="J67" s="642"/>
      <c r="K67" s="631"/>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1"/>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2"/>
      <c r="J68" s="642"/>
      <c r="K68" s="631"/>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1"/>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2"/>
      <c r="J69" s="642"/>
      <c r="K69" s="631"/>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1"/>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2"/>
      <c r="J70" s="642"/>
      <c r="K70" s="631"/>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1"/>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2"/>
      <c r="J71" s="642"/>
      <c r="K71" s="631"/>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1"/>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2"/>
      <c r="J72" s="642"/>
      <c r="K72" s="631"/>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1"/>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2"/>
      <c r="J73" s="642"/>
      <c r="K73" s="631"/>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1"/>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2"/>
      <c r="J74" s="642"/>
      <c r="K74" s="631"/>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1"/>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2"/>
      <c r="J75" s="642"/>
      <c r="K75" s="631"/>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1"/>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2"/>
      <c r="J76" s="642"/>
      <c r="K76" s="631"/>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1"/>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90" zoomScaleNormal="90" workbookViewId="0">
      <selection activeCell="M21" sqref="M21"/>
    </sheetView>
  </sheetViews>
  <sheetFormatPr defaultColWidth="9.140625" defaultRowHeight="15"/>
  <cols>
    <col min="1" max="1" width="9.140625" style="12"/>
    <col min="2" max="2" width="10.140625" style="12" customWidth="1"/>
    <col min="3" max="3" width="11.42578125" style="12" customWidth="1"/>
    <col min="4" max="4" width="13.42578125" style="12" customWidth="1"/>
    <col min="5" max="5" width="12.855468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6"/>
      <c r="B13" s="586" t="s">
        <v>171</v>
      </c>
      <c r="D13" s="126" t="s">
        <v>175</v>
      </c>
      <c r="E13" s="742"/>
      <c r="F13" s="177"/>
      <c r="G13" s="178"/>
      <c r="H13" s="179"/>
      <c r="K13" s="179"/>
      <c r="L13" s="177"/>
      <c r="M13" s="177"/>
      <c r="N13" s="177"/>
      <c r="O13" s="177"/>
      <c r="P13" s="177"/>
      <c r="Q13" s="180"/>
    </row>
    <row r="14" spans="1:17" s="9" customFormat="1" ht="15.6" customHeight="1">
      <c r="B14" s="549"/>
      <c r="D14" s="17"/>
      <c r="E14" s="17"/>
      <c r="F14" s="177"/>
      <c r="G14" s="178"/>
      <c r="H14" s="179"/>
      <c r="K14" s="179"/>
      <c r="L14" s="177"/>
      <c r="M14" s="177"/>
      <c r="N14" s="177"/>
      <c r="O14" s="177"/>
      <c r="P14" s="177"/>
      <c r="Q14" s="180"/>
    </row>
    <row r="15" spans="1:17" ht="15.75">
      <c r="B15" s="586" t="s">
        <v>505</v>
      </c>
    </row>
    <row r="16" spans="1:17" ht="15.75">
      <c r="B16" s="586"/>
    </row>
    <row r="17" spans="2:21" s="666" customFormat="1" ht="20.45" customHeight="1">
      <c r="B17" s="664" t="s">
        <v>662</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857" t="s">
        <v>715</v>
      </c>
      <c r="C18" s="857"/>
      <c r="D18" s="857"/>
      <c r="E18" s="857"/>
      <c r="F18" s="857"/>
      <c r="G18" s="857"/>
      <c r="H18" s="857"/>
      <c r="I18" s="857"/>
      <c r="J18" s="857"/>
      <c r="K18" s="857"/>
      <c r="L18" s="857"/>
      <c r="M18" s="857"/>
      <c r="N18" s="857"/>
      <c r="O18" s="857"/>
      <c r="P18" s="857"/>
      <c r="Q18" s="857"/>
      <c r="R18" s="857"/>
      <c r="S18" s="857"/>
      <c r="T18" s="857"/>
      <c r="U18" s="857"/>
    </row>
    <row r="21" spans="2:21" ht="21">
      <c r="B21" s="740" t="s">
        <v>699</v>
      </c>
    </row>
    <row r="23" spans="2:21" ht="21">
      <c r="B23" s="740" t="s">
        <v>700</v>
      </c>
      <c r="C23" s="741"/>
      <c r="E23" s="741"/>
      <c r="F23" s="741"/>
      <c r="H23" s="740" t="s">
        <v>701</v>
      </c>
    </row>
    <row r="24" spans="2:21" ht="18.600000000000001" customHeight="1">
      <c r="B24" s="856" t="s">
        <v>678</v>
      </c>
      <c r="C24" s="856"/>
      <c r="D24" s="856"/>
      <c r="E24" s="856"/>
      <c r="F24" s="856"/>
      <c r="H24" s="12" t="s">
        <v>686</v>
      </c>
      <c r="M24" s="12" t="s">
        <v>687</v>
      </c>
    </row>
    <row r="25" spans="2:21" ht="45">
      <c r="B25" s="737" t="s">
        <v>62</v>
      </c>
      <c r="C25" s="737" t="s">
        <v>679</v>
      </c>
      <c r="D25" s="737" t="s">
        <v>680</v>
      </c>
      <c r="E25" s="737" t="s">
        <v>682</v>
      </c>
      <c r="F25" s="737" t="s">
        <v>681</v>
      </c>
      <c r="H25" s="737" t="s">
        <v>683</v>
      </c>
      <c r="I25" s="737" t="s">
        <v>684</v>
      </c>
      <c r="J25" s="737" t="s">
        <v>685</v>
      </c>
      <c r="K25" s="737" t="s">
        <v>679</v>
      </c>
      <c r="M25" s="737" t="s">
        <v>683</v>
      </c>
      <c r="N25" s="737" t="s">
        <v>684</v>
      </c>
      <c r="O25" s="737" t="s">
        <v>685</v>
      </c>
      <c r="P25" s="737" t="s">
        <v>679</v>
      </c>
    </row>
    <row r="26" spans="2:21" ht="18">
      <c r="B26" s="744"/>
      <c r="C26" s="744" t="s">
        <v>689</v>
      </c>
      <c r="D26" s="744" t="s">
        <v>690</v>
      </c>
      <c r="E26" s="744" t="s">
        <v>691</v>
      </c>
      <c r="F26" s="744" t="s">
        <v>692</v>
      </c>
      <c r="H26" s="744"/>
      <c r="I26" s="744" t="s">
        <v>693</v>
      </c>
      <c r="J26" s="744" t="s">
        <v>694</v>
      </c>
      <c r="K26" s="744" t="s">
        <v>695</v>
      </c>
      <c r="M26" s="744"/>
      <c r="N26" s="744" t="s">
        <v>696</v>
      </c>
      <c r="O26" s="744" t="s">
        <v>697</v>
      </c>
      <c r="P26" s="744" t="s">
        <v>698</v>
      </c>
    </row>
    <row r="27" spans="2:21" ht="15.6" customHeight="1">
      <c r="B27" s="739" t="s">
        <v>703</v>
      </c>
      <c r="C27" s="747">
        <f>K49</f>
        <v>0</v>
      </c>
      <c r="D27" s="745"/>
      <c r="E27" s="738"/>
      <c r="F27" s="738"/>
      <c r="H27" s="738"/>
      <c r="I27" s="738"/>
      <c r="J27" s="738"/>
      <c r="K27" s="738">
        <f>I27*J27</f>
        <v>0</v>
      </c>
      <c r="M27" s="738"/>
      <c r="N27" s="738"/>
      <c r="O27" s="738"/>
      <c r="P27" s="738">
        <f>N27*O27</f>
        <v>0</v>
      </c>
    </row>
    <row r="28" spans="2:21" ht="15.6" customHeight="1">
      <c r="B28" s="739" t="s">
        <v>704</v>
      </c>
      <c r="C28" s="748">
        <f>P49</f>
        <v>0</v>
      </c>
      <c r="D28" s="749">
        <f>C28-C27</f>
        <v>0</v>
      </c>
      <c r="E28" s="738"/>
      <c r="F28" s="746">
        <f>D28*E28</f>
        <v>0</v>
      </c>
      <c r="H28" s="738"/>
      <c r="I28" s="738"/>
      <c r="J28" s="738"/>
      <c r="K28" s="738"/>
      <c r="M28" s="738"/>
      <c r="N28" s="738"/>
      <c r="O28" s="738"/>
      <c r="P28" s="738"/>
    </row>
    <row r="29" spans="2:21" ht="15.6" customHeight="1">
      <c r="B29" s="739" t="s">
        <v>705</v>
      </c>
      <c r="C29" s="738"/>
      <c r="D29" s="738"/>
      <c r="E29" s="738"/>
      <c r="F29" s="738"/>
      <c r="H29" s="738"/>
      <c r="I29" s="738"/>
      <c r="J29" s="738"/>
      <c r="K29" s="738"/>
      <c r="M29" s="738"/>
      <c r="N29" s="738"/>
      <c r="O29" s="738"/>
      <c r="P29" s="738"/>
    </row>
    <row r="30" spans="2:21" ht="15.6" customHeight="1">
      <c r="B30" s="739" t="s">
        <v>706</v>
      </c>
      <c r="C30" s="738"/>
      <c r="D30" s="738"/>
      <c r="E30" s="738"/>
      <c r="F30" s="738"/>
      <c r="H30" s="738"/>
      <c r="I30" s="738"/>
      <c r="J30" s="738"/>
      <c r="K30" s="738"/>
      <c r="M30" s="738"/>
      <c r="N30" s="738"/>
      <c r="O30" s="738"/>
      <c r="P30" s="738"/>
    </row>
    <row r="31" spans="2:21" ht="15.6" customHeight="1">
      <c r="B31" s="739" t="s">
        <v>707</v>
      </c>
      <c r="C31" s="738"/>
      <c r="D31" s="738"/>
      <c r="E31" s="738"/>
      <c r="F31" s="738"/>
      <c r="H31" s="738"/>
      <c r="I31" s="738"/>
      <c r="J31" s="738"/>
      <c r="K31" s="738"/>
      <c r="M31" s="738"/>
      <c r="N31" s="738"/>
      <c r="O31" s="738"/>
      <c r="P31" s="738"/>
    </row>
    <row r="32" spans="2:21" ht="15.6" customHeight="1">
      <c r="B32" s="739" t="s">
        <v>708</v>
      </c>
      <c r="C32" s="738"/>
      <c r="D32" s="738"/>
      <c r="E32" s="738"/>
      <c r="F32" s="738"/>
      <c r="H32" s="738"/>
      <c r="I32" s="738"/>
      <c r="J32" s="738"/>
      <c r="K32" s="738"/>
      <c r="M32" s="738"/>
      <c r="N32" s="738"/>
      <c r="O32" s="738"/>
      <c r="P32" s="738"/>
    </row>
    <row r="33" spans="2:16" ht="15.6" customHeight="1">
      <c r="B33" s="739" t="s">
        <v>709</v>
      </c>
      <c r="C33" s="738"/>
      <c r="D33" s="738"/>
      <c r="E33" s="738"/>
      <c r="F33" s="738"/>
      <c r="H33" s="738"/>
      <c r="I33" s="738"/>
      <c r="J33" s="738"/>
      <c r="K33" s="738"/>
      <c r="M33" s="738"/>
      <c r="N33" s="738"/>
      <c r="O33" s="738"/>
      <c r="P33" s="738"/>
    </row>
    <row r="34" spans="2:16" ht="15.6" customHeight="1">
      <c r="B34" s="739" t="s">
        <v>710</v>
      </c>
      <c r="C34" s="738"/>
      <c r="D34" s="738"/>
      <c r="E34" s="738"/>
      <c r="F34" s="738"/>
      <c r="H34" s="738"/>
      <c r="I34" s="738"/>
      <c r="J34" s="738"/>
      <c r="K34" s="738"/>
      <c r="M34" s="738"/>
      <c r="N34" s="738"/>
      <c r="O34" s="738"/>
      <c r="P34" s="738"/>
    </row>
    <row r="35" spans="2:16" ht="15.6" customHeight="1">
      <c r="B35" s="739" t="s">
        <v>711</v>
      </c>
      <c r="C35" s="738"/>
      <c r="D35" s="738"/>
      <c r="E35" s="738"/>
      <c r="F35" s="738"/>
      <c r="H35" s="738"/>
      <c r="I35" s="738"/>
      <c r="J35" s="738"/>
      <c r="K35" s="738"/>
      <c r="M35" s="738"/>
      <c r="N35" s="738"/>
      <c r="O35" s="738"/>
      <c r="P35" s="738"/>
    </row>
    <row r="36" spans="2:16" ht="15.6" customHeight="1">
      <c r="B36" s="739" t="s">
        <v>712</v>
      </c>
      <c r="C36" s="738"/>
      <c r="D36" s="738"/>
      <c r="E36" s="738"/>
      <c r="F36" s="738"/>
      <c r="H36" s="738"/>
      <c r="I36" s="738"/>
      <c r="J36" s="738"/>
      <c r="K36" s="738"/>
      <c r="M36" s="738"/>
      <c r="N36" s="738"/>
      <c r="O36" s="738"/>
      <c r="P36" s="738"/>
    </row>
    <row r="37" spans="2:16" ht="15.6" customHeight="1">
      <c r="B37" s="739" t="s">
        <v>713</v>
      </c>
      <c r="C37" s="738"/>
      <c r="D37" s="738"/>
      <c r="E37" s="738"/>
      <c r="F37" s="738"/>
      <c r="H37" s="738"/>
      <c r="I37" s="738"/>
      <c r="J37" s="738"/>
      <c r="K37" s="738"/>
      <c r="M37" s="738"/>
      <c r="N37" s="738"/>
      <c r="O37" s="738"/>
      <c r="P37" s="738"/>
    </row>
    <row r="38" spans="2:16" ht="15.6" customHeight="1">
      <c r="B38" s="739" t="s">
        <v>714</v>
      </c>
      <c r="C38" s="738"/>
      <c r="D38" s="738"/>
      <c r="E38" s="738"/>
      <c r="F38" s="738"/>
      <c r="H38" s="738"/>
      <c r="I38" s="738"/>
      <c r="J38" s="738"/>
      <c r="K38" s="738"/>
      <c r="M38" s="738"/>
      <c r="N38" s="738"/>
      <c r="O38" s="738"/>
      <c r="P38" s="738"/>
    </row>
    <row r="39" spans="2:16" ht="16.350000000000001" customHeight="1">
      <c r="B39" s="750" t="s">
        <v>26</v>
      </c>
      <c r="C39" s="751"/>
      <c r="D39" s="751"/>
      <c r="E39" s="751"/>
      <c r="F39" s="752">
        <f>SUM(F28:F38)</f>
        <v>0</v>
      </c>
      <c r="H39" s="738"/>
      <c r="I39" s="738"/>
      <c r="J39" s="738"/>
      <c r="K39" s="738"/>
      <c r="M39" s="738"/>
      <c r="N39" s="738"/>
      <c r="O39" s="738"/>
      <c r="P39" s="738"/>
    </row>
    <row r="40" spans="2:16">
      <c r="B40" s="739" t="s">
        <v>702</v>
      </c>
      <c r="C40" s="738"/>
      <c r="D40" s="738"/>
      <c r="E40" s="738"/>
      <c r="F40" s="738"/>
      <c r="H40" s="738"/>
      <c r="I40" s="738"/>
      <c r="J40" s="738"/>
      <c r="K40" s="738"/>
      <c r="M40" s="738"/>
      <c r="N40" s="738"/>
      <c r="O40" s="738"/>
      <c r="P40" s="738"/>
    </row>
    <row r="41" spans="2:16">
      <c r="B41" s="739" t="s">
        <v>702</v>
      </c>
      <c r="C41" s="738"/>
      <c r="D41" s="738"/>
      <c r="E41" s="738"/>
      <c r="F41" s="738"/>
      <c r="H41" s="738"/>
      <c r="I41" s="738"/>
      <c r="J41" s="738"/>
      <c r="K41" s="738"/>
      <c r="M41" s="738"/>
      <c r="N41" s="738"/>
      <c r="O41" s="738"/>
      <c r="P41" s="738"/>
    </row>
    <row r="42" spans="2:16">
      <c r="B42" s="739" t="s">
        <v>702</v>
      </c>
      <c r="C42" s="738"/>
      <c r="D42" s="738"/>
      <c r="E42" s="738"/>
      <c r="F42" s="738"/>
      <c r="H42" s="738"/>
      <c r="I42" s="738"/>
      <c r="J42" s="738"/>
      <c r="K42" s="738"/>
      <c r="M42" s="738"/>
      <c r="N42" s="738"/>
      <c r="O42" s="738"/>
      <c r="P42" s="738"/>
    </row>
    <row r="43" spans="2:16">
      <c r="B43" s="739" t="s">
        <v>702</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17" activePane="bottomLeft" state="frozen"/>
      <selection pane="bottomLeft" activeCell="B21" sqref="B21"/>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791" t="s">
        <v>505</v>
      </c>
      <c r="D16" s="792"/>
      <c r="E16" s="792"/>
      <c r="F16" s="792"/>
      <c r="G16" s="792"/>
      <c r="H16" s="792"/>
      <c r="I16" s="792"/>
      <c r="J16" s="792"/>
      <c r="K16" s="792"/>
      <c r="L16" s="792"/>
      <c r="M16" s="792"/>
      <c r="N16" s="792"/>
      <c r="O16" s="792"/>
      <c r="P16" s="792"/>
      <c r="Q16" s="792"/>
      <c r="R16" s="792"/>
      <c r="S16" s="792"/>
      <c r="T16" s="792"/>
      <c r="U16" s="792"/>
    </row>
    <row r="17" spans="2:21" ht="55.5" customHeight="1">
      <c r="B17" s="704" t="s">
        <v>632</v>
      </c>
      <c r="C17" s="793" t="s">
        <v>738</v>
      </c>
      <c r="D17" s="793"/>
      <c r="E17" s="793"/>
      <c r="F17" s="793"/>
      <c r="G17" s="793"/>
      <c r="H17" s="793"/>
      <c r="I17" s="793"/>
      <c r="J17" s="793"/>
      <c r="K17" s="793"/>
      <c r="L17" s="793"/>
      <c r="M17" s="793"/>
      <c r="N17" s="793"/>
      <c r="O17" s="793"/>
      <c r="P17" s="793"/>
      <c r="Q17" s="793"/>
      <c r="R17" s="793"/>
      <c r="S17" s="793"/>
      <c r="T17" s="793"/>
      <c r="U17" s="794"/>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636</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633</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787" t="s">
        <v>634</v>
      </c>
      <c r="D23" s="787"/>
      <c r="E23" s="787"/>
      <c r="F23" s="787"/>
      <c r="G23" s="787"/>
      <c r="H23" s="787"/>
      <c r="I23" s="787"/>
      <c r="J23" s="787"/>
      <c r="K23" s="787"/>
      <c r="L23" s="787"/>
      <c r="M23" s="787"/>
      <c r="N23" s="787"/>
      <c r="O23" s="787"/>
      <c r="P23" s="787"/>
      <c r="Q23" s="787"/>
      <c r="R23" s="787"/>
      <c r="S23" s="787"/>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637</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787" t="s">
        <v>635</v>
      </c>
      <c r="D27" s="787"/>
      <c r="E27" s="787"/>
      <c r="F27" s="787"/>
      <c r="G27" s="787"/>
      <c r="H27" s="787"/>
      <c r="I27" s="787"/>
      <c r="J27" s="787"/>
      <c r="K27" s="787"/>
      <c r="L27" s="787"/>
      <c r="M27" s="787"/>
      <c r="N27" s="787"/>
      <c r="O27" s="787"/>
      <c r="P27" s="787"/>
      <c r="Q27" s="787"/>
      <c r="R27" s="787"/>
      <c r="S27" s="787"/>
      <c r="T27" s="787"/>
      <c r="U27" s="788"/>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787" t="s">
        <v>638</v>
      </c>
      <c r="D29" s="787"/>
      <c r="E29" s="787"/>
      <c r="F29" s="787"/>
      <c r="G29" s="787"/>
      <c r="H29" s="787"/>
      <c r="I29" s="787"/>
      <c r="J29" s="787"/>
      <c r="K29" s="787"/>
      <c r="L29" s="787"/>
      <c r="M29" s="787"/>
      <c r="N29" s="787"/>
      <c r="O29" s="787"/>
      <c r="P29" s="787"/>
      <c r="Q29" s="787"/>
      <c r="R29" s="787"/>
      <c r="S29" s="787"/>
      <c r="T29" s="787"/>
      <c r="U29" s="788"/>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639</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640</v>
      </c>
      <c r="C33" s="795" t="s">
        <v>641</v>
      </c>
      <c r="D33" s="795"/>
      <c r="E33" s="795"/>
      <c r="F33" s="795"/>
      <c r="G33" s="795"/>
      <c r="H33" s="795"/>
      <c r="I33" s="795"/>
      <c r="J33" s="795"/>
      <c r="K33" s="795"/>
      <c r="L33" s="795"/>
      <c r="M33" s="795"/>
      <c r="N33" s="795"/>
      <c r="O33" s="795"/>
      <c r="P33" s="795"/>
      <c r="Q33" s="795"/>
      <c r="R33" s="795"/>
      <c r="S33" s="795"/>
      <c r="T33" s="795"/>
      <c r="U33" s="796"/>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642</v>
      </c>
      <c r="C35" s="718" t="s">
        <v>643</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644</v>
      </c>
      <c r="C37" s="789" t="s">
        <v>645</v>
      </c>
      <c r="D37" s="789"/>
      <c r="E37" s="789"/>
      <c r="F37" s="789"/>
      <c r="G37" s="789"/>
      <c r="H37" s="789"/>
      <c r="I37" s="789"/>
      <c r="J37" s="789"/>
      <c r="K37" s="789"/>
      <c r="L37" s="789"/>
      <c r="M37" s="789"/>
      <c r="N37" s="789"/>
      <c r="O37" s="789"/>
      <c r="P37" s="789"/>
      <c r="Q37" s="789"/>
      <c r="R37" s="789"/>
      <c r="S37" s="789"/>
      <c r="T37" s="789"/>
      <c r="U37" s="790"/>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646</v>
      </c>
      <c r="C39" s="720" t="s">
        <v>647</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648</v>
      </c>
      <c r="C41" s="797" t="s">
        <v>649</v>
      </c>
      <c r="D41" s="797"/>
      <c r="E41" s="797"/>
      <c r="F41" s="797"/>
      <c r="G41" s="797"/>
      <c r="H41" s="797"/>
      <c r="I41" s="797"/>
      <c r="J41" s="797"/>
      <c r="K41" s="797"/>
      <c r="L41" s="797"/>
      <c r="M41" s="797"/>
      <c r="N41" s="797"/>
      <c r="O41" s="797"/>
      <c r="P41" s="797"/>
      <c r="Q41" s="797"/>
      <c r="R41" s="797"/>
      <c r="S41" s="797"/>
      <c r="T41" s="797"/>
      <c r="U41" s="798"/>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650</v>
      </c>
      <c r="C43" s="718" t="s">
        <v>651</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785" t="s">
        <v>667</v>
      </c>
      <c r="D45" s="785"/>
      <c r="E45" s="785"/>
      <c r="F45" s="785"/>
      <c r="G45" s="785"/>
      <c r="H45" s="785"/>
      <c r="I45" s="785"/>
      <c r="J45" s="785"/>
      <c r="K45" s="785"/>
      <c r="L45" s="785"/>
      <c r="M45" s="785"/>
      <c r="N45" s="785"/>
      <c r="O45" s="785"/>
      <c r="P45" s="785"/>
      <c r="Q45" s="785"/>
      <c r="R45" s="785"/>
      <c r="S45" s="785"/>
      <c r="T45" s="785"/>
      <c r="U45" s="786"/>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785" t="s">
        <v>652</v>
      </c>
      <c r="D47" s="785"/>
      <c r="E47" s="785"/>
      <c r="F47" s="785"/>
      <c r="G47" s="785"/>
      <c r="H47" s="785"/>
      <c r="I47" s="785"/>
      <c r="J47" s="785"/>
      <c r="K47" s="785"/>
      <c r="L47" s="785"/>
      <c r="M47" s="785"/>
      <c r="N47" s="785"/>
      <c r="O47" s="785"/>
      <c r="P47" s="785"/>
      <c r="Q47" s="785"/>
      <c r="R47" s="785"/>
      <c r="S47" s="785"/>
      <c r="T47" s="785"/>
      <c r="U47" s="786"/>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785" t="s">
        <v>653</v>
      </c>
      <c r="D49" s="785"/>
      <c r="E49" s="785"/>
      <c r="F49" s="785"/>
      <c r="G49" s="785"/>
      <c r="H49" s="785"/>
      <c r="I49" s="785"/>
      <c r="J49" s="785"/>
      <c r="K49" s="785"/>
      <c r="L49" s="785"/>
      <c r="M49" s="785"/>
      <c r="N49" s="785"/>
      <c r="O49" s="785"/>
      <c r="P49" s="785"/>
      <c r="Q49" s="785"/>
      <c r="R49" s="785"/>
      <c r="S49" s="785"/>
      <c r="T49" s="785"/>
      <c r="U49" s="786"/>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785" t="s">
        <v>654</v>
      </c>
      <c r="D51" s="785"/>
      <c r="E51" s="785"/>
      <c r="F51" s="785"/>
      <c r="G51" s="785"/>
      <c r="H51" s="785"/>
      <c r="I51" s="785"/>
      <c r="J51" s="785"/>
      <c r="K51" s="785"/>
      <c r="L51" s="785"/>
      <c r="M51" s="785"/>
      <c r="N51" s="785"/>
      <c r="O51" s="785"/>
      <c r="P51" s="785"/>
      <c r="Q51" s="785"/>
      <c r="R51" s="785"/>
      <c r="S51" s="785"/>
      <c r="T51" s="785"/>
      <c r="U51" s="786"/>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787" t="s">
        <v>666</v>
      </c>
      <c r="D53" s="787"/>
      <c r="E53" s="787"/>
      <c r="F53" s="787"/>
      <c r="G53" s="787"/>
      <c r="H53" s="787"/>
      <c r="I53" s="787"/>
      <c r="J53" s="787"/>
      <c r="K53" s="787"/>
      <c r="L53" s="787"/>
      <c r="M53" s="787"/>
      <c r="N53" s="787"/>
      <c r="O53" s="787"/>
      <c r="P53" s="787"/>
      <c r="Q53" s="787"/>
      <c r="R53" s="787"/>
      <c r="S53" s="787"/>
      <c r="T53" s="787"/>
      <c r="U53" s="788"/>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655</v>
      </c>
      <c r="C55" s="789" t="s">
        <v>656</v>
      </c>
      <c r="D55" s="789"/>
      <c r="E55" s="789"/>
      <c r="F55" s="789"/>
      <c r="G55" s="789"/>
      <c r="H55" s="789"/>
      <c r="I55" s="789"/>
      <c r="J55" s="789"/>
      <c r="K55" s="789"/>
      <c r="L55" s="789"/>
      <c r="M55" s="789"/>
      <c r="N55" s="789"/>
      <c r="O55" s="789"/>
      <c r="P55" s="789"/>
      <c r="Q55" s="789"/>
      <c r="R55" s="789"/>
      <c r="S55" s="789"/>
      <c r="T55" s="789"/>
      <c r="U55" s="790"/>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657</v>
      </c>
      <c r="C57" s="789" t="s">
        <v>658</v>
      </c>
      <c r="D57" s="789"/>
      <c r="E57" s="789"/>
      <c r="F57" s="789"/>
      <c r="G57" s="789"/>
      <c r="H57" s="789"/>
      <c r="I57" s="789"/>
      <c r="J57" s="789"/>
      <c r="K57" s="789"/>
      <c r="L57" s="789"/>
      <c r="M57" s="789"/>
      <c r="N57" s="789"/>
      <c r="O57" s="789"/>
      <c r="P57" s="789"/>
      <c r="Q57" s="789"/>
      <c r="R57" s="789"/>
      <c r="S57" s="789"/>
      <c r="T57" s="789"/>
      <c r="U57" s="790"/>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659</v>
      </c>
      <c r="C59" s="725" t="s">
        <v>660</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25" zoomScale="85" zoomScaleNormal="85" workbookViewId="0">
      <selection activeCell="E11" sqref="E11"/>
    </sheetView>
  </sheetViews>
  <sheetFormatPr defaultColWidth="9.140625" defaultRowHeight="15.75"/>
  <cols>
    <col min="1" max="1" width="3.140625"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5703125" style="25" customWidth="1"/>
    <col min="14" max="14" width="29.5703125" style="17" customWidth="1"/>
    <col min="15" max="16384" width="9.140625" style="12"/>
  </cols>
  <sheetData>
    <row r="1" spans="2:20" ht="146.25" customHeight="1"/>
    <row r="3" spans="2:20" ht="25.5" customHeight="1">
      <c r="B3" s="800" t="s">
        <v>733</v>
      </c>
      <c r="C3" s="801"/>
      <c r="D3" s="801"/>
      <c r="E3" s="801"/>
      <c r="F3" s="802"/>
      <c r="G3" s="122"/>
    </row>
    <row r="4" spans="2:20" ht="16.5" customHeight="1">
      <c r="B4" s="803"/>
      <c r="C4" s="804"/>
      <c r="D4" s="804"/>
      <c r="E4" s="804"/>
      <c r="F4" s="805"/>
      <c r="G4" s="122"/>
    </row>
    <row r="5" spans="2:20" ht="71.25" customHeight="1">
      <c r="B5" s="803"/>
      <c r="C5" s="804"/>
      <c r="D5" s="804"/>
      <c r="E5" s="804"/>
      <c r="F5" s="805"/>
      <c r="G5" s="122"/>
    </row>
    <row r="6" spans="2:20" ht="21.6" customHeight="1">
      <c r="B6" s="806"/>
      <c r="C6" s="807"/>
      <c r="D6" s="807"/>
      <c r="E6" s="807"/>
      <c r="F6" s="808"/>
      <c r="G6" s="122"/>
    </row>
    <row r="8" spans="2:20" ht="21">
      <c r="B8" s="799" t="s">
        <v>481</v>
      </c>
      <c r="C8" s="799"/>
      <c r="D8" s="799"/>
      <c r="E8" s="799"/>
      <c r="F8" s="799"/>
      <c r="G8" s="79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418</v>
      </c>
      <c r="C15" s="172" t="s">
        <v>621</v>
      </c>
      <c r="G15" s="123"/>
      <c r="L15" s="33"/>
      <c r="M15" s="33"/>
      <c r="N15" s="33"/>
      <c r="O15" s="33"/>
      <c r="P15" s="33"/>
      <c r="Q15" s="68"/>
      <c r="S15" s="8"/>
      <c r="T15" s="8"/>
    </row>
    <row r="16" spans="2:20" s="9" customFormat="1" ht="26.25" customHeight="1" thickBot="1">
      <c r="B16" s="102" t="s">
        <v>418</v>
      </c>
      <c r="C16" s="172" t="s">
        <v>622</v>
      </c>
      <c r="G16" s="123"/>
      <c r="L16" s="33"/>
      <c r="M16" s="33"/>
      <c r="N16" s="33"/>
      <c r="O16" s="33"/>
      <c r="P16" s="33"/>
      <c r="Q16" s="68"/>
      <c r="S16" s="8"/>
      <c r="T16" s="8"/>
    </row>
    <row r="17" spans="2:20" s="9" customFormat="1" ht="26.25" customHeight="1" thickBot="1">
      <c r="B17" s="102" t="s">
        <v>418</v>
      </c>
      <c r="C17" s="124" t="s">
        <v>623</v>
      </c>
      <c r="G17" s="109"/>
      <c r="L17" s="33"/>
      <c r="M17" s="33"/>
      <c r="N17" s="33"/>
      <c r="O17" s="33"/>
      <c r="P17" s="33"/>
      <c r="Q17" s="68"/>
      <c r="S17" s="8"/>
      <c r="T17" s="8"/>
    </row>
    <row r="18" spans="2:20" s="9" customFormat="1" ht="26.25" customHeight="1" thickBot="1">
      <c r="B18" s="102" t="s">
        <v>418</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5" t="s">
        <v>543</v>
      </c>
      <c r="C22" s="651" t="s">
        <v>437</v>
      </c>
      <c r="D22" s="654" t="s">
        <v>443</v>
      </c>
      <c r="E22" s="658" t="s">
        <v>585</v>
      </c>
      <c r="F22" s="654" t="s">
        <v>448</v>
      </c>
      <c r="G22" s="174"/>
      <c r="M22" s="643"/>
      <c r="T22" s="643"/>
    </row>
    <row r="23" spans="2:20" s="103" customFormat="1" ht="35.25" customHeight="1">
      <c r="B23" s="646" t="s">
        <v>458</v>
      </c>
      <c r="C23" s="652" t="s">
        <v>438</v>
      </c>
      <c r="D23" s="655" t="s">
        <v>444</v>
      </c>
      <c r="E23" s="659" t="s">
        <v>585</v>
      </c>
      <c r="F23" s="655" t="s">
        <v>448</v>
      </c>
      <c r="G23" s="174"/>
      <c r="M23" s="643"/>
      <c r="T23" s="643"/>
    </row>
    <row r="24" spans="2:20" s="103" customFormat="1" ht="34.5" customHeight="1">
      <c r="B24" s="646" t="s">
        <v>455</v>
      </c>
      <c r="C24" s="652" t="s">
        <v>438</v>
      </c>
      <c r="D24" s="655" t="s">
        <v>445</v>
      </c>
      <c r="E24" s="659" t="s">
        <v>585</v>
      </c>
      <c r="F24" s="655" t="s">
        <v>448</v>
      </c>
      <c r="G24" s="174"/>
      <c r="M24" s="643"/>
      <c r="T24" s="643"/>
    </row>
    <row r="25" spans="2:20" s="103" customFormat="1" ht="32.25" customHeight="1">
      <c r="B25" s="647" t="s">
        <v>456</v>
      </c>
      <c r="C25" s="652" t="s">
        <v>437</v>
      </c>
      <c r="D25" s="655" t="s">
        <v>446</v>
      </c>
      <c r="E25" s="660" t="s">
        <v>604</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5703125" style="12" customWidth="1"/>
    <col min="3" max="3" width="9.140625" style="10"/>
    <col min="4" max="4" width="15" style="12" customWidth="1"/>
    <col min="5" max="5" width="11.5703125" style="10" customWidth="1"/>
    <col min="6" max="6" width="24.140625" style="12" customWidth="1"/>
    <col min="7" max="7" width="32" style="12" customWidth="1"/>
    <col min="8" max="8" width="14.5703125" style="12" customWidth="1"/>
    <col min="9" max="16384" width="9.140625"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0</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D4" sqref="D4"/>
    </sheetView>
  </sheetViews>
  <sheetFormatPr defaultColWidth="9.140625"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5703125" style="9" customWidth="1"/>
    <col min="12" max="12" width="21.570312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5703125" style="8" customWidth="1"/>
    <col min="21" max="21" width="6.42578125" style="8" customWidth="1"/>
    <col min="22" max="22" width="13.5703125" style="9" customWidth="1"/>
    <col min="23" max="23" width="15.425781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754</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758</v>
      </c>
      <c r="E14" s="130"/>
      <c r="F14" s="124" t="s">
        <v>548</v>
      </c>
      <c r="H14" s="541" t="s">
        <v>797</v>
      </c>
      <c r="J14" s="124" t="s">
        <v>515</v>
      </c>
      <c r="L14" s="132"/>
      <c r="N14" s="103"/>
      <c r="Q14" s="99"/>
      <c r="R14" s="96"/>
    </row>
    <row r="15" spans="2:22" ht="26.25" customHeight="1" thickBot="1">
      <c r="B15" s="124" t="s">
        <v>424</v>
      </c>
      <c r="C15" s="106"/>
      <c r="D15" s="540" t="s">
        <v>755</v>
      </c>
      <c r="F15" s="124" t="s">
        <v>414</v>
      </c>
      <c r="G15" s="127"/>
      <c r="H15" s="540" t="s">
        <v>757</v>
      </c>
      <c r="I15" s="17"/>
      <c r="J15" s="124" t="s">
        <v>516</v>
      </c>
      <c r="L15" s="132"/>
      <c r="M15" s="103"/>
      <c r="Q15" s="108"/>
      <c r="R15" s="96"/>
    </row>
    <row r="16" spans="2:22" ht="28.5" customHeight="1" thickBot="1">
      <c r="B16" s="124" t="s">
        <v>454</v>
      </c>
      <c r="C16" s="106"/>
      <c r="D16" s="753" t="s">
        <v>756</v>
      </c>
      <c r="E16" s="103"/>
      <c r="F16" s="124" t="s">
        <v>434</v>
      </c>
      <c r="G16" s="125"/>
      <c r="H16" s="541">
        <v>2019</v>
      </c>
      <c r="I16" s="103"/>
      <c r="K16" s="195"/>
      <c r="L16" s="195"/>
      <c r="M16" s="195"/>
      <c r="N16" s="195"/>
      <c r="Q16" s="115"/>
      <c r="R16" s="96"/>
    </row>
    <row r="17" spans="1:21" ht="29.25" customHeight="1">
      <c r="B17" s="124" t="s">
        <v>421</v>
      </c>
      <c r="C17" s="106"/>
      <c r="D17" s="783">
        <v>2771982</v>
      </c>
      <c r="E17" s="121"/>
      <c r="F17" s="736" t="s">
        <v>670</v>
      </c>
      <c r="G17" s="195"/>
      <c r="H17" s="541">
        <v>1</v>
      </c>
      <c r="I17" s="17"/>
      <c r="M17" s="195"/>
      <c r="N17" s="195"/>
      <c r="P17" s="99"/>
      <c r="Q17" s="99"/>
      <c r="R17" s="96"/>
    </row>
    <row r="18" spans="1:21" s="28" customFormat="1" ht="29.25" customHeight="1">
      <c r="B18" s="124"/>
      <c r="C18" s="731"/>
      <c r="D18" s="730"/>
      <c r="E18" s="732"/>
      <c r="F18" s="729"/>
      <c r="G18" s="733"/>
      <c r="H18" s="734"/>
      <c r="I18" s="163"/>
      <c r="M18" s="733"/>
      <c r="N18" s="733"/>
      <c r="P18" s="733"/>
      <c r="Q18" s="733"/>
      <c r="R18" s="735"/>
      <c r="T18" s="37"/>
      <c r="U18" s="37"/>
    </row>
    <row r="19" spans="1:21" ht="27.75" customHeight="1" thickBot="1">
      <c r="E19" s="9"/>
      <c r="F19" s="124" t="s">
        <v>435</v>
      </c>
      <c r="G19" s="601" t="s">
        <v>363</v>
      </c>
      <c r="H19" s="242">
        <f>SUM(R54,R57,R60,R63,R66,R69,R72,R75,R78)</f>
        <v>1183328.4195041587</v>
      </c>
      <c r="I19" s="17"/>
      <c r="J19" s="115"/>
      <c r="K19" s="115"/>
      <c r="L19" s="115"/>
      <c r="M19" s="115"/>
      <c r="N19" s="115"/>
      <c r="P19" s="115"/>
      <c r="Q19" s="115"/>
      <c r="R19" s="96"/>
    </row>
    <row r="20" spans="1:21" ht="27.75" customHeight="1" thickBot="1">
      <c r="E20" s="9"/>
      <c r="F20" s="124" t="s">
        <v>436</v>
      </c>
      <c r="G20" s="601" t="s">
        <v>364</v>
      </c>
      <c r="H20" s="131">
        <f>-SUM(R55,R58,R61,R64,R67,R70,R73,R76,R79)</f>
        <v>0</v>
      </c>
      <c r="I20" s="17"/>
      <c r="J20" s="115"/>
      <c r="P20" s="115"/>
      <c r="Q20" s="115"/>
      <c r="R20" s="96"/>
    </row>
    <row r="21" spans="1:21" ht="27.75" customHeight="1" thickBot="1">
      <c r="C21" s="32"/>
      <c r="D21" s="32"/>
      <c r="E21" s="32"/>
      <c r="F21" s="124" t="s">
        <v>408</v>
      </c>
      <c r="G21" s="601" t="s">
        <v>365</v>
      </c>
      <c r="H21" s="188">
        <f>R84</f>
        <v>28160.75111665835</v>
      </c>
      <c r="I21" s="103"/>
      <c r="P21" s="115"/>
      <c r="Q21" s="115"/>
      <c r="R21" s="96"/>
    </row>
    <row r="22" spans="1:21" ht="27.75" customHeight="1">
      <c r="C22" s="32"/>
      <c r="D22" s="32"/>
      <c r="E22" s="32"/>
      <c r="F22" s="124" t="s">
        <v>510</v>
      </c>
      <c r="G22" s="601" t="s">
        <v>449</v>
      </c>
      <c r="H22" s="188">
        <f>H19-H20+H21</f>
        <v>1211489.170620817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11" t="s">
        <v>677</v>
      </c>
      <c r="C26" s="811"/>
      <c r="D26" s="811"/>
      <c r="E26" s="811"/>
      <c r="F26" s="811"/>
      <c r="G26" s="811"/>
    </row>
    <row r="27" spans="1:21" ht="14.25" customHeight="1">
      <c r="A27" s="28"/>
      <c r="B27" s="546"/>
      <c r="C27" s="546"/>
      <c r="D27" s="536"/>
      <c r="E27" s="536"/>
      <c r="F27" s="536"/>
      <c r="G27" s="546"/>
    </row>
    <row r="28" spans="1:21" s="17" customFormat="1" ht="27" customHeight="1">
      <c r="B28" s="814" t="s">
        <v>507</v>
      </c>
      <c r="C28" s="815"/>
      <c r="D28" s="133" t="s">
        <v>41</v>
      </c>
      <c r="E28" s="134" t="s">
        <v>668</v>
      </c>
      <c r="F28" s="134" t="s">
        <v>408</v>
      </c>
      <c r="G28" s="135" t="s">
        <v>409</v>
      </c>
      <c r="T28" s="136"/>
      <c r="U28" s="136"/>
    </row>
    <row r="29" spans="1:21" ht="20.25" customHeight="1">
      <c r="B29" s="809" t="s">
        <v>29</v>
      </c>
      <c r="C29" s="810"/>
      <c r="D29" s="636" t="s">
        <v>27</v>
      </c>
      <c r="E29" s="138">
        <f>SUM(D54:D80)</f>
        <v>56388.249885683086</v>
      </c>
      <c r="F29" s="139">
        <f>D84</f>
        <v>1341.9228717586625</v>
      </c>
      <c r="G29" s="138">
        <f>E29+F29</f>
        <v>57730.172757441745</v>
      </c>
    </row>
    <row r="30" spans="1:21" ht="20.25" customHeight="1">
      <c r="B30" s="809" t="s">
        <v>759</v>
      </c>
      <c r="C30" s="810"/>
      <c r="D30" s="636" t="s">
        <v>27</v>
      </c>
      <c r="E30" s="140">
        <f>SUM(E54:E80)</f>
        <v>174396.68118927674</v>
      </c>
      <c r="F30" s="141">
        <f>E84</f>
        <v>4150.2776858856414</v>
      </c>
      <c r="G30" s="140">
        <f>E30+F30</f>
        <v>178546.95887516238</v>
      </c>
    </row>
    <row r="31" spans="1:21" ht="20.25" customHeight="1">
      <c r="B31" s="809" t="s">
        <v>760</v>
      </c>
      <c r="C31" s="810"/>
      <c r="D31" s="636" t="s">
        <v>28</v>
      </c>
      <c r="E31" s="140">
        <f>SUM(F54:F80)</f>
        <v>749875.08311292192</v>
      </c>
      <c r="F31" s="141">
        <f>F84</f>
        <v>17845.464738331066</v>
      </c>
      <c r="G31" s="140">
        <f t="shared" ref="G31:G34" si="0">E31+F31</f>
        <v>767720.54785125295</v>
      </c>
    </row>
    <row r="32" spans="1:21" ht="20.25" customHeight="1">
      <c r="B32" s="809" t="s">
        <v>761</v>
      </c>
      <c r="C32" s="810"/>
      <c r="D32" s="636" t="s">
        <v>28</v>
      </c>
      <c r="E32" s="140">
        <f>SUM(G54:G80)</f>
        <v>3378.5109691615085</v>
      </c>
      <c r="F32" s="141">
        <f>G84</f>
        <v>80.401522501524838</v>
      </c>
      <c r="G32" s="140">
        <f t="shared" si="0"/>
        <v>3458.9124916630335</v>
      </c>
    </row>
    <row r="33" spans="2:22" ht="20.25" customHeight="1">
      <c r="B33" s="809" t="s">
        <v>762</v>
      </c>
      <c r="C33" s="810"/>
      <c r="D33" s="636" t="s">
        <v>28</v>
      </c>
      <c r="E33" s="140">
        <f>SUM(H54:H80)</f>
        <v>55194.314523825211</v>
      </c>
      <c r="F33" s="141">
        <f>H84</f>
        <v>1313.509697511782</v>
      </c>
      <c r="G33" s="140">
        <f>E33+F33</f>
        <v>56507.824221336996</v>
      </c>
    </row>
    <row r="34" spans="2:22" ht="20.25" customHeight="1">
      <c r="B34" s="809" t="s">
        <v>763</v>
      </c>
      <c r="C34" s="810"/>
      <c r="D34" s="636" t="s">
        <v>28</v>
      </c>
      <c r="E34" s="140">
        <f>SUM(I54:I80)</f>
        <v>144292.59000544186</v>
      </c>
      <c r="F34" s="141">
        <f>I84</f>
        <v>3433.8630325670033</v>
      </c>
      <c r="G34" s="140">
        <f t="shared" si="0"/>
        <v>147726.45303800885</v>
      </c>
    </row>
    <row r="35" spans="2:22" ht="20.25" customHeight="1">
      <c r="B35" s="809" t="s">
        <v>764</v>
      </c>
      <c r="C35" s="810"/>
      <c r="D35" s="636" t="s">
        <v>28</v>
      </c>
      <c r="E35" s="140">
        <f>SUM(J54:J80)</f>
        <v>-197.01018215162944</v>
      </c>
      <c r="F35" s="141">
        <f>J84</f>
        <v>-4.6884318973292984</v>
      </c>
      <c r="G35" s="140">
        <f>E35+F35</f>
        <v>-201.69861404895875</v>
      </c>
    </row>
    <row r="36" spans="2:22" ht="20.25" customHeight="1">
      <c r="B36" s="809" t="s">
        <v>490</v>
      </c>
      <c r="C36" s="810"/>
      <c r="D36" s="636" t="s">
        <v>28</v>
      </c>
      <c r="E36" s="140">
        <f>SUM(K54:K80)</f>
        <v>0</v>
      </c>
      <c r="F36" s="141">
        <f>K84</f>
        <v>0</v>
      </c>
      <c r="G36" s="140">
        <f t="shared" ref="G36:G42" si="1">E36+F36</f>
        <v>0</v>
      </c>
    </row>
    <row r="37" spans="2:22" ht="20.25" customHeight="1">
      <c r="B37" s="809"/>
      <c r="C37" s="810"/>
      <c r="D37" s="636"/>
      <c r="E37" s="140">
        <f>SUM(L54:L80)</f>
        <v>0</v>
      </c>
      <c r="F37" s="141">
        <f>L84</f>
        <v>0</v>
      </c>
      <c r="G37" s="140">
        <f t="shared" si="1"/>
        <v>0</v>
      </c>
    </row>
    <row r="38" spans="2:22" ht="20.25" customHeight="1">
      <c r="B38" s="809"/>
      <c r="C38" s="810"/>
      <c r="D38" s="636"/>
      <c r="E38" s="140">
        <f>SUM(M54:M80)</f>
        <v>0</v>
      </c>
      <c r="F38" s="141">
        <f>M84</f>
        <v>0</v>
      </c>
      <c r="G38" s="140">
        <f t="shared" si="1"/>
        <v>0</v>
      </c>
    </row>
    <row r="39" spans="2:22" ht="20.25" customHeight="1">
      <c r="B39" s="809"/>
      <c r="C39" s="810"/>
      <c r="D39" s="636"/>
      <c r="E39" s="140">
        <f>SUM(N54:N80)</f>
        <v>0</v>
      </c>
      <c r="F39" s="141">
        <f>N84</f>
        <v>0</v>
      </c>
      <c r="G39" s="140">
        <f t="shared" si="1"/>
        <v>0</v>
      </c>
    </row>
    <row r="40" spans="2:22" ht="20.25" customHeight="1">
      <c r="B40" s="809"/>
      <c r="C40" s="810"/>
      <c r="D40" s="636"/>
      <c r="E40" s="140">
        <f>SUM(O54:O80)</f>
        <v>0</v>
      </c>
      <c r="F40" s="141">
        <f>O84</f>
        <v>0</v>
      </c>
      <c r="G40" s="140">
        <f t="shared" si="1"/>
        <v>0</v>
      </c>
    </row>
    <row r="41" spans="2:22" ht="20.25" customHeight="1">
      <c r="B41" s="809"/>
      <c r="C41" s="810"/>
      <c r="D41" s="636"/>
      <c r="E41" s="140">
        <f>SUM(P54:P80)</f>
        <v>0</v>
      </c>
      <c r="F41" s="141">
        <f>P84</f>
        <v>0</v>
      </c>
      <c r="G41" s="140">
        <f t="shared" si="1"/>
        <v>0</v>
      </c>
    </row>
    <row r="42" spans="2:22" ht="20.25" customHeight="1">
      <c r="B42" s="809"/>
      <c r="C42" s="810"/>
      <c r="D42" s="637"/>
      <c r="E42" s="142">
        <f>SUM(Q54:Q80)</f>
        <v>0</v>
      </c>
      <c r="F42" s="143">
        <f>Q84</f>
        <v>0</v>
      </c>
      <c r="G42" s="142">
        <f t="shared" si="1"/>
        <v>0</v>
      </c>
    </row>
    <row r="43" spans="2:22" s="8" customFormat="1" ht="21" customHeight="1">
      <c r="B43" s="812" t="s">
        <v>26</v>
      </c>
      <c r="C43" s="813"/>
      <c r="D43" s="137"/>
      <c r="E43" s="144">
        <f>SUM(E29:E42)</f>
        <v>1183328.4195041587</v>
      </c>
      <c r="F43" s="144">
        <f>SUM(F29:F42)</f>
        <v>28160.75111665835</v>
      </c>
      <c r="G43" s="144">
        <f>SUM(G29:G42)</f>
        <v>1211489.170620817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1" t="s">
        <v>607</v>
      </c>
      <c r="C48" s="811"/>
      <c r="D48" s="811"/>
      <c r="E48" s="811"/>
      <c r="F48" s="811"/>
      <c r="G48" s="811"/>
      <c r="H48" s="811"/>
      <c r="I48" s="811"/>
      <c r="J48" s="811"/>
      <c r="K48" s="811"/>
      <c r="L48" s="811"/>
      <c r="M48" s="615"/>
      <c r="N48" s="105"/>
      <c r="O48" s="105"/>
      <c r="P48" s="105"/>
      <c r="Q48" s="105"/>
      <c r="R48" s="105"/>
      <c r="T48" s="37"/>
      <c r="U48" s="19"/>
      <c r="V48" s="38"/>
    </row>
    <row r="49" spans="2:22" s="28" customFormat="1" ht="41.1" customHeight="1">
      <c r="B49" s="811" t="s">
        <v>562</v>
      </c>
      <c r="C49" s="811"/>
      <c r="D49" s="811"/>
      <c r="E49" s="811"/>
      <c r="F49" s="811"/>
      <c r="G49" s="811"/>
      <c r="H49" s="811"/>
      <c r="I49" s="811"/>
      <c r="J49" s="811"/>
      <c r="K49" s="811"/>
      <c r="L49" s="811"/>
      <c r="M49" s="615"/>
      <c r="N49" s="105"/>
      <c r="O49" s="105"/>
      <c r="P49" s="105"/>
      <c r="Q49" s="105"/>
      <c r="R49" s="105"/>
      <c r="T49" s="37"/>
      <c r="U49" s="19"/>
      <c r="V49" s="38"/>
    </row>
    <row r="50" spans="2:22" s="28" customFormat="1" ht="18" customHeight="1">
      <c r="B50" s="811" t="s">
        <v>676</v>
      </c>
      <c r="C50" s="811"/>
      <c r="D50" s="811"/>
      <c r="E50" s="811"/>
      <c r="F50" s="811"/>
      <c r="G50" s="811"/>
      <c r="H50" s="811"/>
      <c r="I50" s="811"/>
      <c r="J50" s="811"/>
      <c r="K50" s="811"/>
      <c r="L50" s="811"/>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General Service &lt; 50 kW</v>
      </c>
      <c r="F52" s="135" t="str">
        <f>IF($B31&lt;&gt;"",$B31,"")</f>
        <v>General Service 50 - 4,999 kW</v>
      </c>
      <c r="G52" s="135" t="str">
        <f>IF($B32&lt;&gt;"",$B32,"")</f>
        <v>General Service 3,000 - 4,999 kW</v>
      </c>
      <c r="H52" s="135" t="str">
        <f>IF($B33&lt;&gt;"",$B33,"")</f>
        <v>Large Use - Regular</v>
      </c>
      <c r="I52" s="135" t="str">
        <f>IF($B34&lt;&gt;"",$B34,"")</f>
        <v>Large Use - 3TS</v>
      </c>
      <c r="J52" s="135" t="str">
        <f>IF($B35&lt;&gt;"",$B35,"")</f>
        <v>Large Use - Ford Annex</v>
      </c>
      <c r="K52" s="135" t="str">
        <f>IF($B36&lt;&gt;"",$B36,"")</f>
        <v>Other</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t="str">
        <f>D34</f>
        <v>kW</v>
      </c>
      <c r="J53" s="574" t="str">
        <f>D35</f>
        <v>kW</v>
      </c>
      <c r="K53" s="574" t="str">
        <f>D36</f>
        <v>kW</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LRAM'!Y395</f>
        <v>0</v>
      </c>
      <c r="E69" s="156">
        <f>'5.  2015-2020 LRAM'!Z395</f>
        <v>0</v>
      </c>
      <c r="F69" s="156">
        <f>'5.  2015-2020 LRAM'!AA395</f>
        <v>0</v>
      </c>
      <c r="G69" s="156">
        <f>'5.  2015-2020 LRAM'!AB395</f>
        <v>0</v>
      </c>
      <c r="H69" s="156">
        <f>'5.  2015-2020 LRAM'!AC395</f>
        <v>0</v>
      </c>
      <c r="I69" s="156">
        <f>'5.  2015-2020 LRAM'!AD395</f>
        <v>0</v>
      </c>
      <c r="J69" s="156">
        <f>'5.  2015-2020 LRAM'!AE395</f>
        <v>0</v>
      </c>
      <c r="K69" s="156">
        <f>'5.  2015-2020 LRAM'!AF395</f>
        <v>0</v>
      </c>
      <c r="L69" s="156">
        <f>'5.  2015-2020 LRAM'!AG395</f>
        <v>0</v>
      </c>
      <c r="M69" s="156">
        <f>'5.  2015-2020 LRAM'!AH395</f>
        <v>0</v>
      </c>
      <c r="N69" s="156">
        <f>'5.  2015-2020 LRAM'!AI395</f>
        <v>0</v>
      </c>
      <c r="O69" s="156">
        <f>'5.  2015-2020 LRAM'!AJ395</f>
        <v>0</v>
      </c>
      <c r="P69" s="156">
        <f>'5.  2015-2020 LRAM'!AK395</f>
        <v>0</v>
      </c>
      <c r="Q69" s="156">
        <f>'5.  2015-2020 LRAM'!AL395</f>
        <v>0</v>
      </c>
      <c r="R69" s="157">
        <f>SUM(D69:Q69)</f>
        <v>0</v>
      </c>
      <c r="U69" s="152"/>
      <c r="V69" s="153"/>
    </row>
    <row r="70" spans="2:22" s="163" customFormat="1">
      <c r="B70" s="154" t="s">
        <v>224</v>
      </c>
      <c r="C70" s="155"/>
      <c r="D70" s="156">
        <f>-'5.  2015-2020 LRAM'!Y396</f>
        <v>0</v>
      </c>
      <c r="E70" s="156">
        <f>-'5.  2015-2020 LRAM'!Z396</f>
        <v>0</v>
      </c>
      <c r="F70" s="156">
        <f>-'5.  2015-2020 LRAM'!AA396</f>
        <v>0</v>
      </c>
      <c r="G70" s="156">
        <f>-'5.  2015-2020 LRAM'!AB396</f>
        <v>0</v>
      </c>
      <c r="H70" s="156">
        <f>-'5.  2015-2020 LRAM'!AC396</f>
        <v>0</v>
      </c>
      <c r="I70" s="156">
        <f>-'5.  2015-2020 LRAM'!AD396</f>
        <v>0</v>
      </c>
      <c r="J70" s="156">
        <f>-'5.  2015-2020 LRAM'!AE396</f>
        <v>0</v>
      </c>
      <c r="K70" s="156">
        <f>-'5.  2015-2020 LRAM'!AF396</f>
        <v>0</v>
      </c>
      <c r="L70" s="156">
        <f>-'5.  2015-2020 LRAM'!AG396</f>
        <v>0</v>
      </c>
      <c r="M70" s="156">
        <f>-'5.  2015-2020 LRAM'!AH396</f>
        <v>0</v>
      </c>
      <c r="N70" s="156">
        <f>-'5.  2015-2020 LRAM'!AI396</f>
        <v>0</v>
      </c>
      <c r="O70" s="156">
        <f>-'5.  2015-2020 LRAM'!AJ396</f>
        <v>0</v>
      </c>
      <c r="P70" s="156">
        <f>-'5.  2015-2020 LRAM'!AK396</f>
        <v>0</v>
      </c>
      <c r="Q70" s="156">
        <f>-'5.  2015-2020 LRAM'!AL396</f>
        <v>0</v>
      </c>
      <c r="R70" s="157">
        <f>SUM(D70:Q70)</f>
        <v>0</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LRAM'!Y579</f>
        <v>0</v>
      </c>
      <c r="E72" s="156">
        <f>'5.  2015-2020 LRAM'!Z579</f>
        <v>0</v>
      </c>
      <c r="F72" s="156">
        <f>'5.  2015-2020 LRAM'!AA579</f>
        <v>0</v>
      </c>
      <c r="G72" s="156">
        <f>'5.  2015-2020 LRAM'!AB579</f>
        <v>0</v>
      </c>
      <c r="H72" s="156">
        <f>'5.  2015-2020 LRAM'!AC579</f>
        <v>0</v>
      </c>
      <c r="I72" s="156">
        <f>'5.  2015-2020 LRAM'!AD579</f>
        <v>0</v>
      </c>
      <c r="J72" s="156">
        <f>'5.  2015-2020 LRAM'!AE579</f>
        <v>0</v>
      </c>
      <c r="K72" s="156">
        <f>'5.  2015-2020 LRAM'!AF579</f>
        <v>0</v>
      </c>
      <c r="L72" s="156">
        <f>'5.  2015-2020 LRAM'!AG579</f>
        <v>0</v>
      </c>
      <c r="M72" s="156">
        <f>'5.  2015-2020 LRAM'!AH579</f>
        <v>0</v>
      </c>
      <c r="N72" s="156">
        <f>'5.  2015-2020 LRAM'!AI579</f>
        <v>0</v>
      </c>
      <c r="O72" s="156">
        <f>'5.  2015-2020 LRAM'!AJ579</f>
        <v>0</v>
      </c>
      <c r="P72" s="156">
        <f>'5.  2015-2020 LRAM'!AK579</f>
        <v>0</v>
      </c>
      <c r="Q72" s="156">
        <f>'5.  2015-2020 LRAM'!AL579</f>
        <v>0</v>
      </c>
      <c r="R72" s="157">
        <f>SUM(D72:Q72)</f>
        <v>0</v>
      </c>
      <c r="U72" s="152"/>
      <c r="V72" s="153"/>
    </row>
    <row r="73" spans="2:22" s="163" customFormat="1">
      <c r="B73" s="154" t="s">
        <v>226</v>
      </c>
      <c r="C73" s="155"/>
      <c r="D73" s="156">
        <f>-'5.  2015-2020 LRAM'!Y580</f>
        <v>0</v>
      </c>
      <c r="E73" s="156">
        <f>-'5.  2015-2020 LRAM'!Z580</f>
        <v>0</v>
      </c>
      <c r="F73" s="156">
        <f>-'5.  2015-2020 LRAM'!AA580</f>
        <v>0</v>
      </c>
      <c r="G73" s="156">
        <f>-'5.  2015-2020 LRAM'!AB580</f>
        <v>0</v>
      </c>
      <c r="H73" s="156">
        <f>-'5.  2015-2020 LRAM'!AC580</f>
        <v>0</v>
      </c>
      <c r="I73" s="156">
        <f>-'5.  2015-2020 LRAM'!AD580</f>
        <v>0</v>
      </c>
      <c r="J73" s="156">
        <f>-'5.  2015-2020 LRAM'!AE580</f>
        <v>0</v>
      </c>
      <c r="K73" s="156">
        <f>-'5.  2015-2020 LRAM'!AF580</f>
        <v>0</v>
      </c>
      <c r="L73" s="156">
        <f>-'5.  2015-2020 LRAM'!AG580</f>
        <v>0</v>
      </c>
      <c r="M73" s="156">
        <f>-'5.  2015-2020 LRAM'!AH580</f>
        <v>0</v>
      </c>
      <c r="N73" s="156">
        <f>-'5.  2015-2020 LRAM'!AI580</f>
        <v>0</v>
      </c>
      <c r="O73" s="156">
        <f>-'5.  2015-2020 LRAM'!AJ580</f>
        <v>0</v>
      </c>
      <c r="P73" s="156">
        <f>-'5.  2015-2020 LRAM'!AK580</f>
        <v>0</v>
      </c>
      <c r="Q73" s="156">
        <f>-'5.  2015-2020 LRAM'!AL580</f>
        <v>0</v>
      </c>
      <c r="R73" s="157">
        <f>SUM(D73:Q73)</f>
        <v>0</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f>'5.  2015-2020 LRAM'!Y763</f>
        <v>0</v>
      </c>
      <c r="E75" s="156">
        <f>'5.  2015-2020 LRAM'!Z763</f>
        <v>0</v>
      </c>
      <c r="F75" s="156">
        <f>'5.  2015-2020 LRAM'!AA763</f>
        <v>0</v>
      </c>
      <c r="G75" s="156">
        <f>'5.  2015-2020 LRAM'!AB763</f>
        <v>0</v>
      </c>
      <c r="H75" s="156">
        <f>'5.  2015-2020 LRAM'!AC763</f>
        <v>0</v>
      </c>
      <c r="I75" s="156">
        <f>'5.  2015-2020 LRAM'!AD763</f>
        <v>0</v>
      </c>
      <c r="J75" s="156">
        <f>'5.  2015-2020 LRAM'!AE763</f>
        <v>0</v>
      </c>
      <c r="K75" s="156">
        <f>'5.  2015-2020 LRAM'!AF763</f>
        <v>0</v>
      </c>
      <c r="L75" s="156">
        <f>'5.  2015-2020 LRAM'!AG763</f>
        <v>0</v>
      </c>
      <c r="M75" s="156">
        <f>'5.  2015-2020 LRAM'!AH763</f>
        <v>0</v>
      </c>
      <c r="N75" s="156">
        <f>'5.  2015-2020 LRAM'!AI763</f>
        <v>0</v>
      </c>
      <c r="O75" s="156">
        <f>'5.  2015-2020 LRAM'!AJ763</f>
        <v>0</v>
      </c>
      <c r="P75" s="156">
        <f>'5.  2015-2020 LRAM'!AK763</f>
        <v>0</v>
      </c>
      <c r="Q75" s="156">
        <f>'5.  2015-2020 LRAM'!AL763</f>
        <v>0</v>
      </c>
      <c r="R75" s="157">
        <f>SUM(D75:Q75)</f>
        <v>0</v>
      </c>
      <c r="U75" s="152"/>
      <c r="V75" s="153"/>
    </row>
    <row r="76" spans="2:22" s="163" customFormat="1" ht="16.5" customHeight="1">
      <c r="B76" s="154" t="s">
        <v>228</v>
      </c>
      <c r="C76" s="155"/>
      <c r="D76" s="156">
        <f>-'5.  2015-2020 LRAM'!Y764</f>
        <v>0</v>
      </c>
      <c r="E76" s="156">
        <f>-'5.  2015-2020 LRAM'!Z764</f>
        <v>0</v>
      </c>
      <c r="F76" s="156">
        <f>-'5.  2015-2020 LRAM'!AA764</f>
        <v>0</v>
      </c>
      <c r="G76" s="156">
        <f>-'5.  2015-2020 LRAM'!AB764</f>
        <v>0</v>
      </c>
      <c r="H76" s="156">
        <f>-'5.  2015-2020 LRAM'!AC764</f>
        <v>0</v>
      </c>
      <c r="I76" s="156">
        <f>-'5.  2015-2020 LRAM'!AD764</f>
        <v>0</v>
      </c>
      <c r="J76" s="156">
        <f>-'5.  2015-2020 LRAM'!AE764</f>
        <v>0</v>
      </c>
      <c r="K76" s="156">
        <f>-'5.  2015-2020 LRAM'!AF764</f>
        <v>0</v>
      </c>
      <c r="L76" s="156">
        <f>-'5.  2015-2020 LRAM'!AG764</f>
        <v>0</v>
      </c>
      <c r="M76" s="156">
        <f>-'5.  2015-2020 LRAM'!AH764</f>
        <v>0</v>
      </c>
      <c r="N76" s="156">
        <f>-'5.  2015-2020 LRAM'!AI764</f>
        <v>0</v>
      </c>
      <c r="O76" s="156">
        <f>-'5.  2015-2020 LRAM'!AJ764</f>
        <v>0</v>
      </c>
      <c r="P76" s="156">
        <f>-'5.  2015-2020 LRAM'!AK764</f>
        <v>0</v>
      </c>
      <c r="Q76" s="156">
        <f>-'5.  2015-2020 LRAM'!AL764</f>
        <v>0</v>
      </c>
      <c r="R76" s="157">
        <f>SUM(D76:Q76)</f>
        <v>0</v>
      </c>
      <c r="S76" s="158"/>
      <c r="U76" s="152"/>
      <c r="V76" s="153"/>
    </row>
    <row r="77" spans="2:22" s="136" customFormat="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LRAM'!Y947</f>
        <v>56388.249885683086</v>
      </c>
      <c r="E78" s="156">
        <f>'5.  2015-2020 LRAM'!Z947</f>
        <v>174396.68118927674</v>
      </c>
      <c r="F78" s="156">
        <f>'5.  2015-2020 LRAM'!AA947</f>
        <v>749875.08311292192</v>
      </c>
      <c r="G78" s="156">
        <f>'5.  2015-2020 LRAM'!AB947</f>
        <v>3378.5109691615085</v>
      </c>
      <c r="H78" s="156">
        <f>'5.  2015-2020 LRAM'!AC947</f>
        <v>55194.314523825211</v>
      </c>
      <c r="I78" s="156">
        <f>'5.  2015-2020 LRAM'!AD947</f>
        <v>144292.59000544186</v>
      </c>
      <c r="J78" s="156">
        <f>'5.  2015-2020 LRAM'!AE947</f>
        <v>-197.01018215162944</v>
      </c>
      <c r="K78" s="156">
        <f>'5.  2015-2020 LRAM'!AF947</f>
        <v>0</v>
      </c>
      <c r="L78" s="156">
        <f>'5.  2015-2020 LRAM'!AG947</f>
        <v>0</v>
      </c>
      <c r="M78" s="156">
        <f>'5.  2015-2020 LRAM'!AH947</f>
        <v>0</v>
      </c>
      <c r="N78" s="156">
        <f>'5.  2015-2020 LRAM'!AI947</f>
        <v>0</v>
      </c>
      <c r="O78" s="156">
        <f>'5.  2015-2020 LRAM'!AJ947</f>
        <v>0</v>
      </c>
      <c r="P78" s="156">
        <f>'5.  2015-2020 LRAM'!AK947</f>
        <v>0</v>
      </c>
      <c r="Q78" s="156">
        <f>'5.  2015-2020 LRAM'!AL947</f>
        <v>0</v>
      </c>
      <c r="R78" s="157">
        <f>SUM(D78:Q78)</f>
        <v>1183328.4195041587</v>
      </c>
      <c r="U78" s="152"/>
      <c r="V78" s="153"/>
    </row>
    <row r="79" spans="2:22" s="163" customFormat="1">
      <c r="B79" s="154" t="s">
        <v>230</v>
      </c>
      <c r="C79" s="155"/>
      <c r="D79" s="156">
        <f>-'5.  2015-2020 LRAM'!Y948</f>
        <v>0</v>
      </c>
      <c r="E79" s="156">
        <f>-'5.  2015-2020 LRAM'!Z948</f>
        <v>0</v>
      </c>
      <c r="F79" s="156">
        <f>-'5.  2015-2020 LRAM'!AA948</f>
        <v>0</v>
      </c>
      <c r="G79" s="156">
        <f>-'5.  2015-2020 LRAM'!AB948</f>
        <v>0</v>
      </c>
      <c r="H79" s="156">
        <f>-'5.  2015-2020 LRAM'!AC948</f>
        <v>0</v>
      </c>
      <c r="I79" s="156">
        <f>-'5.  2015-2020 LRAM'!AD948</f>
        <v>0</v>
      </c>
      <c r="J79" s="156">
        <f>-'5.  2015-2020 LRAM'!AE948</f>
        <v>0</v>
      </c>
      <c r="K79" s="156">
        <f>-'5.  2015-2020 LRAM'!AF948</f>
        <v>0</v>
      </c>
      <c r="L79" s="156">
        <f>-'5.  2015-2020 LRAM'!AG948</f>
        <v>0</v>
      </c>
      <c r="M79" s="156">
        <f>-'5.  2015-2020 LRAM'!AH948</f>
        <v>0</v>
      </c>
      <c r="N79" s="156">
        <f>-'5.  2015-2020 LRAM'!AI948</f>
        <v>0</v>
      </c>
      <c r="O79" s="156">
        <f>-'5.  2015-2020 LRAM'!AJ948</f>
        <v>0</v>
      </c>
      <c r="P79" s="156">
        <f>-'5.  2015-2020 LRAM'!AK948</f>
        <v>0</v>
      </c>
      <c r="Q79" s="156">
        <f>-'5.  2015-2020 LRAM'!AL948</f>
        <v>0</v>
      </c>
      <c r="R79" s="157">
        <f>SUM(D79:Q79)</f>
        <v>0</v>
      </c>
      <c r="S79" s="158"/>
      <c r="U79" s="152"/>
      <c r="V79" s="153"/>
    </row>
    <row r="80" spans="2:22" s="136" customFormat="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LRAM'!Y1131</f>
        <v>0</v>
      </c>
      <c r="E81" s="156">
        <f>'5.  2015-2020 LRAM'!Z1131</f>
        <v>0</v>
      </c>
      <c r="F81" s="156">
        <f>'5.  2015-2020 LRAM'!AA1131</f>
        <v>0</v>
      </c>
      <c r="G81" s="156">
        <f>'5.  2015-2020 LRAM'!AB1131</f>
        <v>0</v>
      </c>
      <c r="H81" s="156">
        <f>'5.  2015-2020 LRAM'!AC1131</f>
        <v>0</v>
      </c>
      <c r="I81" s="156">
        <f>'5.  2015-2020 LRAM'!AD1131</f>
        <v>0</v>
      </c>
      <c r="J81" s="156">
        <f>'5.  2015-2020 LRAM'!AE1131</f>
        <v>0</v>
      </c>
      <c r="K81" s="156">
        <f>'5.  2015-2020 LRAM'!AF1131</f>
        <v>0</v>
      </c>
      <c r="L81" s="156">
        <f>'5.  2015-2020 LRAM'!AG1131</f>
        <v>0</v>
      </c>
      <c r="M81" s="156">
        <f>'5.  2015-2020 LRAM'!AH1131</f>
        <v>0</v>
      </c>
      <c r="N81" s="156">
        <f>'5.  2015-2020 LRAM'!AI1131</f>
        <v>0</v>
      </c>
      <c r="O81" s="156">
        <f>'5.  2015-2020 LRAM'!AJ1131</f>
        <v>0</v>
      </c>
      <c r="P81" s="156">
        <f>'5.  2015-2020 LRAM'!AK1131</f>
        <v>0</v>
      </c>
      <c r="Q81" s="156">
        <f>'5.  2015-2020 LRAM'!AL1131</f>
        <v>0</v>
      </c>
      <c r="R81" s="157">
        <f>SUM(D81:Q81)</f>
        <v>0</v>
      </c>
      <c r="U81" s="152"/>
      <c r="V81" s="153"/>
    </row>
    <row r="82" spans="2:22" s="163" customFormat="1" hidden="1">
      <c r="B82" s="154" t="s">
        <v>232</v>
      </c>
      <c r="C82" s="155"/>
      <c r="D82" s="156">
        <f>-'5.  2015-2020 LRAM'!Y1132</f>
        <v>0</v>
      </c>
      <c r="E82" s="156">
        <f>-'5.  2015-2020 LRAM'!Z1132</f>
        <v>0</v>
      </c>
      <c r="F82" s="156">
        <f>-'5.  2015-2020 LRAM'!AA1132</f>
        <v>0</v>
      </c>
      <c r="G82" s="156">
        <f>-'5.  2015-2020 LRAM'!AB1132</f>
        <v>0</v>
      </c>
      <c r="H82" s="156">
        <f>-'5.  2015-2020 LRAM'!AC1132</f>
        <v>0</v>
      </c>
      <c r="I82" s="156">
        <f>-'5.  2015-2020 LRAM'!AD1132</f>
        <v>0</v>
      </c>
      <c r="J82" s="156">
        <f>-'5.  2015-2020 LRAM'!AE1132</f>
        <v>0</v>
      </c>
      <c r="K82" s="156">
        <f>-'5.  2015-2020 LRAM'!AF1132</f>
        <v>0</v>
      </c>
      <c r="L82" s="156">
        <f>-'5.  2015-2020 LRAM'!AG1132</f>
        <v>0</v>
      </c>
      <c r="M82" s="156">
        <f>-'5.  2015-2020 LRAM'!AH1132</f>
        <v>0</v>
      </c>
      <c r="N82" s="156">
        <f>-'5.  2015-2020 LRAM'!AI1132</f>
        <v>0</v>
      </c>
      <c r="O82" s="156">
        <f>-'5.  2015-2020 LRAM'!AJ1132</f>
        <v>0</v>
      </c>
      <c r="P82" s="156">
        <f>-'5.  2015-2020 LRAM'!AK1132</f>
        <v>0</v>
      </c>
      <c r="Q82" s="156">
        <f>-'5.  2015-2020 LRAM'!AL1132</f>
        <v>0</v>
      </c>
      <c r="R82" s="157">
        <f>SUM(D82:Q82)</f>
        <v>0</v>
      </c>
      <c r="S82" s="158"/>
      <c r="U82" s="152"/>
      <c r="V82" s="153"/>
    </row>
    <row r="83" spans="2:22" s="136" customFormat="1" hidden="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Charges'!I237</f>
        <v>1341.9228717586625</v>
      </c>
      <c r="E84" s="677">
        <f>'6.  Carrying Charges'!J237</f>
        <v>4150.2776858856414</v>
      </c>
      <c r="F84" s="677">
        <f>'6.  Carrying Charges'!K237</f>
        <v>17845.464738331066</v>
      </c>
      <c r="G84" s="677">
        <f>'6.  Carrying Charges'!L237</f>
        <v>80.401522501524838</v>
      </c>
      <c r="H84" s="677">
        <f>'6.  Carrying Charges'!M237</f>
        <v>1313.509697511782</v>
      </c>
      <c r="I84" s="677">
        <f>'6.  Carrying Charges'!N237</f>
        <v>3433.8630325670033</v>
      </c>
      <c r="J84" s="677">
        <f>'6.  Carrying Charges'!O237</f>
        <v>-4.6884318973292984</v>
      </c>
      <c r="K84" s="677">
        <f>'6.  Carrying Charges'!P237</f>
        <v>0</v>
      </c>
      <c r="L84" s="677">
        <f>'6.  Carrying Charges'!Q237</f>
        <v>0</v>
      </c>
      <c r="M84" s="677">
        <f>'6.  Carrying Charges'!R237</f>
        <v>0</v>
      </c>
      <c r="N84" s="677">
        <f>'6.  Carrying Charges'!S237</f>
        <v>0</v>
      </c>
      <c r="O84" s="677">
        <f>'6.  Carrying Charges'!T237</f>
        <v>0</v>
      </c>
      <c r="P84" s="677">
        <f>'6.  Carrying Charges'!U237</f>
        <v>0</v>
      </c>
      <c r="Q84" s="677">
        <f>'6.  Carrying Charges'!V237</f>
        <v>0</v>
      </c>
      <c r="R84" s="678">
        <f>SUM(D84:Q84)</f>
        <v>28160.75111665835</v>
      </c>
      <c r="U84" s="152"/>
      <c r="V84" s="153"/>
    </row>
    <row r="85" spans="2:22" s="163" customFormat="1" ht="21.75" customHeight="1">
      <c r="B85" s="621" t="s">
        <v>240</v>
      </c>
      <c r="C85" s="622"/>
      <c r="D85" s="621">
        <f>SUM(D54:D80)+D84</f>
        <v>57730.172757441745</v>
      </c>
      <c r="E85" s="621">
        <f t="shared" ref="E85:Q85" si="2">SUM(E54:E80)+E84</f>
        <v>178546.95887516238</v>
      </c>
      <c r="F85" s="621">
        <f t="shared" si="2"/>
        <v>767720.54785125295</v>
      </c>
      <c r="G85" s="621">
        <f t="shared" si="2"/>
        <v>3458.9124916630335</v>
      </c>
      <c r="H85" s="621">
        <f t="shared" si="2"/>
        <v>56507.824221336996</v>
      </c>
      <c r="I85" s="621">
        <f t="shared" si="2"/>
        <v>147726.45303800885</v>
      </c>
      <c r="J85" s="621">
        <f t="shared" si="2"/>
        <v>-201.69861404895875</v>
      </c>
      <c r="K85" s="621">
        <f t="shared" si="2"/>
        <v>0</v>
      </c>
      <c r="L85" s="621">
        <f t="shared" si="2"/>
        <v>0</v>
      </c>
      <c r="M85" s="621">
        <f t="shared" si="2"/>
        <v>0</v>
      </c>
      <c r="N85" s="621">
        <f t="shared" si="2"/>
        <v>0</v>
      </c>
      <c r="O85" s="621">
        <f t="shared" si="2"/>
        <v>0</v>
      </c>
      <c r="P85" s="621">
        <f t="shared" si="2"/>
        <v>0</v>
      </c>
      <c r="Q85" s="621">
        <f t="shared" si="2"/>
        <v>0</v>
      </c>
      <c r="R85" s="621">
        <f>SUM(R54:R80)+R84</f>
        <v>1211489.170620817</v>
      </c>
      <c r="U85" s="152"/>
      <c r="V85" s="153"/>
    </row>
    <row r="86" spans="2:22" ht="20.25" customHeight="1">
      <c r="B86" s="453"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LRAM'!Y389:AL389)</f>
        <v>0</v>
      </c>
      <c r="I93" s="555">
        <f>SUM('5.  2015-2020 LRAM'!Y572:AL572)</f>
        <v>0</v>
      </c>
      <c r="J93" s="554">
        <f>SUM('5.  2015-2020 LRAM'!Y755:AL755)</f>
        <v>0</v>
      </c>
      <c r="K93" s="554">
        <f>SUM('5.  2015-2020 LRAM'!Y938:AL938)</f>
        <v>54930.909080405319</v>
      </c>
      <c r="L93" s="554">
        <f>SUM('5.  2015-2020 LRAM'!Y1121:AL1121)</f>
        <v>0</v>
      </c>
      <c r="M93" s="554">
        <f>SUM(C93:L93)</f>
        <v>54930.909080405319</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LRAM'!Y390:AL390)</f>
        <v>0</v>
      </c>
      <c r="I94" s="555">
        <f>SUM('5.  2015-2020 LRAM'!Y573:AL573)</f>
        <v>0</v>
      </c>
      <c r="J94" s="554">
        <f>SUM('5.  2015-2020 LRAM'!Y756:AL756)</f>
        <v>0</v>
      </c>
      <c r="K94" s="554">
        <f>SUM('5.  2015-2020 LRAM'!Y939:AL939)</f>
        <v>108788.3649704344</v>
      </c>
      <c r="L94" s="554">
        <f>SUM('5.  2015-2020 LRAM'!Y1122:AL1122)</f>
        <v>0</v>
      </c>
      <c r="M94" s="554">
        <f>SUM(D94:L94)</f>
        <v>108788.3649704344</v>
      </c>
      <c r="T94" s="197"/>
      <c r="U94" s="197"/>
    </row>
    <row r="95" spans="2:22" s="90" customFormat="1" ht="23.25" hidden="1" customHeight="1">
      <c r="B95" s="198">
        <v>2013</v>
      </c>
      <c r="C95" s="557"/>
      <c r="D95" s="557"/>
      <c r="E95" s="555">
        <f>SUM('4.  2011-2014 LRAM'!Y390:AL390)</f>
        <v>0</v>
      </c>
      <c r="F95" s="555">
        <f>SUM('4.  2011-2014 LRAM'!Y519:AL519)</f>
        <v>0</v>
      </c>
      <c r="G95" s="555">
        <f>SUM('5.  2015-2020 LRAM'!Y201:AL201)</f>
        <v>0</v>
      </c>
      <c r="H95" s="554">
        <f>SUM('5.  2015-2020 LRAM'!Y391:AL391)</f>
        <v>0</v>
      </c>
      <c r="I95" s="555">
        <f>SUM('5.  2015-2020 LRAM'!Y574:AL574)</f>
        <v>0</v>
      </c>
      <c r="J95" s="554">
        <f>SUM('5.  2015-2020 LRAM'!Y757:AL757)</f>
        <v>0</v>
      </c>
      <c r="K95" s="554">
        <f>SUM('5.  2015-2020 LRAM'!Y940:AL940)</f>
        <v>131954.76687734117</v>
      </c>
      <c r="L95" s="554">
        <f>SUM('5.  2015-2020 LRAM'!Y1123:AL1123)</f>
        <v>0</v>
      </c>
      <c r="M95" s="554">
        <f>SUM(C95:L95)</f>
        <v>131954.76687734117</v>
      </c>
      <c r="T95" s="197"/>
      <c r="U95" s="197"/>
    </row>
    <row r="96" spans="2:22" s="90" customFormat="1" ht="23.25" hidden="1" customHeight="1">
      <c r="B96" s="198">
        <v>2014</v>
      </c>
      <c r="C96" s="557"/>
      <c r="D96" s="557"/>
      <c r="E96" s="557"/>
      <c r="F96" s="555">
        <f>SUM('4.  2011-2014 LRAM'!Y520:AL520)</f>
        <v>0</v>
      </c>
      <c r="G96" s="555">
        <f>SUM('5.  2015-2020 LRAM'!Y202:AL202)</f>
        <v>0</v>
      </c>
      <c r="H96" s="554">
        <f>SUM('5.  2015-2020 LRAM'!Y392:AL392)</f>
        <v>0</v>
      </c>
      <c r="I96" s="555">
        <f>SUM('5.  2015-2020 LRAM'!Y575:AL575)</f>
        <v>0</v>
      </c>
      <c r="J96" s="554">
        <f>SUM('5.  2015-2020 LRAM'!Y758:AL758)</f>
        <v>0</v>
      </c>
      <c r="K96" s="554">
        <f>SUM('5.  2015-2020 LRAM'!Y941:AL941)</f>
        <v>111630.18827830258</v>
      </c>
      <c r="L96" s="554">
        <f>SUM('5.  2015-2020 LRAM'!Y1124:AL1124)</f>
        <v>0</v>
      </c>
      <c r="M96" s="554">
        <f>SUM(F96:L96)</f>
        <v>111630.18827830258</v>
      </c>
      <c r="T96" s="197"/>
      <c r="U96" s="197"/>
    </row>
    <row r="97" spans="2:21" s="90" customFormat="1" ht="23.25" hidden="1" customHeight="1">
      <c r="B97" s="198">
        <v>2015</v>
      </c>
      <c r="C97" s="557"/>
      <c r="D97" s="557"/>
      <c r="E97" s="557"/>
      <c r="F97" s="557"/>
      <c r="G97" s="555">
        <f>SUM('5.  2015-2020 LRAM'!Y203:AL203)</f>
        <v>0</v>
      </c>
      <c r="H97" s="554">
        <f>SUM('5.  2015-2020 LRAM'!Y393:AL393)</f>
        <v>0</v>
      </c>
      <c r="I97" s="555">
        <f>SUM('5.  2015-2020 LRAM'!Y576:AL576)</f>
        <v>0</v>
      </c>
      <c r="J97" s="554">
        <f>SUM('5.  2015-2020 LRAM'!Y759:AL759)</f>
        <v>0</v>
      </c>
      <c r="K97" s="554">
        <f>SUM('5.  2015-2020 LRAM'!Y942:AL942)</f>
        <v>154842.13580438754</v>
      </c>
      <c r="L97" s="554">
        <f>SUM('5.  2015-2020 LRAM'!Y1125:AL1125)</f>
        <v>0</v>
      </c>
      <c r="M97" s="554">
        <f>SUM(G97:L97)</f>
        <v>154842.13580438754</v>
      </c>
      <c r="T97" s="197"/>
      <c r="U97" s="197"/>
    </row>
    <row r="98" spans="2:21" s="90" customFormat="1" ht="23.25" hidden="1" customHeight="1">
      <c r="B98" s="198">
        <v>2016</v>
      </c>
      <c r="C98" s="557"/>
      <c r="D98" s="557"/>
      <c r="E98" s="557"/>
      <c r="F98" s="557"/>
      <c r="G98" s="557"/>
      <c r="H98" s="554">
        <f>SUM('5.  2015-2020 LRAM'!Y394:AL394)</f>
        <v>0</v>
      </c>
      <c r="I98" s="555">
        <f>SUM('5.  2015-2020 LRAM'!Y577:AL577)</f>
        <v>0</v>
      </c>
      <c r="J98" s="554">
        <f>SUM('5.  2015-2020 LRAM'!Y760:AL760)</f>
        <v>0</v>
      </c>
      <c r="K98" s="554">
        <f>SUM('5.  2015-2020 LRAM'!Y943:AL943)</f>
        <v>170274.64620873035</v>
      </c>
      <c r="L98" s="554">
        <f>SUM('5.  2015-2020 LRAM'!Y1126:AL1126)</f>
        <v>0</v>
      </c>
      <c r="M98" s="554">
        <f>SUM(H98:L98)</f>
        <v>170274.64620873035</v>
      </c>
      <c r="T98" s="197"/>
      <c r="U98" s="197"/>
    </row>
    <row r="99" spans="2:21" s="90" customFormat="1" ht="23.25" hidden="1" customHeight="1">
      <c r="B99" s="198">
        <v>2017</v>
      </c>
      <c r="C99" s="557"/>
      <c r="D99" s="557"/>
      <c r="E99" s="557"/>
      <c r="F99" s="557"/>
      <c r="G99" s="557"/>
      <c r="H99" s="557"/>
      <c r="I99" s="554">
        <f>SUM('5.  2015-2020 LRAM'!Y578:AL578)</f>
        <v>0</v>
      </c>
      <c r="J99" s="554">
        <f>SUM('5.  2015-2020 LRAM'!Y761:AL761)</f>
        <v>0</v>
      </c>
      <c r="K99" s="554">
        <f>SUM('5.  2015-2020 LRAM'!Y944:AL944)</f>
        <v>262045.39658176916</v>
      </c>
      <c r="L99" s="554">
        <f>SUM('5.  2015-2020 LRAM'!Y1127:AL1127)</f>
        <v>0</v>
      </c>
      <c r="M99" s="554">
        <f>SUM(I99:L99)</f>
        <v>262045.39658176916</v>
      </c>
      <c r="T99" s="197"/>
      <c r="U99" s="197"/>
    </row>
    <row r="100" spans="2:21" s="90" customFormat="1" ht="23.25" hidden="1" customHeight="1">
      <c r="B100" s="198">
        <v>2018</v>
      </c>
      <c r="C100" s="557"/>
      <c r="D100" s="557"/>
      <c r="E100" s="557"/>
      <c r="F100" s="557"/>
      <c r="G100" s="557"/>
      <c r="H100" s="557"/>
      <c r="I100" s="557"/>
      <c r="J100" s="554">
        <f>SUM('5.  2015-2020 LRAM'!Y762:AL762)</f>
        <v>0</v>
      </c>
      <c r="K100" s="554">
        <f>SUM('5.  2015-2020 LRAM'!Y945:AL945)</f>
        <v>174944.3260615785</v>
      </c>
      <c r="L100" s="554">
        <f>SUM('5.  2015-2020 LRAM'!Y1128:AL1128)</f>
        <v>0</v>
      </c>
      <c r="M100" s="554">
        <f>SUM(J100:L100)</f>
        <v>174944.3260615785</v>
      </c>
      <c r="T100" s="197"/>
      <c r="U100" s="197"/>
    </row>
    <row r="101" spans="2:21" s="90" customFormat="1" ht="23.25" hidden="1" customHeight="1">
      <c r="B101" s="198">
        <v>2019</v>
      </c>
      <c r="C101" s="557"/>
      <c r="D101" s="557"/>
      <c r="E101" s="557"/>
      <c r="F101" s="557"/>
      <c r="G101" s="557"/>
      <c r="H101" s="557"/>
      <c r="I101" s="557"/>
      <c r="J101" s="557"/>
      <c r="K101" s="554">
        <f>SUM('5.  2015-2020 LRAM'!Y946:AL946)</f>
        <v>13917.685641209808</v>
      </c>
      <c r="L101" s="554">
        <f>SUM('5.  2015-2020 LRAM'!Y1129:AL1129)</f>
        <v>0</v>
      </c>
      <c r="M101" s="554">
        <f>SUM(K101:L101)</f>
        <v>13917.685641209808</v>
      </c>
      <c r="T101" s="197"/>
      <c r="U101" s="197"/>
    </row>
    <row r="102" spans="2:21" s="90" customFormat="1" ht="23.25" hidden="1" customHeight="1">
      <c r="B102" s="198">
        <v>2020</v>
      </c>
      <c r="C102" s="557"/>
      <c r="D102" s="557"/>
      <c r="E102" s="557"/>
      <c r="F102" s="557"/>
      <c r="G102" s="557"/>
      <c r="H102" s="557"/>
      <c r="I102" s="557"/>
      <c r="J102" s="557"/>
      <c r="K102" s="557"/>
      <c r="L102" s="556">
        <f>SUM('5.  2015-2020 LRAM'!Y1130:AL1130)</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0</v>
      </c>
      <c r="H103" s="554">
        <f>H93+H94+H95+H96+H97+H98</f>
        <v>0</v>
      </c>
      <c r="I103" s="554">
        <f>I93+I94+I95+I96+I97+I98+I99</f>
        <v>0</v>
      </c>
      <c r="J103" s="554">
        <f>J93+J94+J95+J96+J97+J98+J99+J100</f>
        <v>0</v>
      </c>
      <c r="K103" s="554">
        <f>K93+K94+K95+K96+K97+K98+K99+K100+K101</f>
        <v>1183328.4195041589</v>
      </c>
      <c r="L103" s="554">
        <f>SUM(L93:L102)</f>
        <v>0</v>
      </c>
      <c r="M103" s="554">
        <f>SUM(M93:M102)</f>
        <v>1183328.4195041589</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LRAM'!AM205</f>
        <v>0</v>
      </c>
      <c r="H104" s="552">
        <f>'5.  2015-2020 LRAM'!AM396</f>
        <v>0</v>
      </c>
      <c r="I104" s="552">
        <f>'5.  2015-2020 LRAM'!AM580</f>
        <v>0</v>
      </c>
      <c r="J104" s="552">
        <f>'5.  2015-2020 LRAM'!AM764</f>
        <v>0</v>
      </c>
      <c r="K104" s="552">
        <f>'5.  2015-2020 LRAM'!AM948</f>
        <v>0</v>
      </c>
      <c r="L104" s="552">
        <f>'5.  2015-2020 LRAM'!AM1132</f>
        <v>0</v>
      </c>
      <c r="M104" s="554">
        <f>SUM(C104:L104)</f>
        <v>0</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11889.985348476161</v>
      </c>
      <c r="L105" s="552">
        <f>'6.  Carrying Charges'!W162</f>
        <v>28160.75111665835</v>
      </c>
      <c r="M105" s="554">
        <f>SUM(C105:L105)</f>
        <v>40050.736465134512</v>
      </c>
    </row>
    <row r="106" spans="2:21" ht="23.25" hidden="1" customHeight="1">
      <c r="B106" s="569" t="s">
        <v>26</v>
      </c>
      <c r="C106" s="552">
        <f>C103-C104+C105</f>
        <v>0</v>
      </c>
      <c r="D106" s="552">
        <f t="shared" ref="D106:J106" si="3">D103-D104+D105</f>
        <v>0</v>
      </c>
      <c r="E106" s="552">
        <f t="shared" si="3"/>
        <v>0</v>
      </c>
      <c r="F106" s="552">
        <f t="shared" si="3"/>
        <v>0</v>
      </c>
      <c r="G106" s="552">
        <f t="shared" si="3"/>
        <v>0</v>
      </c>
      <c r="H106" s="552">
        <f t="shared" si="3"/>
        <v>0</v>
      </c>
      <c r="I106" s="552">
        <f t="shared" si="3"/>
        <v>0</v>
      </c>
      <c r="J106" s="552">
        <f t="shared" si="3"/>
        <v>0</v>
      </c>
      <c r="K106" s="552">
        <f>K103-K104+K105</f>
        <v>1195218.404852635</v>
      </c>
      <c r="L106" s="552">
        <f>L103-L104+L105</f>
        <v>28160.75111665835</v>
      </c>
      <c r="M106" s="552">
        <f>M103-M104+M105</f>
        <v>1223379.1559692933</v>
      </c>
    </row>
    <row r="107" spans="2:21" hidden="1"/>
    <row r="108" spans="2:21">
      <c r="B108" s="587"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80" zoomScaleNormal="80" workbookViewId="0">
      <selection activeCell="M27" sqref="M27"/>
    </sheetView>
  </sheetViews>
  <sheetFormatPr defaultColWidth="9.140625" defaultRowHeight="15"/>
  <cols>
    <col min="1" max="1" width="5.42578125" style="12" customWidth="1"/>
    <col min="2" max="2" width="27" style="12" customWidth="1"/>
    <col min="3" max="3" width="24.42578125" style="12" customWidth="1"/>
    <col min="4" max="4" width="23.42578125" style="12" customWidth="1"/>
    <col min="5" max="5" width="28.5703125" style="12" customWidth="1"/>
    <col min="6" max="6" width="43.85546875" style="12" customWidth="1"/>
    <col min="7" max="7" width="72.570312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612</v>
      </c>
    </row>
    <row r="20" spans="2:8" ht="13.5" customHeight="1"/>
    <row r="21" spans="2:8" ht="41.1" customHeight="1">
      <c r="B21" s="811" t="s">
        <v>675</v>
      </c>
      <c r="C21" s="811"/>
      <c r="D21" s="811"/>
      <c r="E21" s="811"/>
      <c r="F21" s="811"/>
      <c r="G21" s="811"/>
      <c r="H21" s="811"/>
    </row>
    <row r="23" spans="2:8" s="607" customFormat="1" ht="15.75">
      <c r="B23" s="617" t="s">
        <v>546</v>
      </c>
      <c r="C23" s="617" t="s">
        <v>561</v>
      </c>
      <c r="D23" s="617" t="s">
        <v>545</v>
      </c>
      <c r="E23" s="820" t="s">
        <v>34</v>
      </c>
      <c r="F23" s="821"/>
      <c r="G23" s="820" t="s">
        <v>544</v>
      </c>
      <c r="H23" s="821"/>
    </row>
    <row r="24" spans="2:8">
      <c r="B24" s="606">
        <v>1</v>
      </c>
      <c r="C24" s="642" t="s">
        <v>369</v>
      </c>
      <c r="D24" s="605" t="s">
        <v>783</v>
      </c>
      <c r="E24" s="816" t="s">
        <v>784</v>
      </c>
      <c r="F24" s="817"/>
      <c r="G24" s="818" t="s">
        <v>785</v>
      </c>
      <c r="H24" s="819"/>
    </row>
    <row r="25" spans="2:8">
      <c r="B25" s="606">
        <v>2</v>
      </c>
      <c r="C25" s="642" t="s">
        <v>169</v>
      </c>
      <c r="D25" s="605" t="s">
        <v>1087</v>
      </c>
      <c r="E25" s="816" t="s">
        <v>786</v>
      </c>
      <c r="F25" s="817"/>
      <c r="G25" s="818" t="s">
        <v>787</v>
      </c>
      <c r="H25" s="819"/>
    </row>
    <row r="26" spans="2:8">
      <c r="B26" s="606">
        <v>3</v>
      </c>
      <c r="C26" s="642" t="s">
        <v>369</v>
      </c>
      <c r="D26" s="605" t="s">
        <v>790</v>
      </c>
      <c r="E26" s="816" t="s">
        <v>791</v>
      </c>
      <c r="F26" s="817"/>
      <c r="G26" s="818" t="s">
        <v>792</v>
      </c>
      <c r="H26" s="819"/>
    </row>
    <row r="27" spans="2:8">
      <c r="B27" s="606">
        <v>4</v>
      </c>
      <c r="C27" s="642" t="s">
        <v>369</v>
      </c>
      <c r="D27" s="605" t="s">
        <v>1090</v>
      </c>
      <c r="E27" s="816" t="s">
        <v>1091</v>
      </c>
      <c r="F27" s="817"/>
      <c r="G27" s="818" t="s">
        <v>785</v>
      </c>
      <c r="H27" s="819"/>
    </row>
    <row r="28" spans="2:8" ht="15" customHeight="1">
      <c r="B28" s="606">
        <v>5</v>
      </c>
      <c r="C28" s="642" t="s">
        <v>369</v>
      </c>
      <c r="D28" s="605" t="s">
        <v>1088</v>
      </c>
      <c r="E28" s="824" t="s">
        <v>793</v>
      </c>
      <c r="F28" s="825"/>
      <c r="G28" s="822" t="s">
        <v>795</v>
      </c>
      <c r="H28" s="823"/>
    </row>
    <row r="29" spans="2:8" ht="15" customHeight="1">
      <c r="B29" s="606">
        <v>6</v>
      </c>
      <c r="C29" s="642" t="s">
        <v>369</v>
      </c>
      <c r="D29" s="605" t="s">
        <v>1089</v>
      </c>
      <c r="E29" s="824" t="s">
        <v>794</v>
      </c>
      <c r="F29" s="825"/>
      <c r="G29" s="822" t="s">
        <v>796</v>
      </c>
      <c r="H29" s="823"/>
    </row>
    <row r="30" spans="2:8" ht="15" customHeight="1">
      <c r="B30" s="606">
        <v>7</v>
      </c>
      <c r="C30" s="642" t="s">
        <v>368</v>
      </c>
      <c r="D30" s="605" t="s">
        <v>783</v>
      </c>
      <c r="E30" s="816" t="s">
        <v>784</v>
      </c>
      <c r="F30" s="817"/>
      <c r="G30" s="818" t="s">
        <v>785</v>
      </c>
      <c r="H30" s="819"/>
    </row>
    <row r="31" spans="2:8" ht="15" customHeight="1">
      <c r="B31" s="606">
        <v>8</v>
      </c>
      <c r="C31" s="642" t="s">
        <v>369</v>
      </c>
      <c r="D31" s="605" t="s">
        <v>1083</v>
      </c>
      <c r="E31" s="816" t="s">
        <v>1084</v>
      </c>
      <c r="F31" s="817"/>
      <c r="G31" s="818" t="s">
        <v>1085</v>
      </c>
      <c r="H31" s="819"/>
    </row>
    <row r="32" spans="2:8" ht="14.45" customHeight="1">
      <c r="B32" s="606">
        <v>9</v>
      </c>
      <c r="C32" s="642"/>
      <c r="D32" s="605"/>
      <c r="E32" s="816"/>
      <c r="F32" s="817"/>
      <c r="G32" s="818"/>
      <c r="H32" s="819"/>
    </row>
    <row r="33" spans="2:8">
      <c r="B33" s="606">
        <v>10</v>
      </c>
      <c r="C33" s="642"/>
      <c r="D33" s="605"/>
      <c r="E33" s="816"/>
      <c r="F33" s="817"/>
      <c r="G33" s="818"/>
      <c r="H33" s="819"/>
    </row>
    <row r="34" spans="2:8">
      <c r="B34" s="606" t="s">
        <v>480</v>
      </c>
      <c r="C34" s="642"/>
      <c r="D34" s="605"/>
      <c r="E34" s="816"/>
      <c r="F34" s="817"/>
      <c r="G34" s="818"/>
      <c r="H34" s="819"/>
    </row>
    <row r="36" spans="2:8" ht="30.75" customHeight="1">
      <c r="B36" s="535" t="s">
        <v>608</v>
      </c>
    </row>
    <row r="37" spans="2:8" ht="23.25" customHeight="1">
      <c r="B37" s="566" t="s">
        <v>613</v>
      </c>
      <c r="C37" s="603"/>
      <c r="D37" s="603"/>
      <c r="E37" s="603"/>
      <c r="F37" s="603"/>
      <c r="G37" s="603"/>
      <c r="H37" s="603"/>
    </row>
    <row r="39" spans="2:8" s="90" customFormat="1" ht="15.75">
      <c r="B39" s="617" t="s">
        <v>546</v>
      </c>
      <c r="C39" s="617" t="s">
        <v>561</v>
      </c>
      <c r="D39" s="617" t="s">
        <v>545</v>
      </c>
      <c r="E39" s="820" t="s">
        <v>34</v>
      </c>
      <c r="F39" s="821"/>
      <c r="G39" s="820" t="s">
        <v>544</v>
      </c>
      <c r="H39" s="821"/>
    </row>
    <row r="40" spans="2:8">
      <c r="B40" s="606">
        <v>1</v>
      </c>
      <c r="C40" s="642"/>
      <c r="D40" s="605"/>
      <c r="E40" s="816"/>
      <c r="F40" s="817"/>
      <c r="G40" s="818"/>
      <c r="H40" s="819"/>
    </row>
    <row r="41" spans="2:8">
      <c r="B41" s="606">
        <v>2</v>
      </c>
      <c r="C41" s="642"/>
      <c r="D41" s="605"/>
      <c r="E41" s="816"/>
      <c r="F41" s="817"/>
      <c r="G41" s="818"/>
      <c r="H41" s="819"/>
    </row>
    <row r="42" spans="2:8">
      <c r="B42" s="606">
        <v>3</v>
      </c>
      <c r="C42" s="642"/>
      <c r="D42" s="605"/>
      <c r="E42" s="816"/>
      <c r="F42" s="817"/>
      <c r="G42" s="818"/>
      <c r="H42" s="819"/>
    </row>
    <row r="43" spans="2:8">
      <c r="B43" s="606">
        <v>4</v>
      </c>
      <c r="C43" s="642"/>
      <c r="D43" s="605"/>
      <c r="E43" s="816"/>
      <c r="F43" s="817"/>
      <c r="G43" s="818"/>
      <c r="H43" s="819"/>
    </row>
    <row r="44" spans="2:8">
      <c r="B44" s="606">
        <v>5</v>
      </c>
      <c r="C44" s="642"/>
      <c r="D44" s="605"/>
      <c r="E44" s="816"/>
      <c r="F44" s="817"/>
      <c r="G44" s="818"/>
      <c r="H44" s="819"/>
    </row>
    <row r="45" spans="2:8">
      <c r="B45" s="606">
        <v>6</v>
      </c>
      <c r="C45" s="642"/>
      <c r="D45" s="605"/>
      <c r="E45" s="816"/>
      <c r="F45" s="817"/>
      <c r="G45" s="818"/>
      <c r="H45" s="819"/>
    </row>
    <row r="46" spans="2:8">
      <c r="B46" s="606">
        <v>7</v>
      </c>
      <c r="C46" s="642"/>
      <c r="D46" s="605"/>
      <c r="E46" s="816"/>
      <c r="F46" s="817"/>
      <c r="G46" s="818"/>
      <c r="H46" s="819"/>
    </row>
    <row r="47" spans="2:8">
      <c r="B47" s="606">
        <v>8</v>
      </c>
      <c r="C47" s="642"/>
      <c r="D47" s="605"/>
      <c r="E47" s="816"/>
      <c r="F47" s="817"/>
      <c r="G47" s="818"/>
      <c r="H47" s="819"/>
    </row>
    <row r="48" spans="2:8">
      <c r="B48" s="606">
        <v>9</v>
      </c>
      <c r="C48" s="642"/>
      <c r="D48" s="605"/>
      <c r="E48" s="816"/>
      <c r="F48" s="817"/>
      <c r="G48" s="818"/>
      <c r="H48" s="819"/>
    </row>
    <row r="49" spans="2:8">
      <c r="B49" s="606">
        <v>10</v>
      </c>
      <c r="C49" s="642"/>
      <c r="D49" s="605"/>
      <c r="E49" s="816"/>
      <c r="F49" s="817"/>
      <c r="G49" s="818"/>
      <c r="H49" s="819"/>
    </row>
    <row r="50" spans="2:8">
      <c r="B50" s="606" t="s">
        <v>480</v>
      </c>
      <c r="C50" s="642"/>
      <c r="D50" s="605"/>
      <c r="E50" s="816"/>
      <c r="F50" s="817"/>
      <c r="G50" s="818"/>
      <c r="H50" s="81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7" zoomScale="90" zoomScaleNormal="90" workbookViewId="0">
      <selection activeCell="F23" sqref="F23"/>
    </sheetView>
  </sheetViews>
  <sheetFormatPr defaultColWidth="9.140625" defaultRowHeight="15"/>
  <cols>
    <col min="1" max="1" width="5.42578125" style="12" customWidth="1"/>
    <col min="2" max="2" width="27.42578125" style="10" customWidth="1"/>
    <col min="3" max="3" width="23" style="10" customWidth="1"/>
    <col min="4" max="4" width="32.42578125" style="12" customWidth="1"/>
    <col min="5" max="5" width="26.425781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425781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row>
    <row r="10" spans="2:17" s="17" customFormat="1" ht="16.5" customHeight="1"/>
    <row r="11" spans="2:17" s="17" customFormat="1" ht="36.75" customHeight="1">
      <c r="B11" s="826" t="s">
        <v>753</v>
      </c>
      <c r="C11" s="826"/>
      <c r="D11" s="826"/>
      <c r="E11" s="826"/>
      <c r="F11" s="826"/>
      <c r="G11" s="826"/>
      <c r="H11" s="826"/>
      <c r="I11" s="826"/>
      <c r="J11" s="826"/>
      <c r="K11" s="826"/>
      <c r="L11" s="826"/>
      <c r="M11" s="826"/>
      <c r="N11" s="612"/>
      <c r="O11" s="612"/>
      <c r="P11" s="612"/>
      <c r="Q11" s="612"/>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50 - 4,999 kW</v>
      </c>
      <c r="G13" s="243" t="str">
        <f>'1.  LRAMVA Summary'!G52</f>
        <v>General Service 3,000 - 4,999 kW</v>
      </c>
      <c r="H13" s="243" t="str">
        <f>'1.  LRAMVA Summary'!H52</f>
        <v>Large Use - Regular</v>
      </c>
      <c r="I13" s="243" t="str">
        <f>'1.  LRAMVA Summary'!I52</f>
        <v>Large Use - 3TS</v>
      </c>
      <c r="J13" s="243" t="str">
        <f>'1.  LRAMVA Summary'!J52</f>
        <v>Large Use - Ford Annex</v>
      </c>
      <c r="K13" s="243" t="str">
        <f>'1.  LRAMVA Summary'!K52</f>
        <v>Other</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t="str">
        <f>'1.  LRAMVA Summary'!I53</f>
        <v>kW</v>
      </c>
      <c r="J14" s="577" t="str">
        <f>'1.  LRAMVA Summary'!J53</f>
        <v>kW</v>
      </c>
      <c r="K14" s="577" t="str">
        <f>'1.  LRAMVA Summary'!K53</f>
        <v>kW</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4">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4">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26" t="s">
        <v>753</v>
      </c>
      <c r="C26" s="826"/>
      <c r="D26" s="826"/>
      <c r="E26" s="826"/>
      <c r="F26" s="826"/>
      <c r="G26" s="826"/>
      <c r="H26" s="826"/>
      <c r="I26" s="826"/>
      <c r="J26" s="826"/>
      <c r="K26" s="826"/>
      <c r="L26" s="826"/>
      <c r="M26" s="826"/>
      <c r="N26" s="612"/>
      <c r="O26" s="612"/>
      <c r="P26" s="612"/>
      <c r="Q26" s="612"/>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50 - 4,999 kW</v>
      </c>
      <c r="G28" s="243" t="str">
        <f>'1.  LRAMVA Summary'!G52</f>
        <v>General Service 3,000 - 4,999 kW</v>
      </c>
      <c r="H28" s="243" t="str">
        <f>'1.  LRAMVA Summary'!H52</f>
        <v>Large Use - Regular</v>
      </c>
      <c r="I28" s="243" t="str">
        <f>'1.  LRAMVA Summary'!I52</f>
        <v>Large Use - 3TS</v>
      </c>
      <c r="J28" s="243" t="str">
        <f>'1.  LRAMVA Summary'!J52</f>
        <v>Large Use - Ford Annex</v>
      </c>
      <c r="K28" s="243" t="str">
        <f>'1.  LRAMVA Summary'!K52</f>
        <v>Other</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t="str">
        <f>'1.  LRAMVA Summary'!I53</f>
        <v>kW</v>
      </c>
      <c r="J29" s="577" t="str">
        <f>'1.  LRAMVA Summary'!J53</f>
        <v>kW</v>
      </c>
      <c r="K29" s="577" t="str">
        <f>'1.  LRAMVA Summary'!K53</f>
        <v>kW</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4">
        <f>SUM(D30:Q30)</f>
        <v>0</v>
      </c>
      <c r="D30" s="462"/>
      <c r="E30" s="462"/>
      <c r="F30" s="462"/>
      <c r="G30" s="462"/>
      <c r="H30" s="462"/>
      <c r="I30" s="462"/>
      <c r="J30" s="462"/>
      <c r="K30" s="462"/>
      <c r="L30" s="462"/>
      <c r="M30" s="462"/>
      <c r="N30" s="462"/>
      <c r="O30" s="462"/>
      <c r="P30" s="462"/>
      <c r="Q30" s="452"/>
    </row>
    <row r="31" spans="2:17" s="463" customFormat="1" ht="15" customHeight="1">
      <c r="B31" s="461" t="s">
        <v>28</v>
      </c>
      <c r="C31" s="624">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26" t="s">
        <v>606</v>
      </c>
      <c r="C40" s="826"/>
      <c r="D40" s="826"/>
      <c r="E40" s="826"/>
      <c r="F40" s="826"/>
      <c r="G40" s="826"/>
      <c r="H40" s="826"/>
      <c r="I40" s="826"/>
      <c r="J40" s="826"/>
      <c r="K40" s="826"/>
      <c r="L40" s="826"/>
      <c r="M40" s="826"/>
      <c r="N40" s="612"/>
      <c r="O40" s="612"/>
      <c r="P40" s="612"/>
      <c r="Q40" s="612"/>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General Service &lt; 50 kW</v>
      </c>
      <c r="F42" s="243" t="str">
        <f>'1.  LRAMVA Summary'!F52</f>
        <v>General Service 50 - 4,999 kW</v>
      </c>
      <c r="G42" s="243" t="str">
        <f>'1.  LRAMVA Summary'!G52</f>
        <v>General Service 3,000 - 4,999 kW</v>
      </c>
      <c r="H42" s="243" t="str">
        <f>'1.  LRAMVA Summary'!H52</f>
        <v>Large Use - Regular</v>
      </c>
      <c r="I42" s="243" t="str">
        <f>'1.  LRAMVA Summary'!I52</f>
        <v>Large Use - 3TS</v>
      </c>
      <c r="J42" s="243" t="str">
        <f>'1.  LRAMVA Summary'!J52</f>
        <v>Large Use - Ford Annex</v>
      </c>
      <c r="K42" s="243" t="str">
        <f>'1.  LRAMVA Summary'!K52</f>
        <v>Other</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t="str">
        <f>'1.  LRAMVA Summary'!I53</f>
        <v>kW</v>
      </c>
      <c r="J43" s="581" t="str">
        <f>'1.  LRAMVA Summary'!J53</f>
        <v>kW</v>
      </c>
      <c r="K43" s="581" t="str">
        <f>'1.  LRAMVA Summary'!K53</f>
        <v>kW</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2"/>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2"/>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2"/>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2"/>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2"/>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2"/>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2"/>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54" activePane="bottomLeft" state="frozen"/>
      <selection pane="bottomLeft" activeCell="S115" sqref="S115"/>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5703125" style="5" customWidth="1"/>
    <col min="7" max="8" width="15.42578125" style="5" customWidth="1"/>
    <col min="9" max="9" width="17.425781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2" t="s">
        <v>171</v>
      </c>
      <c r="C4" s="85" t="s">
        <v>175</v>
      </c>
      <c r="D4" s="85"/>
      <c r="E4" s="49"/>
    </row>
    <row r="5" spans="1:26" s="18" customFormat="1" ht="26.25" hidden="1" customHeight="1" outlineLevel="1" thickBot="1">
      <c r="A5" s="4"/>
      <c r="B5" s="832"/>
      <c r="C5" s="86" t="s">
        <v>172</v>
      </c>
      <c r="D5" s="86"/>
      <c r="E5" s="49"/>
    </row>
    <row r="6" spans="1:26" ht="26.25" hidden="1" customHeight="1" outlineLevel="1" thickBot="1">
      <c r="B6" s="832"/>
      <c r="C6" s="835" t="s">
        <v>551</v>
      </c>
      <c r="D6" s="836"/>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30" t="s">
        <v>614</v>
      </c>
      <c r="C12" s="830"/>
      <c r="D12" s="830"/>
      <c r="E12" s="830"/>
      <c r="F12" s="830"/>
      <c r="G12" s="830"/>
      <c r="H12" s="830"/>
      <c r="I12" s="830"/>
      <c r="J12" s="830"/>
      <c r="K12" s="830"/>
      <c r="L12" s="830"/>
      <c r="M12" s="830"/>
      <c r="N12" s="830"/>
      <c r="O12" s="83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1" t="s">
        <v>41</v>
      </c>
      <c r="D14" s="472" t="s">
        <v>765</v>
      </c>
      <c r="E14" s="472" t="s">
        <v>766</v>
      </c>
      <c r="F14" s="472" t="s">
        <v>767</v>
      </c>
      <c r="G14" s="472" t="s">
        <v>768</v>
      </c>
      <c r="H14" s="472" t="s">
        <v>769</v>
      </c>
      <c r="I14" s="472" t="s">
        <v>770</v>
      </c>
      <c r="J14" s="472" t="s">
        <v>771</v>
      </c>
      <c r="K14" s="472" t="s">
        <v>772</v>
      </c>
      <c r="L14" s="472" t="s">
        <v>773</v>
      </c>
      <c r="M14" s="472" t="s">
        <v>1086</v>
      </c>
      <c r="N14" s="472" t="s">
        <v>563</v>
      </c>
      <c r="O14" s="472" t="s">
        <v>564</v>
      </c>
      <c r="P14" s="7"/>
    </row>
    <row r="15" spans="1:26" s="7" customFormat="1" ht="18.75" customHeight="1">
      <c r="B15" s="473" t="s">
        <v>188</v>
      </c>
      <c r="C15" s="83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28"/>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34"/>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27" t="str">
        <f>'2. LRAMVA Threshold'!D43</f>
        <v>kWh</v>
      </c>
      <c r="D18" s="46">
        <v>1.9900000000000001E-2</v>
      </c>
      <c r="E18" s="46">
        <v>0.02</v>
      </c>
      <c r="F18" s="46">
        <v>2.01E-2</v>
      </c>
      <c r="G18" s="46">
        <v>2.0199999999999999E-2</v>
      </c>
      <c r="H18" s="46">
        <v>2.0400000000000001E-2</v>
      </c>
      <c r="I18" s="46">
        <v>2.06E-2</v>
      </c>
      <c r="J18" s="46">
        <v>1.5699999999999999E-2</v>
      </c>
      <c r="K18" s="46">
        <v>1.06E-2</v>
      </c>
      <c r="L18" s="46">
        <v>5.3E-3</v>
      </c>
      <c r="M18" s="46">
        <v>0</v>
      </c>
      <c r="N18" s="46"/>
      <c r="O18" s="69"/>
    </row>
    <row r="19" spans="1:15" s="7" customFormat="1" ht="15" customHeight="1" outlineLevel="1">
      <c r="B19" s="534" t="s">
        <v>511</v>
      </c>
      <c r="C19" s="828"/>
      <c r="D19" s="46"/>
      <c r="E19" s="46">
        <v>-2.9999999999999997E-4</v>
      </c>
      <c r="F19" s="46">
        <v>-2.9999999999999997E-4</v>
      </c>
      <c r="G19" s="46">
        <v>-2.9999999999999997E-4</v>
      </c>
      <c r="H19" s="46">
        <v>-2.9999999999999997E-4</v>
      </c>
      <c r="I19" s="46">
        <v>-2.9999999999999997E-4</v>
      </c>
      <c r="J19" s="46">
        <v>0</v>
      </c>
      <c r="K19" s="46">
        <v>0</v>
      </c>
      <c r="L19" s="46">
        <v>0</v>
      </c>
      <c r="M19" s="46">
        <v>0</v>
      </c>
      <c r="N19" s="46"/>
      <c r="O19" s="69"/>
    </row>
    <row r="20" spans="1:15" s="7" customFormat="1" ht="15" customHeight="1" outlineLevel="1">
      <c r="B20" s="534" t="s">
        <v>512</v>
      </c>
      <c r="C20" s="828"/>
      <c r="D20" s="46"/>
      <c r="E20" s="46"/>
      <c r="F20" s="46"/>
      <c r="G20" s="46"/>
      <c r="H20" s="46"/>
      <c r="I20" s="46"/>
      <c r="J20" s="46"/>
      <c r="K20" s="46"/>
      <c r="L20" s="46"/>
      <c r="M20" s="46"/>
      <c r="N20" s="46"/>
      <c r="O20" s="69"/>
    </row>
    <row r="21" spans="1:15" s="7" customFormat="1" ht="15" customHeight="1" outlineLevel="1">
      <c r="B21" s="534" t="s">
        <v>490</v>
      </c>
      <c r="C21" s="828"/>
      <c r="D21" s="46"/>
      <c r="E21" s="46"/>
      <c r="F21" s="46"/>
      <c r="G21" s="46"/>
      <c r="H21" s="46"/>
      <c r="I21" s="46"/>
      <c r="J21" s="46"/>
      <c r="K21" s="46"/>
      <c r="L21" s="46"/>
      <c r="M21" s="46"/>
      <c r="N21" s="46"/>
      <c r="O21" s="69"/>
    </row>
    <row r="22" spans="1:15" s="7" customFormat="1" ht="14.25" customHeight="1">
      <c r="B22" s="534" t="s">
        <v>513</v>
      </c>
      <c r="C22" s="829"/>
      <c r="D22" s="65">
        <f>SUM(D18:D21)</f>
        <v>1.9900000000000001E-2</v>
      </c>
      <c r="E22" s="65">
        <f>SUM(E18:E21)</f>
        <v>1.9699999999999999E-2</v>
      </c>
      <c r="F22" s="65">
        <f>SUM(F18:F21)</f>
        <v>1.9799999999999998E-2</v>
      </c>
      <c r="G22" s="65">
        <f t="shared" ref="G22:N22" si="2">SUM(G18:G21)</f>
        <v>1.9899999999999998E-2</v>
      </c>
      <c r="H22" s="65">
        <f t="shared" si="2"/>
        <v>2.01E-2</v>
      </c>
      <c r="I22" s="65">
        <f t="shared" si="2"/>
        <v>2.0299999999999999E-2</v>
      </c>
      <c r="J22" s="65">
        <f t="shared" si="2"/>
        <v>1.5699999999999999E-2</v>
      </c>
      <c r="K22" s="65">
        <f t="shared" si="2"/>
        <v>1.06E-2</v>
      </c>
      <c r="L22" s="65">
        <f t="shared" si="2"/>
        <v>5.3E-3</v>
      </c>
      <c r="M22" s="65">
        <f t="shared" si="2"/>
        <v>0</v>
      </c>
      <c r="N22" s="65">
        <f t="shared" si="2"/>
        <v>0</v>
      </c>
      <c r="O22" s="76"/>
    </row>
    <row r="23" spans="1:15" s="63" customFormat="1">
      <c r="A23" s="62"/>
      <c r="B23" s="492" t="s">
        <v>514</v>
      </c>
      <c r="C23" s="482"/>
      <c r="D23" s="483"/>
      <c r="E23" s="754">
        <f>SUM(D22*E16+E22*E17)/12</f>
        <v>1.9766666666666665E-2</v>
      </c>
      <c r="F23" s="754">
        <f t="shared" ref="F23:M23" si="3">SUM(E22*F16+F22*F17)/12</f>
        <v>1.9766666666666665E-2</v>
      </c>
      <c r="G23" s="754">
        <f t="shared" si="3"/>
        <v>1.9866666666666664E-2</v>
      </c>
      <c r="H23" s="754">
        <f t="shared" si="3"/>
        <v>2.0033333333333334E-2</v>
      </c>
      <c r="I23" s="754">
        <f t="shared" si="3"/>
        <v>2.0233333333333332E-2</v>
      </c>
      <c r="J23" s="754">
        <f t="shared" si="3"/>
        <v>1.7233333333333333E-2</v>
      </c>
      <c r="K23" s="754">
        <f t="shared" si="3"/>
        <v>1.23E-2</v>
      </c>
      <c r="L23" s="754">
        <f t="shared" si="3"/>
        <v>7.0666666666666664E-3</v>
      </c>
      <c r="M23" s="754">
        <f t="shared" si="3"/>
        <v>1.7666666666666666E-3</v>
      </c>
      <c r="N23" s="755">
        <f>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2" t="str">
        <f>'1.  LRAMVA Summary'!B30</f>
        <v>General Service &lt; 50 kW</v>
      </c>
      <c r="C25" s="827" t="str">
        <f>'2. LRAMVA Threshold'!E43</f>
        <v>kWh</v>
      </c>
      <c r="D25" s="46">
        <v>1.6199999999999999E-2</v>
      </c>
      <c r="E25" s="46">
        <v>1.6199999999999999E-2</v>
      </c>
      <c r="F25" s="46">
        <v>1.6299999999999999E-2</v>
      </c>
      <c r="G25" s="46">
        <v>1.6400000000000001E-2</v>
      </c>
      <c r="H25" s="46">
        <v>1.66E-2</v>
      </c>
      <c r="I25" s="46">
        <v>1.6799999999999999E-2</v>
      </c>
      <c r="J25" s="46">
        <v>1.7100000000000001E-2</v>
      </c>
      <c r="K25" s="46">
        <v>1.7299999999999999E-2</v>
      </c>
      <c r="L25" s="46">
        <v>1.7399999999999999E-2</v>
      </c>
      <c r="M25" s="46">
        <v>1.7600000000000001E-2</v>
      </c>
      <c r="N25" s="46"/>
      <c r="O25" s="69"/>
    </row>
    <row r="26" spans="1:15" s="18" customFormat="1" outlineLevel="1">
      <c r="A26" s="4"/>
      <c r="B26" s="534" t="s">
        <v>511</v>
      </c>
      <c r="C26" s="828"/>
      <c r="D26" s="46"/>
      <c r="E26" s="46">
        <v>-2.0000000000000001E-4</v>
      </c>
      <c r="F26" s="46">
        <v>-2.0000000000000001E-4</v>
      </c>
      <c r="G26" s="46">
        <v>-2.0000000000000001E-4</v>
      </c>
      <c r="H26" s="46">
        <v>-2.0000000000000001E-4</v>
      </c>
      <c r="I26" s="46">
        <v>-2.0000000000000001E-4</v>
      </c>
      <c r="J26" s="46">
        <v>-2.0000000000000001E-4</v>
      </c>
      <c r="K26" s="46">
        <v>-2.0000000000000001E-4</v>
      </c>
      <c r="L26" s="46">
        <v>-2.0000000000000001E-4</v>
      </c>
      <c r="M26" s="46">
        <v>-2.9999999999999997E-4</v>
      </c>
      <c r="N26" s="46"/>
      <c r="O26" s="69"/>
    </row>
    <row r="27" spans="1:15" s="18" customFormat="1" outlineLevel="1">
      <c r="A27" s="4"/>
      <c r="B27" s="534" t="s">
        <v>512</v>
      </c>
      <c r="C27" s="828"/>
      <c r="D27" s="46"/>
      <c r="E27" s="46"/>
      <c r="F27" s="46"/>
      <c r="G27" s="46"/>
      <c r="H27" s="46"/>
      <c r="I27" s="46"/>
      <c r="J27" s="46"/>
      <c r="K27" s="46"/>
      <c r="L27" s="46"/>
      <c r="M27" s="46"/>
      <c r="N27" s="46"/>
      <c r="O27" s="69"/>
    </row>
    <row r="28" spans="1:15" s="18" customFormat="1" outlineLevel="1">
      <c r="A28" s="4"/>
      <c r="B28" s="534" t="s">
        <v>490</v>
      </c>
      <c r="C28" s="828"/>
      <c r="D28" s="46"/>
      <c r="E28" s="46"/>
      <c r="F28" s="46"/>
      <c r="G28" s="46"/>
      <c r="H28" s="46"/>
      <c r="I28" s="46"/>
      <c r="J28" s="46"/>
      <c r="K28" s="46"/>
      <c r="L28" s="46"/>
      <c r="M28" s="46"/>
      <c r="N28" s="46"/>
      <c r="O28" s="69"/>
    </row>
    <row r="29" spans="1:15" s="18" customFormat="1">
      <c r="A29" s="4"/>
      <c r="B29" s="534" t="s">
        <v>513</v>
      </c>
      <c r="C29" s="829"/>
      <c r="D29" s="65">
        <f>SUM(D25:D28)</f>
        <v>1.6199999999999999E-2</v>
      </c>
      <c r="E29" s="65">
        <f t="shared" ref="E29:N29" si="4">SUM(E25:E28)</f>
        <v>1.6E-2</v>
      </c>
      <c r="F29" s="65">
        <f t="shared" si="4"/>
        <v>1.61E-2</v>
      </c>
      <c r="G29" s="65">
        <f t="shared" si="4"/>
        <v>1.6200000000000003E-2</v>
      </c>
      <c r="H29" s="65">
        <f t="shared" si="4"/>
        <v>1.6400000000000001E-2</v>
      </c>
      <c r="I29" s="65">
        <f t="shared" si="4"/>
        <v>1.66E-2</v>
      </c>
      <c r="J29" s="65">
        <f t="shared" si="4"/>
        <v>1.6900000000000002E-2</v>
      </c>
      <c r="K29" s="65">
        <f t="shared" si="4"/>
        <v>1.7100000000000001E-2</v>
      </c>
      <c r="L29" s="65">
        <f t="shared" si="4"/>
        <v>1.72E-2</v>
      </c>
      <c r="M29" s="65">
        <f t="shared" si="4"/>
        <v>1.7299999999999999E-2</v>
      </c>
      <c r="N29" s="65">
        <f t="shared" si="4"/>
        <v>0</v>
      </c>
      <c r="O29" s="76"/>
    </row>
    <row r="30" spans="1:15" s="18" customFormat="1">
      <c r="A30" s="4"/>
      <c r="B30" s="492" t="s">
        <v>514</v>
      </c>
      <c r="C30" s="488"/>
      <c r="D30" s="71"/>
      <c r="E30" s="754">
        <f>SUM(D29*E16+E29*E17)/12</f>
        <v>1.6066666666666667E-2</v>
      </c>
      <c r="F30" s="754">
        <f t="shared" ref="F30:M30" si="5">SUM(E29*F16+F29*F17)/12</f>
        <v>1.6066666666666667E-2</v>
      </c>
      <c r="G30" s="754">
        <f t="shared" si="5"/>
        <v>1.6166666666666666E-2</v>
      </c>
      <c r="H30" s="754">
        <f t="shared" si="5"/>
        <v>1.6333333333333335E-2</v>
      </c>
      <c r="I30" s="754">
        <f t="shared" si="5"/>
        <v>1.6533333333333334E-2</v>
      </c>
      <c r="J30" s="754">
        <f t="shared" si="5"/>
        <v>1.6799999999999999E-2</v>
      </c>
      <c r="K30" s="754">
        <f t="shared" si="5"/>
        <v>1.7033333333333334E-2</v>
      </c>
      <c r="L30" s="754">
        <f t="shared" si="5"/>
        <v>1.7166666666666667E-2</v>
      </c>
      <c r="M30" s="754">
        <f t="shared" si="5"/>
        <v>1.7266666666666666E-2</v>
      </c>
      <c r="N30" s="755">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2" t="str">
        <f>'1.  LRAMVA Summary'!B31</f>
        <v>General Service 50 - 4,999 kW</v>
      </c>
      <c r="C32" s="827" t="str">
        <f>'2. LRAMVA Threshold'!F43</f>
        <v>kW</v>
      </c>
      <c r="D32" s="46">
        <v>4.7074999999999996</v>
      </c>
      <c r="E32" s="46">
        <v>4.6228999999999996</v>
      </c>
      <c r="F32" s="46">
        <v>4.6543000000000001</v>
      </c>
      <c r="G32" s="46">
        <v>4.6765999999999996</v>
      </c>
      <c r="H32" s="46">
        <v>4.7279999999999998</v>
      </c>
      <c r="I32" s="46">
        <v>4.7752999999999997</v>
      </c>
      <c r="J32" s="46">
        <v>4.8468999999999998</v>
      </c>
      <c r="K32" s="46">
        <v>4.9099000000000004</v>
      </c>
      <c r="L32" s="46">
        <v>4.9394</v>
      </c>
      <c r="M32" s="46">
        <v>4.9839000000000002</v>
      </c>
      <c r="N32" s="46"/>
      <c r="O32" s="69"/>
    </row>
    <row r="33" spans="1:15" s="18" customFormat="1" outlineLevel="1">
      <c r="A33" s="4"/>
      <c r="B33" s="534" t="s">
        <v>511</v>
      </c>
      <c r="C33" s="828"/>
      <c r="D33" s="46"/>
      <c r="E33" s="46">
        <v>-3.9399999999999998E-2</v>
      </c>
      <c r="F33" s="46">
        <v>-4.8500000000000001E-2</v>
      </c>
      <c r="G33" s="46">
        <v>-4.53E-2</v>
      </c>
      <c r="H33" s="46">
        <v>-4.53E-2</v>
      </c>
      <c r="I33" s="46">
        <v>-0.05</v>
      </c>
      <c r="J33" s="46">
        <v>-3.4700000000000002E-2</v>
      </c>
      <c r="K33" s="46">
        <v>-3.56E-2</v>
      </c>
      <c r="L33" s="46">
        <v>-3.5200000000000002E-2</v>
      </c>
      <c r="M33" s="46">
        <v>-5.3800000000000001E-2</v>
      </c>
      <c r="N33" s="46"/>
      <c r="O33" s="69"/>
    </row>
    <row r="34" spans="1:15" s="18" customFormat="1" outlineLevel="1">
      <c r="A34" s="4"/>
      <c r="B34" s="534" t="s">
        <v>512</v>
      </c>
      <c r="C34" s="828"/>
      <c r="D34" s="46"/>
      <c r="E34" s="46"/>
      <c r="F34" s="46"/>
      <c r="G34" s="46"/>
      <c r="H34" s="46"/>
      <c r="I34" s="46"/>
      <c r="J34" s="46"/>
      <c r="K34" s="46"/>
      <c r="L34" s="46"/>
      <c r="M34" s="46"/>
      <c r="N34" s="46"/>
      <c r="O34" s="69"/>
    </row>
    <row r="35" spans="1:15" s="18" customFormat="1" outlineLevel="1">
      <c r="A35" s="4"/>
      <c r="B35" s="534" t="s">
        <v>490</v>
      </c>
      <c r="C35" s="828"/>
      <c r="D35" s="46"/>
      <c r="E35" s="46"/>
      <c r="F35" s="46"/>
      <c r="G35" s="46"/>
      <c r="H35" s="46"/>
      <c r="I35" s="46"/>
      <c r="J35" s="46"/>
      <c r="K35" s="46"/>
      <c r="L35" s="46"/>
      <c r="M35" s="46"/>
      <c r="N35" s="46"/>
      <c r="O35" s="69"/>
    </row>
    <row r="36" spans="1:15" s="18" customFormat="1">
      <c r="A36" s="4"/>
      <c r="B36" s="534" t="s">
        <v>513</v>
      </c>
      <c r="C36" s="829"/>
      <c r="D36" s="65">
        <f>SUM(D32:D35)</f>
        <v>4.7074999999999996</v>
      </c>
      <c r="E36" s="65">
        <f>SUM(E32:E35)</f>
        <v>4.5834999999999999</v>
      </c>
      <c r="F36" s="65">
        <f t="shared" ref="F36:M36" si="6">SUM(F32:F35)</f>
        <v>4.6058000000000003</v>
      </c>
      <c r="G36" s="65">
        <f t="shared" si="6"/>
        <v>4.6312999999999995</v>
      </c>
      <c r="H36" s="65">
        <f t="shared" si="6"/>
        <v>4.6826999999999996</v>
      </c>
      <c r="I36" s="65">
        <f t="shared" si="6"/>
        <v>4.7252999999999998</v>
      </c>
      <c r="J36" s="65">
        <f t="shared" si="6"/>
        <v>4.8121999999999998</v>
      </c>
      <c r="K36" s="65">
        <f t="shared" si="6"/>
        <v>4.8743000000000007</v>
      </c>
      <c r="L36" s="65">
        <f t="shared" si="6"/>
        <v>4.9042000000000003</v>
      </c>
      <c r="M36" s="65">
        <f t="shared" si="6"/>
        <v>4.9301000000000004</v>
      </c>
      <c r="N36" s="65">
        <f>SUM(N32:N35)</f>
        <v>0</v>
      </c>
      <c r="O36" s="76"/>
    </row>
    <row r="37" spans="1:15" s="18" customFormat="1">
      <c r="A37" s="4"/>
      <c r="B37" s="492" t="s">
        <v>514</v>
      </c>
      <c r="C37" s="488"/>
      <c r="D37" s="71"/>
      <c r="E37" s="754">
        <f>SUM(D36*E16+E36*E17)/12</f>
        <v>4.6248333333333331</v>
      </c>
      <c r="F37" s="754">
        <f t="shared" ref="F37:M37" si="7">SUM(E36*F16+F36*F17)/12</f>
        <v>4.5983666666666672</v>
      </c>
      <c r="G37" s="754">
        <f t="shared" si="7"/>
        <v>4.6227999999999998</v>
      </c>
      <c r="H37" s="754">
        <f t="shared" si="7"/>
        <v>4.665566666666666</v>
      </c>
      <c r="I37" s="754">
        <f t="shared" si="7"/>
        <v>4.7110999999999992</v>
      </c>
      <c r="J37" s="754">
        <f t="shared" si="7"/>
        <v>4.7832333333333326</v>
      </c>
      <c r="K37" s="754">
        <f t="shared" si="7"/>
        <v>4.8536000000000001</v>
      </c>
      <c r="L37" s="754">
        <f t="shared" si="7"/>
        <v>4.8942333333333332</v>
      </c>
      <c r="M37" s="754">
        <f t="shared" si="7"/>
        <v>4.9214666666666673</v>
      </c>
      <c r="N37" s="755">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2" t="str">
        <f>'1.  LRAMVA Summary'!B32</f>
        <v>General Service 3,000 - 4,999 kW</v>
      </c>
      <c r="C39" s="827" t="str">
        <f>'2. LRAMVA Threshold'!G43</f>
        <v>kW</v>
      </c>
      <c r="D39" s="46">
        <v>1.9306000000000001</v>
      </c>
      <c r="E39" s="46">
        <v>1.9340999999999999</v>
      </c>
      <c r="F39" s="46">
        <v>1.9473</v>
      </c>
      <c r="G39" s="46">
        <v>1.9565999999999999</v>
      </c>
      <c r="H39" s="46">
        <v>1.9781</v>
      </c>
      <c r="I39" s="46">
        <v>1.9979</v>
      </c>
      <c r="J39" s="46">
        <v>2.0278999999999998</v>
      </c>
      <c r="K39" s="46">
        <v>2.0543</v>
      </c>
      <c r="L39" s="46">
        <v>2.0666000000000002</v>
      </c>
      <c r="M39" s="46">
        <v>2.0851999999999999</v>
      </c>
      <c r="N39" s="46"/>
      <c r="O39" s="69"/>
    </row>
    <row r="40" spans="1:15" s="18" customFormat="1" outlineLevel="1">
      <c r="A40" s="4"/>
      <c r="B40" s="534" t="s">
        <v>511</v>
      </c>
      <c r="C40" s="828"/>
      <c r="D40" s="46"/>
      <c r="E40" s="46">
        <v>-1.8700000000000001E-2</v>
      </c>
      <c r="F40" s="46">
        <v>-2.29E-2</v>
      </c>
      <c r="G40" s="46">
        <v>-2.1399999999999999E-2</v>
      </c>
      <c r="H40" s="46">
        <v>-2.1399999999999999E-2</v>
      </c>
      <c r="I40" s="46">
        <v>-2.2700000000000001E-2</v>
      </c>
      <c r="J40" s="46">
        <v>-1.7299999999999999E-2</v>
      </c>
      <c r="K40" s="46">
        <v>-1.77E-2</v>
      </c>
      <c r="L40" s="46">
        <v>-1.7399999999999999E-2</v>
      </c>
      <c r="M40" s="46">
        <v>-2.5600000000000001E-2</v>
      </c>
      <c r="N40" s="46"/>
      <c r="O40" s="69"/>
    </row>
    <row r="41" spans="1:15" s="18" customFormat="1" outlineLevel="1">
      <c r="A41" s="4"/>
      <c r="B41" s="534" t="s">
        <v>512</v>
      </c>
      <c r="C41" s="828"/>
      <c r="D41" s="46"/>
      <c r="E41" s="46"/>
      <c r="F41" s="46"/>
      <c r="G41" s="46"/>
      <c r="H41" s="46"/>
      <c r="I41" s="46"/>
      <c r="J41" s="46"/>
      <c r="K41" s="46"/>
      <c r="L41" s="46"/>
      <c r="M41" s="46"/>
      <c r="N41" s="46"/>
      <c r="O41" s="69"/>
    </row>
    <row r="42" spans="1:15" s="18" customFormat="1" outlineLevel="1">
      <c r="A42" s="4"/>
      <c r="B42" s="534" t="s">
        <v>490</v>
      </c>
      <c r="C42" s="828"/>
      <c r="D42" s="46"/>
      <c r="E42" s="46"/>
      <c r="F42" s="46"/>
      <c r="G42" s="46"/>
      <c r="H42" s="46"/>
      <c r="I42" s="46"/>
      <c r="J42" s="46"/>
      <c r="K42" s="46"/>
      <c r="L42" s="46"/>
      <c r="M42" s="46"/>
      <c r="N42" s="46"/>
      <c r="O42" s="69"/>
    </row>
    <row r="43" spans="1:15" s="18" customFormat="1">
      <c r="A43" s="4"/>
      <c r="B43" s="534" t="s">
        <v>513</v>
      </c>
      <c r="C43" s="829"/>
      <c r="D43" s="65">
        <f>SUM(D39:D42)</f>
        <v>1.9306000000000001</v>
      </c>
      <c r="E43" s="65">
        <f t="shared" ref="E43:N43" si="8">SUM(E39:E42)</f>
        <v>1.9154</v>
      </c>
      <c r="F43" s="65">
        <f t="shared" si="8"/>
        <v>1.9244000000000001</v>
      </c>
      <c r="G43" s="65">
        <f t="shared" si="8"/>
        <v>1.9351999999999998</v>
      </c>
      <c r="H43" s="65">
        <f t="shared" si="8"/>
        <v>1.9566999999999999</v>
      </c>
      <c r="I43" s="65">
        <f t="shared" si="8"/>
        <v>1.9752000000000001</v>
      </c>
      <c r="J43" s="65">
        <f t="shared" si="8"/>
        <v>2.0105999999999997</v>
      </c>
      <c r="K43" s="65">
        <f t="shared" si="8"/>
        <v>2.0366</v>
      </c>
      <c r="L43" s="65">
        <f t="shared" si="8"/>
        <v>2.0492000000000004</v>
      </c>
      <c r="M43" s="65">
        <f t="shared" si="8"/>
        <v>2.0596000000000001</v>
      </c>
      <c r="N43" s="65">
        <f t="shared" si="8"/>
        <v>0</v>
      </c>
      <c r="O43" s="76"/>
    </row>
    <row r="44" spans="1:15" s="14" customFormat="1">
      <c r="A44" s="72"/>
      <c r="B44" s="492" t="s">
        <v>514</v>
      </c>
      <c r="C44" s="488"/>
      <c r="D44" s="71"/>
      <c r="E44" s="754">
        <f>SUM(D43*E16+E43*E17)/12</f>
        <v>1.9204666666666668</v>
      </c>
      <c r="F44" s="754">
        <f t="shared" ref="F44:M44" si="9">SUM(E43*F16+F43*F17)/12</f>
        <v>1.9214000000000002</v>
      </c>
      <c r="G44" s="754">
        <f t="shared" si="9"/>
        <v>1.9315999999999998</v>
      </c>
      <c r="H44" s="754">
        <f t="shared" si="9"/>
        <v>1.9495333333333331</v>
      </c>
      <c r="I44" s="754">
        <f t="shared" si="9"/>
        <v>1.9690333333333332</v>
      </c>
      <c r="J44" s="754">
        <f t="shared" si="9"/>
        <v>1.9987999999999999</v>
      </c>
      <c r="K44" s="754">
        <f t="shared" si="9"/>
        <v>2.0279333333333334</v>
      </c>
      <c r="L44" s="754">
        <f t="shared" si="9"/>
        <v>2.0450000000000004</v>
      </c>
      <c r="M44" s="754">
        <f t="shared" si="9"/>
        <v>2.0561333333333334</v>
      </c>
      <c r="N44" s="755">
        <f>ROUND(SUM(M43*N16+N43*N17)/12,4)</f>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2" t="str">
        <f>'1.  LRAMVA Summary'!B33</f>
        <v>Large Use - Regular</v>
      </c>
      <c r="C46" s="827" t="str">
        <f>'2. LRAMVA Threshold'!H43</f>
        <v>kW</v>
      </c>
      <c r="D46" s="46">
        <v>2.1823999999999999</v>
      </c>
      <c r="E46" s="46">
        <v>2.1863000000000001</v>
      </c>
      <c r="F46" s="46">
        <v>2.2012</v>
      </c>
      <c r="G46" s="46">
        <v>2.2118000000000002</v>
      </c>
      <c r="H46" s="46">
        <v>2.2361</v>
      </c>
      <c r="I46" s="46">
        <v>2.2585000000000002</v>
      </c>
      <c r="J46" s="46">
        <v>2.2924000000000002</v>
      </c>
      <c r="K46" s="46">
        <v>2.3222</v>
      </c>
      <c r="L46" s="46">
        <v>2.3361000000000001</v>
      </c>
      <c r="M46" s="46">
        <v>2.3571</v>
      </c>
      <c r="N46" s="46"/>
      <c r="O46" s="69"/>
    </row>
    <row r="47" spans="1:15" s="18" customFormat="1" outlineLevel="1">
      <c r="A47" s="4"/>
      <c r="B47" s="534" t="s">
        <v>511</v>
      </c>
      <c r="C47" s="828"/>
      <c r="D47" s="46"/>
      <c r="E47" s="46">
        <v>-2.4199999999999999E-2</v>
      </c>
      <c r="F47" s="46">
        <v>-2.98E-2</v>
      </c>
      <c r="G47" s="46">
        <v>-2.7799999999999998E-2</v>
      </c>
      <c r="H47" s="46">
        <v>-2.7799999999999998E-2</v>
      </c>
      <c r="I47" s="46">
        <v>-2.9399999999999999E-2</v>
      </c>
      <c r="J47" s="46">
        <v>-2.01E-2</v>
      </c>
      <c r="K47" s="46">
        <v>-0.02</v>
      </c>
      <c r="L47" s="46">
        <v>-1.9400000000000001E-2</v>
      </c>
      <c r="M47" s="46">
        <v>-3.0700000000000002E-2</v>
      </c>
      <c r="N47" s="46"/>
      <c r="O47" s="69"/>
    </row>
    <row r="48" spans="1:15" s="18" customFormat="1" outlineLevel="1">
      <c r="A48" s="4"/>
      <c r="B48" s="534" t="s">
        <v>512</v>
      </c>
      <c r="C48" s="828"/>
      <c r="D48" s="46"/>
      <c r="E48" s="46"/>
      <c r="F48" s="46"/>
      <c r="G48" s="46"/>
      <c r="H48" s="46"/>
      <c r="I48" s="46"/>
      <c r="J48" s="46"/>
      <c r="K48" s="46"/>
      <c r="L48" s="46"/>
      <c r="M48" s="46"/>
      <c r="N48" s="46"/>
      <c r="O48" s="69"/>
    </row>
    <row r="49" spans="1:15" s="18" customFormat="1" outlineLevel="1">
      <c r="A49" s="4"/>
      <c r="B49" s="534" t="s">
        <v>490</v>
      </c>
      <c r="C49" s="828"/>
      <c r="D49" s="46"/>
      <c r="E49" s="46"/>
      <c r="F49" s="46"/>
      <c r="G49" s="46"/>
      <c r="H49" s="46"/>
      <c r="I49" s="46"/>
      <c r="J49" s="46"/>
      <c r="K49" s="46"/>
      <c r="L49" s="46"/>
      <c r="M49" s="46"/>
      <c r="N49" s="46"/>
      <c r="O49" s="69"/>
    </row>
    <row r="50" spans="1:15" s="18" customFormat="1">
      <c r="A50" s="4"/>
      <c r="B50" s="534" t="s">
        <v>513</v>
      </c>
      <c r="C50" s="829"/>
      <c r="D50" s="65">
        <f>SUM(D46:D49)</f>
        <v>2.1823999999999999</v>
      </c>
      <c r="E50" s="65">
        <f t="shared" ref="E50:N50" si="10">SUM(E46:E49)</f>
        <v>2.1621000000000001</v>
      </c>
      <c r="F50" s="65">
        <f t="shared" si="10"/>
        <v>2.1714000000000002</v>
      </c>
      <c r="G50" s="65">
        <f t="shared" si="10"/>
        <v>2.1840000000000002</v>
      </c>
      <c r="H50" s="65">
        <f t="shared" si="10"/>
        <v>2.2082999999999999</v>
      </c>
      <c r="I50" s="65">
        <f t="shared" si="10"/>
        <v>2.2291000000000003</v>
      </c>
      <c r="J50" s="65">
        <f t="shared" si="10"/>
        <v>2.2723000000000004</v>
      </c>
      <c r="K50" s="65">
        <f t="shared" si="10"/>
        <v>2.3022</v>
      </c>
      <c r="L50" s="65">
        <f t="shared" si="10"/>
        <v>2.3167</v>
      </c>
      <c r="M50" s="65">
        <f t="shared" si="10"/>
        <v>2.3264</v>
      </c>
      <c r="N50" s="65">
        <f t="shared" si="10"/>
        <v>0</v>
      </c>
      <c r="O50" s="76"/>
    </row>
    <row r="51" spans="1:15" s="14" customFormat="1">
      <c r="A51" s="72"/>
      <c r="B51" s="492" t="s">
        <v>514</v>
      </c>
      <c r="C51" s="488"/>
      <c r="D51" s="71"/>
      <c r="E51" s="754">
        <f>SUM(D50*E16+E50*E17)/12</f>
        <v>2.1688666666666667</v>
      </c>
      <c r="F51" s="754">
        <f t="shared" ref="F51:M51" si="11">SUM(E50*F16+F50*F17)/12</f>
        <v>2.1683000000000003</v>
      </c>
      <c r="G51" s="754">
        <f t="shared" si="11"/>
        <v>2.1798000000000002</v>
      </c>
      <c r="H51" s="754">
        <f t="shared" si="11"/>
        <v>2.2002000000000002</v>
      </c>
      <c r="I51" s="754">
        <f t="shared" si="11"/>
        <v>2.2221666666666668</v>
      </c>
      <c r="J51" s="754">
        <f t="shared" si="11"/>
        <v>2.2579000000000007</v>
      </c>
      <c r="K51" s="754">
        <f t="shared" si="11"/>
        <v>2.2922333333333333</v>
      </c>
      <c r="L51" s="754">
        <f t="shared" si="11"/>
        <v>2.3118666666666665</v>
      </c>
      <c r="M51" s="754">
        <f t="shared" si="11"/>
        <v>2.3231666666666668</v>
      </c>
      <c r="N51" s="755">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2" t="str">
        <f>'1.  LRAMVA Summary'!B34</f>
        <v>Large Use - 3TS</v>
      </c>
      <c r="C53" s="827" t="str">
        <f>'2. LRAMVA Threshold'!I43</f>
        <v>kW</v>
      </c>
      <c r="D53" s="46">
        <v>2.7235</v>
      </c>
      <c r="E53" s="46">
        <v>2.7284000000000002</v>
      </c>
      <c r="F53" s="46">
        <v>2.7469999999999999</v>
      </c>
      <c r="G53" s="46">
        <v>2.7602000000000002</v>
      </c>
      <c r="H53" s="46">
        <v>2.7906</v>
      </c>
      <c r="I53" s="46">
        <v>2.8184999999999998</v>
      </c>
      <c r="J53" s="46">
        <v>2.8607999999999998</v>
      </c>
      <c r="K53" s="46">
        <v>2.8980000000000001</v>
      </c>
      <c r="L53" s="46">
        <v>2.9154</v>
      </c>
      <c r="M53" s="46">
        <v>2.9416000000000002</v>
      </c>
      <c r="N53" s="46"/>
      <c r="O53" s="69"/>
    </row>
    <row r="54" spans="1:15" s="18" customFormat="1" outlineLevel="1">
      <c r="A54" s="4"/>
      <c r="B54" s="534" t="s">
        <v>511</v>
      </c>
      <c r="C54" s="828"/>
      <c r="D54" s="46"/>
      <c r="E54" s="46">
        <v>-0.32100000000000001</v>
      </c>
      <c r="F54" s="46">
        <v>-3.95E-2</v>
      </c>
      <c r="G54" s="46">
        <v>-3.6900000000000002E-2</v>
      </c>
      <c r="H54" s="46">
        <v>-3.6900000000000002E-2</v>
      </c>
      <c r="I54" s="46">
        <v>-3.9E-2</v>
      </c>
      <c r="J54" s="46">
        <v>-3.3500000000000002E-2</v>
      </c>
      <c r="K54" s="46">
        <v>-3.61E-2</v>
      </c>
      <c r="L54" s="46">
        <v>-3.4099999999999998E-2</v>
      </c>
      <c r="M54" s="46">
        <v>-5.3199999999999997E-2</v>
      </c>
      <c r="N54" s="46"/>
      <c r="O54" s="69"/>
    </row>
    <row r="55" spans="1:15" s="18" customFormat="1" outlineLevel="1">
      <c r="A55" s="4"/>
      <c r="B55" s="534" t="s">
        <v>512</v>
      </c>
      <c r="C55" s="828"/>
      <c r="D55" s="46"/>
      <c r="E55" s="46"/>
      <c r="F55" s="46"/>
      <c r="G55" s="46"/>
      <c r="H55" s="46"/>
      <c r="I55" s="46"/>
      <c r="J55" s="46"/>
      <c r="K55" s="46"/>
      <c r="L55" s="46"/>
      <c r="M55" s="46"/>
      <c r="N55" s="46"/>
      <c r="O55" s="69"/>
    </row>
    <row r="56" spans="1:15" s="18" customFormat="1" outlineLevel="1">
      <c r="A56" s="4"/>
      <c r="B56" s="534" t="s">
        <v>490</v>
      </c>
      <c r="C56" s="828"/>
      <c r="D56" s="46"/>
      <c r="E56" s="46"/>
      <c r="F56" s="46"/>
      <c r="G56" s="46"/>
      <c r="H56" s="46"/>
      <c r="I56" s="46"/>
      <c r="J56" s="46"/>
      <c r="K56" s="46"/>
      <c r="L56" s="46"/>
      <c r="M56" s="46"/>
      <c r="N56" s="46"/>
      <c r="O56" s="69"/>
    </row>
    <row r="57" spans="1:15" s="18" customFormat="1">
      <c r="A57" s="4"/>
      <c r="B57" s="534" t="s">
        <v>513</v>
      </c>
      <c r="C57" s="829"/>
      <c r="D57" s="65">
        <f>SUM(D53:D56)</f>
        <v>2.7235</v>
      </c>
      <c r="E57" s="65">
        <f t="shared" ref="E57:N57" si="12">SUM(E53:E56)</f>
        <v>2.4074</v>
      </c>
      <c r="F57" s="65">
        <f t="shared" si="12"/>
        <v>2.7075</v>
      </c>
      <c r="G57" s="65">
        <f t="shared" si="12"/>
        <v>2.7233000000000001</v>
      </c>
      <c r="H57" s="65">
        <f t="shared" si="12"/>
        <v>2.7536999999999998</v>
      </c>
      <c r="I57" s="65">
        <f t="shared" si="12"/>
        <v>2.7794999999999996</v>
      </c>
      <c r="J57" s="65">
        <f t="shared" si="12"/>
        <v>2.8272999999999997</v>
      </c>
      <c r="K57" s="65">
        <f t="shared" si="12"/>
        <v>2.8619000000000003</v>
      </c>
      <c r="L57" s="65">
        <f t="shared" si="12"/>
        <v>2.8813</v>
      </c>
      <c r="M57" s="65">
        <f t="shared" si="12"/>
        <v>2.8884000000000003</v>
      </c>
      <c r="N57" s="65">
        <f t="shared" si="12"/>
        <v>0</v>
      </c>
      <c r="O57" s="77"/>
    </row>
    <row r="58" spans="1:15" s="14" customFormat="1">
      <c r="A58" s="72"/>
      <c r="B58" s="492" t="s">
        <v>514</v>
      </c>
      <c r="C58" s="488"/>
      <c r="D58" s="71"/>
      <c r="E58" s="754">
        <f>SUM(D57*E16+E57*E17)/12</f>
        <v>2.5127666666666664</v>
      </c>
      <c r="F58" s="754">
        <f t="shared" ref="F58:M58" si="13">SUM(E57*F16+F57*F17)/12</f>
        <v>2.6074666666666668</v>
      </c>
      <c r="G58" s="754">
        <f t="shared" si="13"/>
        <v>2.7180333333333331</v>
      </c>
      <c r="H58" s="754">
        <f t="shared" si="13"/>
        <v>2.7435666666666663</v>
      </c>
      <c r="I58" s="754">
        <f t="shared" si="13"/>
        <v>2.7708999999999997</v>
      </c>
      <c r="J58" s="754">
        <f t="shared" si="13"/>
        <v>2.8113666666666663</v>
      </c>
      <c r="K58" s="754">
        <f t="shared" si="13"/>
        <v>2.8503666666666665</v>
      </c>
      <c r="L58" s="754">
        <f t="shared" si="13"/>
        <v>2.8748333333333336</v>
      </c>
      <c r="M58" s="754">
        <f t="shared" si="13"/>
        <v>2.8860333333333337</v>
      </c>
      <c r="N58" s="755">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2" t="str">
        <f>'1.  LRAMVA Summary'!B35</f>
        <v>Large Use - Ford Annex</v>
      </c>
      <c r="C60" s="827" t="str">
        <f>'2. LRAMVA Threshold'!J43</f>
        <v>kW</v>
      </c>
      <c r="D60" s="46">
        <v>0</v>
      </c>
      <c r="E60" s="46">
        <v>0</v>
      </c>
      <c r="F60" s="46">
        <v>0</v>
      </c>
      <c r="G60" s="46">
        <v>0</v>
      </c>
      <c r="H60" s="46">
        <v>0</v>
      </c>
      <c r="I60" s="46">
        <v>0</v>
      </c>
      <c r="J60" s="46">
        <v>0</v>
      </c>
      <c r="K60" s="46">
        <v>0</v>
      </c>
      <c r="L60" s="46">
        <v>0</v>
      </c>
      <c r="M60" s="46">
        <v>0</v>
      </c>
      <c r="N60" s="46"/>
      <c r="O60" s="69"/>
    </row>
    <row r="61" spans="1:15" s="18" customFormat="1" outlineLevel="1">
      <c r="A61" s="4"/>
      <c r="B61" s="534" t="s">
        <v>511</v>
      </c>
      <c r="C61" s="828"/>
      <c r="D61" s="46"/>
      <c r="E61" s="46">
        <v>-6.93E-2</v>
      </c>
      <c r="F61" s="46">
        <v>-8.5199999999999998E-2</v>
      </c>
      <c r="G61" s="46">
        <v>-7.9600000000000004E-2</v>
      </c>
      <c r="H61" s="46">
        <v>-7.9600000000000004E-2</v>
      </c>
      <c r="I61" s="46">
        <v>-8.4199999999999997E-2</v>
      </c>
      <c r="J61" s="46">
        <v>-9.1399999999999995E-2</v>
      </c>
      <c r="K61" s="46">
        <v>-9.5699999999999993E-2</v>
      </c>
      <c r="L61" s="46">
        <v>-0.106</v>
      </c>
      <c r="M61" s="46">
        <v>-0.16789999999999999</v>
      </c>
      <c r="N61" s="46"/>
      <c r="O61" s="69"/>
    </row>
    <row r="62" spans="1:15" s="18" customFormat="1" outlineLevel="1">
      <c r="A62" s="4"/>
      <c r="B62" s="534" t="s">
        <v>512</v>
      </c>
      <c r="C62" s="828"/>
      <c r="D62" s="46"/>
      <c r="E62" s="46"/>
      <c r="F62" s="46"/>
      <c r="G62" s="46"/>
      <c r="H62" s="46"/>
      <c r="I62" s="46"/>
      <c r="J62" s="46"/>
      <c r="K62" s="46"/>
      <c r="L62" s="46"/>
      <c r="M62" s="46"/>
      <c r="N62" s="46"/>
      <c r="O62" s="69"/>
    </row>
    <row r="63" spans="1:15" s="18" customFormat="1" outlineLevel="1">
      <c r="A63" s="4"/>
      <c r="B63" s="534" t="s">
        <v>490</v>
      </c>
      <c r="C63" s="828"/>
      <c r="D63" s="46"/>
      <c r="E63" s="46"/>
      <c r="F63" s="46"/>
      <c r="G63" s="46"/>
      <c r="H63" s="46"/>
      <c r="I63" s="46"/>
      <c r="J63" s="46"/>
      <c r="K63" s="46"/>
      <c r="L63" s="46"/>
      <c r="M63" s="46"/>
      <c r="N63" s="46"/>
      <c r="O63" s="69"/>
    </row>
    <row r="64" spans="1:15" s="18" customFormat="1">
      <c r="A64" s="4"/>
      <c r="B64" s="534" t="s">
        <v>513</v>
      </c>
      <c r="C64" s="829"/>
      <c r="D64" s="65">
        <f>SUM(D60:D63)</f>
        <v>0</v>
      </c>
      <c r="E64" s="65">
        <f t="shared" ref="E64:N64" si="14">SUM(E60:E63)</f>
        <v>-6.93E-2</v>
      </c>
      <c r="F64" s="65">
        <f t="shared" si="14"/>
        <v>-8.5199999999999998E-2</v>
      </c>
      <c r="G64" s="65">
        <f t="shared" si="14"/>
        <v>-7.9600000000000004E-2</v>
      </c>
      <c r="H64" s="65">
        <f t="shared" si="14"/>
        <v>-7.9600000000000004E-2</v>
      </c>
      <c r="I64" s="65">
        <f t="shared" si="14"/>
        <v>-8.4199999999999997E-2</v>
      </c>
      <c r="J64" s="65">
        <f t="shared" si="14"/>
        <v>-9.1399999999999995E-2</v>
      </c>
      <c r="K64" s="65">
        <f t="shared" si="14"/>
        <v>-9.5699999999999993E-2</v>
      </c>
      <c r="L64" s="65">
        <f t="shared" si="14"/>
        <v>-0.106</v>
      </c>
      <c r="M64" s="65">
        <f t="shared" si="14"/>
        <v>-0.16789999999999999</v>
      </c>
      <c r="N64" s="65">
        <f t="shared" si="14"/>
        <v>0</v>
      </c>
      <c r="O64" s="77"/>
    </row>
    <row r="65" spans="1:15" s="14" customFormat="1">
      <c r="A65" s="72"/>
      <c r="B65" s="492" t="s">
        <v>514</v>
      </c>
      <c r="C65" s="488"/>
      <c r="D65" s="71"/>
      <c r="E65" s="754">
        <f>SUM(D64*E16+E64*E17)/12</f>
        <v>-4.6199999999999998E-2</v>
      </c>
      <c r="F65" s="754">
        <f t="shared" ref="F65:M65" si="15">SUM(E64*F16+F64*F17)/12</f>
        <v>-7.9899999999999999E-2</v>
      </c>
      <c r="G65" s="754">
        <f t="shared" si="15"/>
        <v>-8.1466666666666673E-2</v>
      </c>
      <c r="H65" s="754">
        <f t="shared" si="15"/>
        <v>-7.9600000000000004E-2</v>
      </c>
      <c r="I65" s="754">
        <f t="shared" si="15"/>
        <v>-8.2666666666666666E-2</v>
      </c>
      <c r="J65" s="754">
        <f t="shared" si="15"/>
        <v>-8.900000000000001E-2</v>
      </c>
      <c r="K65" s="754">
        <f t="shared" si="15"/>
        <v>-9.4266666666666665E-2</v>
      </c>
      <c r="L65" s="754">
        <f t="shared" si="15"/>
        <v>-0.10256666666666665</v>
      </c>
      <c r="M65" s="754">
        <f t="shared" si="15"/>
        <v>-0.14726666666666666</v>
      </c>
      <c r="N65" s="755">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2" t="str">
        <f>'1.  LRAMVA Summary'!B36</f>
        <v>Other</v>
      </c>
      <c r="C67" s="827" t="str">
        <f>'2. LRAMVA Threshold'!K43</f>
        <v>kW</v>
      </c>
      <c r="D67" s="46"/>
      <c r="E67" s="46"/>
      <c r="F67" s="46"/>
      <c r="G67" s="46"/>
      <c r="H67" s="46"/>
      <c r="I67" s="46"/>
      <c r="J67" s="46"/>
      <c r="K67" s="46"/>
      <c r="L67" s="46"/>
      <c r="M67" s="46"/>
      <c r="N67" s="46"/>
      <c r="O67" s="69"/>
    </row>
    <row r="68" spans="1:15" s="18" customFormat="1" outlineLevel="1">
      <c r="A68" s="4"/>
      <c r="B68" s="534" t="s">
        <v>511</v>
      </c>
      <c r="C68" s="828"/>
      <c r="D68" s="46"/>
      <c r="E68" s="46"/>
      <c r="F68" s="46"/>
      <c r="G68" s="46"/>
      <c r="H68" s="46"/>
      <c r="I68" s="46"/>
      <c r="J68" s="46"/>
      <c r="K68" s="46"/>
      <c r="L68" s="46"/>
      <c r="M68" s="46"/>
      <c r="N68" s="46"/>
      <c r="O68" s="69"/>
    </row>
    <row r="69" spans="1:15" s="18" customFormat="1" outlineLevel="1">
      <c r="A69" s="4"/>
      <c r="B69" s="534" t="s">
        <v>512</v>
      </c>
      <c r="C69" s="828"/>
      <c r="D69" s="46"/>
      <c r="E69" s="46"/>
      <c r="F69" s="46"/>
      <c r="G69" s="46"/>
      <c r="H69" s="46"/>
      <c r="I69" s="46"/>
      <c r="J69" s="46"/>
      <c r="K69" s="46"/>
      <c r="L69" s="46"/>
      <c r="M69" s="46"/>
      <c r="N69" s="46"/>
      <c r="O69" s="69"/>
    </row>
    <row r="70" spans="1:15" s="18" customFormat="1" outlineLevel="1">
      <c r="A70" s="4"/>
      <c r="B70" s="534" t="s">
        <v>490</v>
      </c>
      <c r="C70" s="828"/>
      <c r="D70" s="46"/>
      <c r="E70" s="46"/>
      <c r="F70" s="46"/>
      <c r="G70" s="46"/>
      <c r="H70" s="46"/>
      <c r="I70" s="46"/>
      <c r="J70" s="46"/>
      <c r="K70" s="46"/>
      <c r="L70" s="46"/>
      <c r="M70" s="46"/>
      <c r="N70" s="46"/>
      <c r="O70" s="69"/>
    </row>
    <row r="71" spans="1:15" s="18" customFormat="1">
      <c r="A71" s="4"/>
      <c r="B71" s="534" t="s">
        <v>513</v>
      </c>
      <c r="C71" s="82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2">
        <f>'1.  LRAMVA Summary'!B37</f>
        <v>0</v>
      </c>
      <c r="C74" s="827">
        <f>'2. LRAMVA Threshold'!L43</f>
        <v>0</v>
      </c>
      <c r="D74" s="46"/>
      <c r="E74" s="46"/>
      <c r="F74" s="46"/>
      <c r="G74" s="46"/>
      <c r="H74" s="46"/>
      <c r="I74" s="46"/>
      <c r="J74" s="46"/>
      <c r="K74" s="46"/>
      <c r="L74" s="46"/>
      <c r="M74" s="46"/>
      <c r="N74" s="46"/>
      <c r="O74" s="69"/>
    </row>
    <row r="75" spans="1:15" s="18" customFormat="1" outlineLevel="1">
      <c r="A75" s="4"/>
      <c r="B75" s="534" t="s">
        <v>511</v>
      </c>
      <c r="C75" s="828"/>
      <c r="D75" s="46"/>
      <c r="E75" s="46"/>
      <c r="F75" s="46"/>
      <c r="G75" s="46"/>
      <c r="H75" s="46"/>
      <c r="I75" s="46"/>
      <c r="J75" s="46"/>
      <c r="K75" s="46"/>
      <c r="L75" s="46"/>
      <c r="M75" s="46"/>
      <c r="N75" s="46"/>
      <c r="O75" s="69"/>
    </row>
    <row r="76" spans="1:15" s="18" customFormat="1" outlineLevel="1">
      <c r="A76" s="4"/>
      <c r="B76" s="534" t="s">
        <v>512</v>
      </c>
      <c r="C76" s="828"/>
      <c r="D76" s="46"/>
      <c r="E76" s="46"/>
      <c r="F76" s="46"/>
      <c r="G76" s="46"/>
      <c r="H76" s="46"/>
      <c r="I76" s="46"/>
      <c r="J76" s="46"/>
      <c r="K76" s="46"/>
      <c r="L76" s="46"/>
      <c r="M76" s="46"/>
      <c r="N76" s="46"/>
      <c r="O76" s="69"/>
    </row>
    <row r="77" spans="1:15" s="18" customFormat="1" outlineLevel="1">
      <c r="A77" s="4"/>
      <c r="B77" s="534" t="s">
        <v>490</v>
      </c>
      <c r="C77" s="828"/>
      <c r="D77" s="46"/>
      <c r="E77" s="46"/>
      <c r="F77" s="46"/>
      <c r="G77" s="46"/>
      <c r="H77" s="46"/>
      <c r="I77" s="46"/>
      <c r="J77" s="46"/>
      <c r="K77" s="46"/>
      <c r="L77" s="46"/>
      <c r="M77" s="46"/>
      <c r="N77" s="46"/>
      <c r="O77" s="69"/>
    </row>
    <row r="78" spans="1:15" s="18" customFormat="1">
      <c r="A78" s="4"/>
      <c r="B78" s="534" t="s">
        <v>513</v>
      </c>
      <c r="C78" s="82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2">
        <f>'1.  LRAMVA Summary'!B38</f>
        <v>0</v>
      </c>
      <c r="C81" s="827">
        <f>'2. LRAMVA Threshold'!M43</f>
        <v>0</v>
      </c>
      <c r="D81" s="46"/>
      <c r="E81" s="46"/>
      <c r="F81" s="46"/>
      <c r="G81" s="46"/>
      <c r="H81" s="46"/>
      <c r="I81" s="46"/>
      <c r="J81" s="46"/>
      <c r="K81" s="46"/>
      <c r="L81" s="46"/>
      <c r="M81" s="46"/>
      <c r="N81" s="46"/>
      <c r="O81" s="69"/>
    </row>
    <row r="82" spans="1:15" s="18" customFormat="1" outlineLevel="1">
      <c r="A82" s="4"/>
      <c r="B82" s="534" t="s">
        <v>511</v>
      </c>
      <c r="C82" s="828"/>
      <c r="D82" s="46"/>
      <c r="E82" s="46"/>
      <c r="F82" s="46"/>
      <c r="G82" s="46"/>
      <c r="H82" s="46"/>
      <c r="I82" s="46"/>
      <c r="J82" s="46"/>
      <c r="K82" s="46"/>
      <c r="L82" s="46"/>
      <c r="M82" s="46"/>
      <c r="N82" s="46"/>
      <c r="O82" s="69"/>
    </row>
    <row r="83" spans="1:15" s="18" customFormat="1" outlineLevel="1">
      <c r="A83" s="4"/>
      <c r="B83" s="534" t="s">
        <v>512</v>
      </c>
      <c r="C83" s="828"/>
      <c r="D83" s="46"/>
      <c r="E83" s="46"/>
      <c r="F83" s="46"/>
      <c r="G83" s="46"/>
      <c r="H83" s="46"/>
      <c r="I83" s="46"/>
      <c r="J83" s="46"/>
      <c r="K83" s="46"/>
      <c r="L83" s="46"/>
      <c r="M83" s="46"/>
      <c r="N83" s="46"/>
      <c r="O83" s="69"/>
    </row>
    <row r="84" spans="1:15" s="18" customFormat="1" outlineLevel="1">
      <c r="A84" s="4"/>
      <c r="B84" s="534" t="s">
        <v>490</v>
      </c>
      <c r="C84" s="828"/>
      <c r="D84" s="46"/>
      <c r="E84" s="46"/>
      <c r="F84" s="46"/>
      <c r="G84" s="46"/>
      <c r="H84" s="46"/>
      <c r="I84" s="46"/>
      <c r="J84" s="46"/>
      <c r="K84" s="46"/>
      <c r="L84" s="46"/>
      <c r="M84" s="46"/>
      <c r="N84" s="46"/>
      <c r="O84" s="69"/>
    </row>
    <row r="85" spans="1:15" s="18" customFormat="1">
      <c r="A85" s="4"/>
      <c r="B85" s="534" t="s">
        <v>513</v>
      </c>
      <c r="C85" s="82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2">
        <f>'1.  LRAMVA Summary'!B39</f>
        <v>0</v>
      </c>
      <c r="C88" s="827">
        <f>'2. LRAMVA Threshold'!N43</f>
        <v>0</v>
      </c>
      <c r="D88" s="46"/>
      <c r="E88" s="46"/>
      <c r="F88" s="46"/>
      <c r="G88" s="46"/>
      <c r="H88" s="46"/>
      <c r="I88" s="46"/>
      <c r="J88" s="46"/>
      <c r="K88" s="46"/>
      <c r="L88" s="46"/>
      <c r="M88" s="46"/>
      <c r="N88" s="46"/>
      <c r="O88" s="69"/>
    </row>
    <row r="89" spans="1:15" s="18" customFormat="1" outlineLevel="1">
      <c r="A89" s="4"/>
      <c r="B89" s="534" t="s">
        <v>511</v>
      </c>
      <c r="C89" s="828"/>
      <c r="D89" s="46"/>
      <c r="E89" s="46"/>
      <c r="F89" s="46"/>
      <c r="G89" s="46"/>
      <c r="H89" s="46"/>
      <c r="I89" s="46"/>
      <c r="J89" s="46"/>
      <c r="K89" s="46"/>
      <c r="L89" s="46"/>
      <c r="M89" s="46"/>
      <c r="N89" s="46"/>
      <c r="O89" s="69"/>
    </row>
    <row r="90" spans="1:15" s="18" customFormat="1" outlineLevel="1">
      <c r="A90" s="4"/>
      <c r="B90" s="534" t="s">
        <v>512</v>
      </c>
      <c r="C90" s="828"/>
      <c r="D90" s="46"/>
      <c r="E90" s="46"/>
      <c r="F90" s="46"/>
      <c r="G90" s="46"/>
      <c r="H90" s="46"/>
      <c r="I90" s="46"/>
      <c r="J90" s="46"/>
      <c r="K90" s="46"/>
      <c r="L90" s="46"/>
      <c r="M90" s="46"/>
      <c r="N90" s="46"/>
      <c r="O90" s="69"/>
    </row>
    <row r="91" spans="1:15" s="18" customFormat="1" outlineLevel="1">
      <c r="A91" s="4"/>
      <c r="B91" s="534" t="s">
        <v>490</v>
      </c>
      <c r="C91" s="828"/>
      <c r="D91" s="46"/>
      <c r="E91" s="46"/>
      <c r="F91" s="46"/>
      <c r="G91" s="46"/>
      <c r="H91" s="46"/>
      <c r="I91" s="46"/>
      <c r="J91" s="46"/>
      <c r="K91" s="46"/>
      <c r="L91" s="46"/>
      <c r="M91" s="46"/>
      <c r="N91" s="46"/>
      <c r="O91" s="69"/>
    </row>
    <row r="92" spans="1:15" s="18" customFormat="1">
      <c r="A92" s="4"/>
      <c r="B92" s="534" t="s">
        <v>513</v>
      </c>
      <c r="C92" s="82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2">
        <f>'1.  LRAMVA Summary'!B40</f>
        <v>0</v>
      </c>
      <c r="C95" s="827">
        <f>'2. LRAMVA Threshold'!O43</f>
        <v>0</v>
      </c>
      <c r="D95" s="46"/>
      <c r="E95" s="46"/>
      <c r="F95" s="46"/>
      <c r="G95" s="46"/>
      <c r="H95" s="46"/>
      <c r="I95" s="46"/>
      <c r="J95" s="46"/>
      <c r="K95" s="46"/>
      <c r="L95" s="46"/>
      <c r="M95" s="46"/>
      <c r="N95" s="46"/>
      <c r="O95" s="69"/>
    </row>
    <row r="96" spans="1:15" s="18" customFormat="1" outlineLevel="1">
      <c r="A96" s="4"/>
      <c r="B96" s="534" t="s">
        <v>511</v>
      </c>
      <c r="C96" s="828"/>
      <c r="D96" s="46"/>
      <c r="E96" s="46"/>
      <c r="F96" s="46"/>
      <c r="G96" s="46"/>
      <c r="H96" s="46"/>
      <c r="I96" s="46"/>
      <c r="J96" s="46"/>
      <c r="K96" s="46"/>
      <c r="L96" s="46"/>
      <c r="M96" s="46"/>
      <c r="N96" s="46"/>
      <c r="O96" s="69"/>
    </row>
    <row r="97" spans="1:15" s="18" customFormat="1" outlineLevel="1">
      <c r="A97" s="4"/>
      <c r="B97" s="534" t="s">
        <v>512</v>
      </c>
      <c r="C97" s="828"/>
      <c r="D97" s="46"/>
      <c r="E97" s="46"/>
      <c r="F97" s="46"/>
      <c r="G97" s="46"/>
      <c r="H97" s="46"/>
      <c r="I97" s="46"/>
      <c r="J97" s="46"/>
      <c r="K97" s="46"/>
      <c r="L97" s="46"/>
      <c r="M97" s="46"/>
      <c r="N97" s="46"/>
      <c r="O97" s="69"/>
    </row>
    <row r="98" spans="1:15" s="18" customFormat="1" outlineLevel="1">
      <c r="A98" s="4"/>
      <c r="B98" s="534" t="s">
        <v>490</v>
      </c>
      <c r="C98" s="828"/>
      <c r="D98" s="46"/>
      <c r="E98" s="46"/>
      <c r="F98" s="46"/>
      <c r="G98" s="46"/>
      <c r="H98" s="46"/>
      <c r="I98" s="46"/>
      <c r="J98" s="46"/>
      <c r="K98" s="46"/>
      <c r="L98" s="46"/>
      <c r="M98" s="46"/>
      <c r="N98" s="46"/>
      <c r="O98" s="69"/>
    </row>
    <row r="99" spans="1:15" s="18" customFormat="1">
      <c r="A99" s="4"/>
      <c r="B99" s="534" t="s">
        <v>513</v>
      </c>
      <c r="C99" s="82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2">
        <f>'1.  LRAMVA Summary'!B41</f>
        <v>0</v>
      </c>
      <c r="C102" s="827">
        <f>'2. LRAMVA Threshold'!P43</f>
        <v>0</v>
      </c>
      <c r="D102" s="46"/>
      <c r="E102" s="46"/>
      <c r="F102" s="46"/>
      <c r="G102" s="46"/>
      <c r="H102" s="46"/>
      <c r="I102" s="46"/>
      <c r="J102" s="46"/>
      <c r="K102" s="46"/>
      <c r="L102" s="46"/>
      <c r="M102" s="46"/>
      <c r="N102" s="46"/>
      <c r="O102" s="69"/>
    </row>
    <row r="103" spans="1:15" s="18" customFormat="1" outlineLevel="1">
      <c r="A103" s="4"/>
      <c r="B103" s="534" t="s">
        <v>511</v>
      </c>
      <c r="C103" s="828"/>
      <c r="D103" s="46"/>
      <c r="E103" s="46"/>
      <c r="F103" s="46"/>
      <c r="G103" s="46"/>
      <c r="H103" s="46"/>
      <c r="I103" s="46"/>
      <c r="J103" s="46"/>
      <c r="K103" s="46"/>
      <c r="L103" s="46"/>
      <c r="M103" s="46"/>
      <c r="N103" s="46"/>
      <c r="O103" s="69"/>
    </row>
    <row r="104" spans="1:15" s="18" customFormat="1" outlineLevel="1">
      <c r="A104" s="4"/>
      <c r="B104" s="534" t="s">
        <v>512</v>
      </c>
      <c r="C104" s="828"/>
      <c r="D104" s="46"/>
      <c r="E104" s="46"/>
      <c r="F104" s="46"/>
      <c r="G104" s="46"/>
      <c r="H104" s="46"/>
      <c r="I104" s="46"/>
      <c r="J104" s="46"/>
      <c r="K104" s="46"/>
      <c r="L104" s="46"/>
      <c r="M104" s="46"/>
      <c r="N104" s="46"/>
      <c r="O104" s="69"/>
    </row>
    <row r="105" spans="1:15" s="18" customFormat="1" outlineLevel="1">
      <c r="A105" s="4"/>
      <c r="B105" s="534" t="s">
        <v>490</v>
      </c>
      <c r="C105" s="828"/>
      <c r="D105" s="46"/>
      <c r="E105" s="46"/>
      <c r="F105" s="46"/>
      <c r="G105" s="46"/>
      <c r="H105" s="46"/>
      <c r="I105" s="46"/>
      <c r="J105" s="46"/>
      <c r="K105" s="46"/>
      <c r="L105" s="46"/>
      <c r="M105" s="46"/>
      <c r="N105" s="46"/>
      <c r="O105" s="69"/>
    </row>
    <row r="106" spans="1:15" s="18" customFormat="1">
      <c r="A106" s="4"/>
      <c r="B106" s="534" t="s">
        <v>513</v>
      </c>
      <c r="C106" s="82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2">
        <f>'1.  LRAMVA Summary'!B42</f>
        <v>0</v>
      </c>
      <c r="C109" s="827">
        <f>'2. LRAMVA Threshold'!Q43</f>
        <v>0</v>
      </c>
      <c r="D109" s="46"/>
      <c r="E109" s="46"/>
      <c r="F109" s="46"/>
      <c r="G109" s="46"/>
      <c r="H109" s="46"/>
      <c r="I109" s="46"/>
      <c r="J109" s="46"/>
      <c r="K109" s="46"/>
      <c r="L109" s="46"/>
      <c r="M109" s="46"/>
      <c r="N109" s="46"/>
      <c r="O109" s="69"/>
    </row>
    <row r="110" spans="1:15" s="18" customFormat="1" outlineLevel="1">
      <c r="A110" s="4"/>
      <c r="B110" s="534" t="s">
        <v>511</v>
      </c>
      <c r="C110" s="828"/>
      <c r="D110" s="46"/>
      <c r="E110" s="46"/>
      <c r="F110" s="46"/>
      <c r="G110" s="46"/>
      <c r="H110" s="46"/>
      <c r="I110" s="46"/>
      <c r="J110" s="46"/>
      <c r="K110" s="46"/>
      <c r="L110" s="46"/>
      <c r="M110" s="46"/>
      <c r="N110" s="46"/>
      <c r="O110" s="69"/>
    </row>
    <row r="111" spans="1:15" s="18" customFormat="1" outlineLevel="1">
      <c r="A111" s="4"/>
      <c r="B111" s="534" t="s">
        <v>512</v>
      </c>
      <c r="C111" s="828"/>
      <c r="D111" s="46"/>
      <c r="E111" s="46"/>
      <c r="F111" s="46"/>
      <c r="G111" s="46"/>
      <c r="H111" s="46"/>
      <c r="I111" s="46"/>
      <c r="J111" s="46"/>
      <c r="K111" s="46"/>
      <c r="L111" s="46"/>
      <c r="M111" s="46"/>
      <c r="N111" s="46"/>
      <c r="O111" s="69"/>
    </row>
    <row r="112" spans="1:15" s="18" customFormat="1" outlineLevel="1">
      <c r="A112" s="4"/>
      <c r="B112" s="534" t="s">
        <v>490</v>
      </c>
      <c r="C112" s="828"/>
      <c r="D112" s="46"/>
      <c r="E112" s="46"/>
      <c r="F112" s="46"/>
      <c r="G112" s="46"/>
      <c r="H112" s="46"/>
      <c r="I112" s="46"/>
      <c r="J112" s="46"/>
      <c r="K112" s="46"/>
      <c r="L112" s="46"/>
      <c r="M112" s="46"/>
      <c r="N112" s="46"/>
      <c r="O112" s="69"/>
    </row>
    <row r="113" spans="1:17" s="18" customFormat="1">
      <c r="A113" s="4"/>
      <c r="B113" s="534" t="s">
        <v>513</v>
      </c>
      <c r="C113" s="82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31" t="s">
        <v>671</v>
      </c>
      <c r="C120" s="831"/>
      <c r="D120" s="831"/>
      <c r="E120" s="831"/>
      <c r="F120" s="831"/>
      <c r="G120" s="831"/>
      <c r="H120" s="831"/>
      <c r="I120" s="831"/>
      <c r="J120" s="831"/>
      <c r="K120" s="831"/>
      <c r="L120" s="831"/>
      <c r="M120" s="831"/>
      <c r="N120" s="831"/>
      <c r="O120" s="831"/>
      <c r="P120" s="831"/>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50 - 4,999 kW</v>
      </c>
      <c r="F122" s="244" t="str">
        <f>'1.  LRAMVA Summary'!G52</f>
        <v>General Service 3,000 - 4,999 kW</v>
      </c>
      <c r="G122" s="244" t="str">
        <f>'1.  LRAMVA Summary'!H52</f>
        <v>Large Use - Regular</v>
      </c>
      <c r="H122" s="244" t="str">
        <f>'1.  LRAMVA Summary'!I52</f>
        <v>Large Use - 3TS</v>
      </c>
      <c r="I122" s="244" t="str">
        <f>'1.  LRAMVA Summary'!J52</f>
        <v>Large Use - Ford Annex</v>
      </c>
      <c r="J122" s="244" t="str">
        <f>'1.  LRAMVA Summary'!K52</f>
        <v>Other</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t="str">
        <f>'1.  LRAMVA Summary'!I53</f>
        <v>kW</v>
      </c>
      <c r="I123" s="584" t="str">
        <f>'1.  LRAMVA Summary'!J53</f>
        <v>kW</v>
      </c>
      <c r="J123" s="584" t="str">
        <f>'1.  LRAMVA Summary'!K53</f>
        <v>kW</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500">
        <v>2011</v>
      </c>
      <c r="C124" s="679">
        <f t="shared" ref="C124:C129" si="30">HLOOKUP(B124,$E$15:$O$114,9,FALSE)</f>
        <v>1.9766666666666665E-2</v>
      </c>
      <c r="D124" s="680">
        <f>HLOOKUP(B124,$E$15:$O$114,16,FALSE)</f>
        <v>1.6066666666666667E-2</v>
      </c>
      <c r="E124" s="681">
        <f>HLOOKUP(B124,$E$15:$O$114,23,FALSE)</f>
        <v>4.6248333333333331</v>
      </c>
      <c r="F124" s="680">
        <f>HLOOKUP(B124,$E$15:$O$114,30,FALSE)</f>
        <v>1.9204666666666668</v>
      </c>
      <c r="G124" s="681">
        <f>HLOOKUP(B124,$E$15:$O$114,37,FALSE)</f>
        <v>2.1688666666666667</v>
      </c>
      <c r="H124" s="680">
        <f>HLOOKUP(B124,$E$15:$O$114,44,FALSE)</f>
        <v>2.5127666666666664</v>
      </c>
      <c r="I124" s="681">
        <f>HLOOKUP(B124,$E$15:$O$114,51,FALSE)</f>
        <v>-4.6199999999999998E-2</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1.9766666666666665E-2</v>
      </c>
      <c r="D125" s="683">
        <f>HLOOKUP(B125,$E$15:$O$114,16,FALSE)</f>
        <v>1.6066666666666667E-2</v>
      </c>
      <c r="E125" s="684">
        <f>HLOOKUP(B125,$E$15:$O$114,23,FALSE)</f>
        <v>4.5983666666666672</v>
      </c>
      <c r="F125" s="683">
        <f>HLOOKUP(B125,$E$15:$O$114,30,FALSE)</f>
        <v>1.9214000000000002</v>
      </c>
      <c r="G125" s="684">
        <f>HLOOKUP(B125,$E$15:$O$114,37,FALSE)</f>
        <v>2.1683000000000003</v>
      </c>
      <c r="H125" s="683">
        <f>HLOOKUP(B125,$E$15:$O$114,44,FALSE)</f>
        <v>2.6074666666666668</v>
      </c>
      <c r="I125" s="684">
        <f>HLOOKUP(B125,$E$15:$O$114,51,FALSE)</f>
        <v>-7.9899999999999999E-2</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1.9866666666666664E-2</v>
      </c>
      <c r="D126" s="683">
        <f t="shared" ref="D126:D133" si="32">HLOOKUP(B126,$E$15:$O$114,16,FALSE)</f>
        <v>1.6166666666666666E-2</v>
      </c>
      <c r="E126" s="684">
        <f t="shared" ref="E126:E133" si="33">HLOOKUP(B126,$E$15:$O$114,23,FALSE)</f>
        <v>4.6227999999999998</v>
      </c>
      <c r="F126" s="683">
        <f t="shared" ref="F126:F133" si="34">HLOOKUP(B126,$E$15:$O$114,30,FALSE)</f>
        <v>1.9315999999999998</v>
      </c>
      <c r="G126" s="684">
        <f t="shared" ref="G126:G132" si="35">HLOOKUP(B126,$E$15:$O$114,37,FALSE)</f>
        <v>2.1798000000000002</v>
      </c>
      <c r="H126" s="683">
        <f t="shared" ref="H126:H133" si="36">HLOOKUP(B126,$E$15:$O$114,44,FALSE)</f>
        <v>2.7180333333333331</v>
      </c>
      <c r="I126" s="684">
        <f t="shared" ref="I126:I133" si="37">HLOOKUP(B126,$E$15:$O$114,51,FALSE)</f>
        <v>-8.1466666666666673E-2</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2.0033333333333334E-2</v>
      </c>
      <c r="D127" s="683">
        <f>HLOOKUP(B127,$E$15:$O$114,16,FALSE)</f>
        <v>1.6333333333333335E-2</v>
      </c>
      <c r="E127" s="684">
        <f>HLOOKUP(B127,$E$15:$O$114,23,FALSE)</f>
        <v>4.665566666666666</v>
      </c>
      <c r="F127" s="683">
        <f>HLOOKUP(B127,$E$15:$O$114,30,FALSE)</f>
        <v>1.9495333333333331</v>
      </c>
      <c r="G127" s="684">
        <f>HLOOKUP(B127,$E$15:$O$114,37,FALSE)</f>
        <v>2.2002000000000002</v>
      </c>
      <c r="H127" s="683">
        <f>HLOOKUP(B127,$E$15:$O$114,44,FALSE)</f>
        <v>2.7435666666666663</v>
      </c>
      <c r="I127" s="684">
        <f>HLOOKUP(B127,$E$15:$O$114,51,FALSE)</f>
        <v>-7.9600000000000004E-2</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2.0233333333333332E-2</v>
      </c>
      <c r="D128" s="683">
        <f t="shared" si="32"/>
        <v>1.6533333333333334E-2</v>
      </c>
      <c r="E128" s="684">
        <f t="shared" si="33"/>
        <v>4.7110999999999992</v>
      </c>
      <c r="F128" s="683">
        <f t="shared" si="34"/>
        <v>1.9690333333333332</v>
      </c>
      <c r="G128" s="684">
        <f t="shared" si="35"/>
        <v>2.2221666666666668</v>
      </c>
      <c r="H128" s="683">
        <f t="shared" si="36"/>
        <v>2.7708999999999997</v>
      </c>
      <c r="I128" s="684">
        <f t="shared" si="37"/>
        <v>-8.2666666666666666E-2</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1.7233333333333333E-2</v>
      </c>
      <c r="D129" s="683">
        <f t="shared" si="32"/>
        <v>1.6799999999999999E-2</v>
      </c>
      <c r="E129" s="684">
        <f t="shared" si="33"/>
        <v>4.7832333333333326</v>
      </c>
      <c r="F129" s="683">
        <f t="shared" si="34"/>
        <v>1.9987999999999999</v>
      </c>
      <c r="G129" s="684">
        <f t="shared" si="35"/>
        <v>2.2579000000000007</v>
      </c>
      <c r="H129" s="683">
        <f t="shared" si="36"/>
        <v>2.8113666666666663</v>
      </c>
      <c r="I129" s="684">
        <f t="shared" si="37"/>
        <v>-8.900000000000001E-2</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1.23E-2</v>
      </c>
      <c r="D130" s="683">
        <f t="shared" si="32"/>
        <v>1.7033333333333334E-2</v>
      </c>
      <c r="E130" s="684">
        <f t="shared" si="33"/>
        <v>4.8536000000000001</v>
      </c>
      <c r="F130" s="683">
        <f t="shared" si="34"/>
        <v>2.0279333333333334</v>
      </c>
      <c r="G130" s="684">
        <f t="shared" si="35"/>
        <v>2.2922333333333333</v>
      </c>
      <c r="H130" s="683">
        <f t="shared" si="36"/>
        <v>2.8503666666666665</v>
      </c>
      <c r="I130" s="684">
        <f t="shared" si="37"/>
        <v>-9.4266666666666665E-2</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7.0666666666666664E-3</v>
      </c>
      <c r="D131" s="683">
        <f t="shared" si="32"/>
        <v>1.7166666666666667E-2</v>
      </c>
      <c r="E131" s="684">
        <f t="shared" si="33"/>
        <v>4.8942333333333332</v>
      </c>
      <c r="F131" s="683">
        <f t="shared" si="34"/>
        <v>2.0450000000000004</v>
      </c>
      <c r="G131" s="684">
        <f t="shared" si="35"/>
        <v>2.3118666666666665</v>
      </c>
      <c r="H131" s="683">
        <f t="shared" si="36"/>
        <v>2.8748333333333336</v>
      </c>
      <c r="I131" s="684">
        <f t="shared" si="37"/>
        <v>-0.10256666666666665</v>
      </c>
      <c r="J131" s="684">
        <f t="shared" si="38"/>
        <v>0</v>
      </c>
      <c r="K131" s="684">
        <f t="shared" si="39"/>
        <v>0</v>
      </c>
      <c r="L131" s="684">
        <f t="shared" si="43"/>
        <v>0</v>
      </c>
      <c r="M131" s="684">
        <f t="shared" si="40"/>
        <v>0</v>
      </c>
      <c r="N131" s="684">
        <f t="shared" si="41"/>
        <v>0</v>
      </c>
      <c r="O131" s="684">
        <f t="shared" si="42"/>
        <v>0</v>
      </c>
      <c r="P131" s="684">
        <f t="shared" si="31"/>
        <v>0</v>
      </c>
    </row>
    <row r="132" spans="2:16">
      <c r="B132" s="501">
        <v>2019</v>
      </c>
      <c r="C132" s="682">
        <f t="shared" si="44"/>
        <v>1.7666666666666666E-3</v>
      </c>
      <c r="D132" s="683">
        <f t="shared" si="32"/>
        <v>1.7266666666666666E-2</v>
      </c>
      <c r="E132" s="684">
        <f t="shared" si="33"/>
        <v>4.9214666666666673</v>
      </c>
      <c r="F132" s="683">
        <f t="shared" si="34"/>
        <v>2.0561333333333334</v>
      </c>
      <c r="G132" s="684">
        <f t="shared" si="35"/>
        <v>2.3231666666666668</v>
      </c>
      <c r="H132" s="683">
        <f t="shared" si="36"/>
        <v>2.8860333333333337</v>
      </c>
      <c r="I132" s="684">
        <f t="shared" si="37"/>
        <v>-0.14726666666666666</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627</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40"/>
  <sheetViews>
    <sheetView zoomScale="70" zoomScaleNormal="70" workbookViewId="0">
      <selection activeCell="AA16" sqref="AA16"/>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37" t="s">
        <v>630</v>
      </c>
      <c r="C16" s="837"/>
      <c r="D16" s="837"/>
      <c r="E16" s="837"/>
      <c r="F16" s="837"/>
      <c r="G16" s="837"/>
      <c r="H16" s="837"/>
      <c r="I16" s="837"/>
      <c r="J16" s="837"/>
      <c r="K16" s="837"/>
      <c r="L16" s="837"/>
      <c r="M16" s="837"/>
      <c r="N16" s="837"/>
      <c r="O16" s="837"/>
      <c r="P16" s="837"/>
      <c r="Q16" s="837"/>
      <c r="R16" s="837"/>
      <c r="S16" s="837"/>
      <c r="T16" s="837"/>
      <c r="U16" s="837"/>
      <c r="V16" s="837"/>
      <c r="W16" s="837"/>
      <c r="X16" s="837"/>
    </row>
    <row r="18" spans="2:24">
      <c r="B18" s="757" t="s">
        <v>780</v>
      </c>
      <c r="C18" s="757"/>
      <c r="D18" s="757"/>
      <c r="E18" s="757"/>
      <c r="F18" s="757"/>
      <c r="G18" s="757"/>
      <c r="H18" s="757"/>
      <c r="I18" s="757"/>
      <c r="J18" s="757"/>
      <c r="K18" s="757"/>
      <c r="L18" s="757"/>
      <c r="M18" s="757"/>
      <c r="N18" s="757"/>
      <c r="O18" s="757"/>
      <c r="P18" s="757"/>
      <c r="Q18" s="757"/>
      <c r="R18" s="757"/>
    </row>
    <row r="19" spans="2:24">
      <c r="B19" s="757"/>
      <c r="C19" s="757"/>
      <c r="D19" s="757"/>
      <c r="E19" s="757"/>
      <c r="F19" s="757"/>
      <c r="G19" s="757"/>
      <c r="H19" s="757"/>
      <c r="I19" s="757"/>
      <c r="J19" s="757"/>
      <c r="K19" s="757"/>
      <c r="L19" s="757"/>
      <c r="M19" s="757"/>
      <c r="N19" s="757"/>
      <c r="O19" s="757"/>
      <c r="P19" s="757"/>
      <c r="Q19" s="757"/>
      <c r="R19" s="757"/>
    </row>
    <row r="20" spans="2:24" ht="101.45" customHeight="1">
      <c r="B20" s="838" t="s">
        <v>781</v>
      </c>
      <c r="C20" s="838"/>
      <c r="D20" s="838"/>
      <c r="E20" s="838"/>
      <c r="F20" s="838"/>
      <c r="G20" s="838"/>
      <c r="H20" s="838"/>
      <c r="I20" s="838"/>
      <c r="J20" s="838"/>
      <c r="K20" s="838"/>
      <c r="L20" s="838"/>
      <c r="M20" s="838"/>
      <c r="N20" s="838"/>
      <c r="O20" s="838"/>
      <c r="P20" s="838"/>
      <c r="Q20" s="838"/>
      <c r="R20" s="838"/>
      <c r="S20" s="838"/>
      <c r="T20" s="838"/>
      <c r="U20" s="838"/>
      <c r="V20" s="838"/>
      <c r="W20" s="838"/>
      <c r="X20" s="838"/>
    </row>
    <row r="21" spans="2:24">
      <c r="B21" s="757"/>
      <c r="C21" s="757"/>
      <c r="D21" s="757"/>
      <c r="E21" s="757"/>
      <c r="F21" s="757"/>
      <c r="G21" s="757"/>
      <c r="H21" s="757"/>
      <c r="I21" s="757"/>
      <c r="J21" s="757"/>
      <c r="K21" s="757"/>
      <c r="L21" s="757"/>
      <c r="M21" s="757"/>
      <c r="N21" s="757"/>
      <c r="O21" s="757"/>
      <c r="P21" s="757"/>
      <c r="Q21" s="757"/>
      <c r="R21" s="757"/>
    </row>
    <row r="22" spans="2:24" ht="106.15" customHeight="1">
      <c r="B22" s="838" t="s">
        <v>782</v>
      </c>
      <c r="C22" s="838"/>
      <c r="D22" s="838"/>
      <c r="E22" s="838"/>
      <c r="F22" s="838"/>
      <c r="G22" s="838"/>
      <c r="H22" s="838"/>
      <c r="I22" s="838"/>
      <c r="J22" s="838"/>
      <c r="K22" s="838"/>
      <c r="L22" s="838"/>
      <c r="M22" s="838"/>
      <c r="N22" s="838"/>
      <c r="O22" s="838"/>
      <c r="P22" s="838"/>
      <c r="Q22" s="838"/>
      <c r="R22" s="838"/>
      <c r="S22" s="838"/>
      <c r="T22" s="838"/>
      <c r="U22" s="838"/>
      <c r="V22" s="838"/>
      <c r="W22" s="838"/>
      <c r="X22" s="838"/>
    </row>
    <row r="40" spans="2:2">
      <c r="B40" s="758"/>
    </row>
  </sheetData>
  <mergeCells count="3">
    <mergeCell ref="B16:X16"/>
    <mergeCell ref="B20:X20"/>
    <mergeCell ref="B22:X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Josh Charles</cp:lastModifiedBy>
  <cp:lastPrinted>2017-05-24T00:43:43Z</cp:lastPrinted>
  <dcterms:created xsi:type="dcterms:W3CDTF">2012-03-05T18:56:04Z</dcterms:created>
  <dcterms:modified xsi:type="dcterms:W3CDTF">2020-11-02T12:46:17Z</dcterms:modified>
</cp:coreProperties>
</file>