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deloitte-my.sharepoint.com/personal/gegauthier_deloitte_ca/Documents/Hydro Hawkesbury/2021 IRM/Octobre 2020/"/>
    </mc:Choice>
  </mc:AlternateContent>
  <xr:revisionPtr revIDLastSave="17" documentId="8_{C51473BE-4630-4F61-9542-68C3644B0BAF}" xr6:coauthVersionLast="45" xr6:coauthVersionMax="45" xr10:uidLastSave="{42FF645A-4A0A-430A-B953-62C2C1B7C437}"/>
  <bookViews>
    <workbookView xWindow="-28920" yWindow="-120" windowWidth="29040" windowHeight="15840" xr2:uid="{77F8429C-71FD-4453-97F7-8FDEB05A7382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N18" i="1" s="1"/>
  <c r="O16" i="1"/>
  <c r="O17" i="1"/>
  <c r="E18" i="1"/>
  <c r="J17" i="1"/>
  <c r="I17" i="1"/>
  <c r="H17" i="1"/>
  <c r="K17" i="1" s="1"/>
  <c r="F17" i="1"/>
  <c r="E17" i="1"/>
  <c r="D17" i="1"/>
  <c r="C17" i="1"/>
  <c r="J16" i="1"/>
  <c r="J18" i="1" s="1"/>
  <c r="I16" i="1"/>
  <c r="K16" i="1" s="1"/>
  <c r="K18" i="1" s="1"/>
  <c r="H16" i="1"/>
  <c r="E16" i="1"/>
  <c r="D16" i="1"/>
  <c r="D18" i="1" s="1"/>
  <c r="C16" i="1"/>
  <c r="F16" i="1" s="1"/>
  <c r="J13" i="1"/>
  <c r="I13" i="1"/>
  <c r="H13" i="1"/>
  <c r="E13" i="1"/>
  <c r="D13" i="1"/>
  <c r="C13" i="1"/>
  <c r="K12" i="1"/>
  <c r="K13" i="1" s="1"/>
  <c r="F12" i="1"/>
  <c r="K11" i="1"/>
  <c r="F11" i="1"/>
  <c r="M11" i="1" s="1"/>
  <c r="J8" i="1"/>
  <c r="I8" i="1"/>
  <c r="H8" i="1"/>
  <c r="E8" i="1"/>
  <c r="D8" i="1"/>
  <c r="C8" i="1"/>
  <c r="K7" i="1"/>
  <c r="K8" i="1" s="1"/>
  <c r="F7" i="1"/>
  <c r="M7" i="1" s="1"/>
  <c r="M8" i="1" s="1"/>
  <c r="M6" i="1"/>
  <c r="K6" i="1"/>
  <c r="F6" i="1"/>
  <c r="F8" i="1" s="1"/>
  <c r="O18" i="1" l="1"/>
  <c r="F18" i="1"/>
  <c r="M16" i="1"/>
  <c r="M18" i="1" s="1"/>
  <c r="M13" i="1"/>
  <c r="M17" i="1"/>
  <c r="H18" i="1"/>
  <c r="I18" i="1"/>
  <c r="F13" i="1"/>
  <c r="C18" i="1"/>
  <c r="M12" i="1"/>
</calcChain>
</file>

<file path=xl/sharedStrings.xml><?xml version="1.0" encoding="utf-8"?>
<sst xmlns="http://schemas.openxmlformats.org/spreadsheetml/2006/main" count="14" uniqueCount="13">
  <si>
    <t>Transactions 2017</t>
  </si>
  <si>
    <t>Transactions 2018</t>
  </si>
  <si>
    <t>Transactions 2019</t>
  </si>
  <si>
    <t>Total</t>
  </si>
  <si>
    <t>Carrying charges 2017</t>
  </si>
  <si>
    <t>Carrying charges 2018</t>
  </si>
  <si>
    <t>Carrying charges 2019</t>
  </si>
  <si>
    <t>Original amounts</t>
  </si>
  <si>
    <t>Amounts with new OEB methodology</t>
  </si>
  <si>
    <t>Differences</t>
  </si>
  <si>
    <t>Sub-Total</t>
  </si>
  <si>
    <t>Reclassification in original amounts which as been reversed</t>
  </si>
  <si>
    <t>Differences per column BW of 3. Continuity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</si>
</sst>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wrapText="1"/>
    </xf>
    <xf numFmtId="43" fontId="2" fillId="0" borderId="0" xfId="1" applyFont="1" applyAlignme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F3EE-D3BF-45D1-A507-689C69497076}">
  <dimension ref="A3:O19"/>
  <sheetViews>
    <sheetView tabSelected="1" workbookViewId="0">
      <selection activeCell="O19" sqref="O19"/>
    </sheetView>
  </sheetViews>
  <sheetFormatPr defaultRowHeight="11.4" x14ac:dyDescent="0.2"/>
  <cols>
    <col min="3" max="3" width="12" bestFit="1" customWidth="1"/>
    <col min="4" max="4" width="13.59765625" bestFit="1" customWidth="1"/>
    <col min="5" max="6" width="12" bestFit="1" customWidth="1"/>
    <col min="7" max="7" width="4.796875" customWidth="1"/>
    <col min="8" max="11" width="11" bestFit="1" customWidth="1"/>
    <col min="12" max="12" width="3.3984375" customWidth="1"/>
    <col min="13" max="15" width="12" bestFit="1" customWidth="1"/>
  </cols>
  <sheetData>
    <row r="3" spans="1:15" ht="68.400000000000006" x14ac:dyDescent="0.2">
      <c r="A3" s="1"/>
      <c r="B3" s="2"/>
      <c r="C3" s="3" t="s">
        <v>0</v>
      </c>
      <c r="D3" s="3" t="s">
        <v>1</v>
      </c>
      <c r="E3" s="3" t="s">
        <v>2</v>
      </c>
      <c r="F3" s="3" t="s">
        <v>10</v>
      </c>
      <c r="G3" s="2"/>
      <c r="H3" s="3" t="s">
        <v>4</v>
      </c>
      <c r="I3" s="3" t="s">
        <v>5</v>
      </c>
      <c r="J3" s="3" t="s">
        <v>6</v>
      </c>
      <c r="K3" s="3" t="s">
        <v>10</v>
      </c>
      <c r="L3" s="2"/>
      <c r="M3" s="3" t="s">
        <v>3</v>
      </c>
      <c r="N3" s="3" t="s">
        <v>11</v>
      </c>
      <c r="O3" s="3" t="s">
        <v>12</v>
      </c>
    </row>
    <row r="4" spans="1:15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">
      <c r="A5" s="4" t="s">
        <v>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">
      <c r="A6" s="1">
        <v>1588</v>
      </c>
      <c r="B6" s="2"/>
      <c r="C6" s="2">
        <v>163283.51</v>
      </c>
      <c r="D6" s="2">
        <v>-144152.71</v>
      </c>
      <c r="E6" s="2">
        <v>168405.05</v>
      </c>
      <c r="F6" s="2">
        <f>SUM(C6:E6)</f>
        <v>187535.85</v>
      </c>
      <c r="G6" s="2"/>
      <c r="H6" s="2">
        <v>-10013.16</v>
      </c>
      <c r="I6" s="2">
        <v>-12213.09</v>
      </c>
      <c r="J6" s="2">
        <v>5525.88</v>
      </c>
      <c r="K6" s="2">
        <f>SUM(H6:J6)</f>
        <v>-16700.37</v>
      </c>
      <c r="L6" s="2"/>
      <c r="M6" s="2">
        <f>+F6+K6</f>
        <v>170835.48</v>
      </c>
    </row>
    <row r="7" spans="1:15" x14ac:dyDescent="0.2">
      <c r="A7" s="1">
        <v>1589</v>
      </c>
      <c r="B7" s="2"/>
      <c r="C7" s="2">
        <v>-9706.36</v>
      </c>
      <c r="D7" s="2">
        <v>-1248614.1200000001</v>
      </c>
      <c r="E7" s="2">
        <v>560299.53</v>
      </c>
      <c r="F7" s="2">
        <f>SUM(C7:E7)</f>
        <v>-698020.95000000019</v>
      </c>
      <c r="G7" s="2"/>
      <c r="H7" s="2">
        <v>3860.1</v>
      </c>
      <c r="I7" s="2">
        <v>-10.14</v>
      </c>
      <c r="J7" s="2">
        <v>-23451.7</v>
      </c>
      <c r="K7" s="2">
        <f>SUM(H7:J7)</f>
        <v>-19601.740000000002</v>
      </c>
      <c r="L7" s="2"/>
      <c r="M7" s="2">
        <f>+F7+K7</f>
        <v>-717622.69000000018</v>
      </c>
    </row>
    <row r="8" spans="1:15" ht="12" thickBot="1" x14ac:dyDescent="0.25">
      <c r="A8" s="1"/>
      <c r="B8" s="2"/>
      <c r="C8" s="5">
        <f>SUM(C6:C7)</f>
        <v>153577.15000000002</v>
      </c>
      <c r="D8" s="5">
        <f t="shared" ref="D8:F8" si="0">SUM(D6:D7)</f>
        <v>-1392766.83</v>
      </c>
      <c r="E8" s="5">
        <f t="shared" si="0"/>
        <v>728704.58000000007</v>
      </c>
      <c r="F8" s="5">
        <f t="shared" si="0"/>
        <v>-510485.10000000021</v>
      </c>
      <c r="G8" s="2"/>
      <c r="H8" s="5">
        <f t="shared" ref="H8:K8" si="1">SUM(H6:H7)</f>
        <v>-6153.0599999999995</v>
      </c>
      <c r="I8" s="5">
        <f t="shared" si="1"/>
        <v>-12223.23</v>
      </c>
      <c r="J8" s="5">
        <f t="shared" si="1"/>
        <v>-17925.82</v>
      </c>
      <c r="K8" s="5">
        <f t="shared" si="1"/>
        <v>-36302.11</v>
      </c>
      <c r="L8" s="2"/>
      <c r="M8" s="5">
        <f>SUM(M6:M7)</f>
        <v>-546787.2100000002</v>
      </c>
    </row>
    <row r="9" spans="1:15" ht="12" thickTop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x14ac:dyDescent="0.2">
      <c r="A10" s="4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x14ac:dyDescent="0.2">
      <c r="A11" s="1">
        <v>1588</v>
      </c>
      <c r="B11" s="2"/>
      <c r="C11" s="2">
        <v>-98445.23</v>
      </c>
      <c r="D11" s="2">
        <v>-92108.87</v>
      </c>
      <c r="E11" s="2">
        <v>-129547.9</v>
      </c>
      <c r="F11" s="2">
        <f>SUM(C11:E11)</f>
        <v>-320102</v>
      </c>
      <c r="G11" s="2"/>
      <c r="H11" s="2">
        <v>-11527.39</v>
      </c>
      <c r="I11" s="2">
        <v>-3914.73</v>
      </c>
      <c r="J11" s="2">
        <v>-7364.77</v>
      </c>
      <c r="K11" s="2">
        <f>SUM(H11:J11)</f>
        <v>-22806.89</v>
      </c>
      <c r="L11" s="2"/>
      <c r="M11" s="2">
        <f>+F11+K11</f>
        <v>-342908.89</v>
      </c>
    </row>
    <row r="12" spans="1:15" x14ac:dyDescent="0.2">
      <c r="A12" s="1">
        <v>1589</v>
      </c>
      <c r="B12" s="2"/>
      <c r="C12" s="2">
        <v>22944.22</v>
      </c>
      <c r="D12" s="2">
        <v>-153217.46</v>
      </c>
      <c r="E12" s="2">
        <v>85130.02</v>
      </c>
      <c r="F12" s="2">
        <f>SUM(C12:E12)</f>
        <v>-45143.219999999987</v>
      </c>
      <c r="G12" s="2"/>
      <c r="H12" s="2">
        <v>4434.54</v>
      </c>
      <c r="I12" s="2">
        <v>197</v>
      </c>
      <c r="J12" s="2">
        <v>-700.58</v>
      </c>
      <c r="K12" s="2">
        <f>SUM(H12:J12)</f>
        <v>3930.96</v>
      </c>
      <c r="L12" s="2"/>
      <c r="M12" s="2">
        <f>+F12+K12</f>
        <v>-41212.259999999987</v>
      </c>
    </row>
    <row r="13" spans="1:15" ht="12" thickBot="1" x14ac:dyDescent="0.25">
      <c r="A13" s="1"/>
      <c r="B13" s="2"/>
      <c r="C13" s="5">
        <f>SUM(C11:C12)</f>
        <v>-75501.009999999995</v>
      </c>
      <c r="D13" s="5">
        <f t="shared" ref="D13:F13" si="2">SUM(D11:D12)</f>
        <v>-245326.33</v>
      </c>
      <c r="E13" s="5">
        <f t="shared" si="2"/>
        <v>-44417.87999999999</v>
      </c>
      <c r="F13" s="5">
        <f t="shared" si="2"/>
        <v>-365245.22</v>
      </c>
      <c r="G13" s="2"/>
      <c r="H13" s="5">
        <f t="shared" ref="H13:K13" si="3">SUM(H11:H12)</f>
        <v>-7092.8499999999995</v>
      </c>
      <c r="I13" s="5">
        <f t="shared" si="3"/>
        <v>-3717.73</v>
      </c>
      <c r="J13" s="5">
        <f t="shared" si="3"/>
        <v>-8065.35</v>
      </c>
      <c r="K13" s="5">
        <f t="shared" si="3"/>
        <v>-18875.93</v>
      </c>
      <c r="L13" s="2"/>
      <c r="M13" s="5">
        <f>SUM(M11:M12)</f>
        <v>-384121.15</v>
      </c>
    </row>
    <row r="14" spans="1:15" ht="12" thickTop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x14ac:dyDescent="0.2">
      <c r="A15" s="4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">
      <c r="A16" s="1">
        <v>1588</v>
      </c>
      <c r="B16" s="2"/>
      <c r="C16" s="2">
        <f>+C11-C6</f>
        <v>-261728.74</v>
      </c>
      <c r="D16" s="2">
        <f t="shared" ref="D16:E16" si="4">+D11-D6</f>
        <v>52043.839999999997</v>
      </c>
      <c r="E16" s="2">
        <f t="shared" si="4"/>
        <v>-297952.94999999995</v>
      </c>
      <c r="F16" s="2">
        <f>SUM(C16:E16)</f>
        <v>-507637.85</v>
      </c>
      <c r="G16" s="2"/>
      <c r="H16" s="2">
        <f t="shared" ref="H16:J17" si="5">+H11-H6</f>
        <v>-1514.2299999999996</v>
      </c>
      <c r="I16" s="2">
        <f t="shared" si="5"/>
        <v>8298.36</v>
      </c>
      <c r="J16" s="2">
        <f t="shared" si="5"/>
        <v>-12890.650000000001</v>
      </c>
      <c r="K16" s="2">
        <f>SUM(H16:J16)</f>
        <v>-6106.52</v>
      </c>
      <c r="L16" s="2"/>
      <c r="M16" s="2">
        <f>+F16+K16</f>
        <v>-513744.37</v>
      </c>
      <c r="N16" s="2">
        <v>-202427</v>
      </c>
      <c r="O16" s="2">
        <f>SUM(M16:N16)</f>
        <v>-716171.37</v>
      </c>
    </row>
    <row r="17" spans="1:15" x14ac:dyDescent="0.2">
      <c r="A17" s="1">
        <v>1589</v>
      </c>
      <c r="B17" s="2"/>
      <c r="C17" s="2">
        <f t="shared" ref="C17:E17" si="6">+C12-C7</f>
        <v>32650.58</v>
      </c>
      <c r="D17" s="2">
        <f t="shared" si="6"/>
        <v>1095396.6600000001</v>
      </c>
      <c r="E17" s="2">
        <f t="shared" si="6"/>
        <v>-475169.51</v>
      </c>
      <c r="F17" s="2">
        <f>SUM(C17:E17)</f>
        <v>652877.73000000021</v>
      </c>
      <c r="G17" s="2"/>
      <c r="H17" s="2">
        <f t="shared" si="5"/>
        <v>574.44000000000005</v>
      </c>
      <c r="I17" s="2">
        <f t="shared" si="5"/>
        <v>207.14</v>
      </c>
      <c r="J17" s="2">
        <f t="shared" si="5"/>
        <v>22751.119999999999</v>
      </c>
      <c r="K17" s="2">
        <f>SUM(H17:J17)</f>
        <v>23532.7</v>
      </c>
      <c r="L17" s="2"/>
      <c r="M17" s="2">
        <f>+F17+K17</f>
        <v>676410.43000000017</v>
      </c>
      <c r="N17" s="2">
        <f>-N16</f>
        <v>202427</v>
      </c>
      <c r="O17" s="2">
        <f>SUM(M17:N17)</f>
        <v>878837.43000000017</v>
      </c>
    </row>
    <row r="18" spans="1:15" ht="12" thickBot="1" x14ac:dyDescent="0.25">
      <c r="A18" s="1"/>
      <c r="B18" s="2"/>
      <c r="C18" s="5">
        <f>SUM(C16:C17)</f>
        <v>-229078.15999999997</v>
      </c>
      <c r="D18" s="5">
        <f t="shared" ref="D18:F18" si="7">SUM(D16:D17)</f>
        <v>1147440.5000000002</v>
      </c>
      <c r="E18" s="5">
        <f t="shared" si="7"/>
        <v>-773122.46</v>
      </c>
      <c r="F18" s="5">
        <f t="shared" si="7"/>
        <v>145239.88000000024</v>
      </c>
      <c r="G18" s="2"/>
      <c r="H18" s="5">
        <f t="shared" ref="H18:K18" si="8">SUM(H16:H17)</f>
        <v>-939.78999999999951</v>
      </c>
      <c r="I18" s="5">
        <f t="shared" si="8"/>
        <v>8505.5</v>
      </c>
      <c r="J18" s="5">
        <f t="shared" si="8"/>
        <v>9860.4699999999975</v>
      </c>
      <c r="K18" s="5">
        <f t="shared" si="8"/>
        <v>17426.18</v>
      </c>
      <c r="L18" s="2"/>
      <c r="M18" s="5">
        <f>SUM(M16:M17)</f>
        <v>162666.06000000017</v>
      </c>
      <c r="N18" s="5">
        <f t="shared" ref="N18:O18" si="9">SUM(N16:N17)</f>
        <v>0</v>
      </c>
      <c r="O18" s="5">
        <f t="shared" si="9"/>
        <v>162666.06000000017</v>
      </c>
    </row>
    <row r="19" spans="1:15" ht="12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449CA6AF67947BB961EA67F732EAD" ma:contentTypeVersion="10" ma:contentTypeDescription="Create a new document." ma:contentTypeScope="" ma:versionID="c5ea39280d6248669f20de5b9118ae06">
  <xsd:schema xmlns:xsd="http://www.w3.org/2001/XMLSchema" xmlns:xs="http://www.w3.org/2001/XMLSchema" xmlns:p="http://schemas.microsoft.com/office/2006/metadata/properties" xmlns:ns3="c2ca7239-97fa-457c-aed2-bfb2aecb2937" targetNamespace="http://schemas.microsoft.com/office/2006/metadata/properties" ma:root="true" ma:fieldsID="f4d3a02896136452a43f6c837a9d9e9e" ns3:_="">
    <xsd:import namespace="c2ca7239-97fa-457c-aed2-bfb2aecb29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a7239-97fa-457c-aed2-bfb2aecb2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ED211E-990F-4A01-B284-1E1F3C91C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a7239-97fa-457c-aed2-bfb2aecb2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6F23B-063B-46C4-8C10-DC01E3DFA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3FDAFF-9313-4F75-A7A6-05C56D0B28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Gerald</dc:creator>
  <cp:lastModifiedBy>Gauthier, Gerald</cp:lastModifiedBy>
  <dcterms:created xsi:type="dcterms:W3CDTF">2020-10-28T01:00:06Z</dcterms:created>
  <dcterms:modified xsi:type="dcterms:W3CDTF">2020-10-28T01:03:54Z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0x010100B2D449CA6AF67947BB961EA67F732EAD</vt:lpwstr>
  </property>
</Properties>
</file>