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V:\ACTIVE APPLICATIONS\2020 UTR Foregone Revenue\2021 UTR (Recovery)\File Submitted to OEB\"/>
    </mc:Choice>
  </mc:AlternateContent>
  <xr:revisionPtr revIDLastSave="0" documentId="13_ncr:1_{076E5C79-87F3-47C0-96C9-50D6EA0E6C7C}" xr6:coauthVersionLast="36" xr6:coauthVersionMax="36" xr10:uidLastSave="{00000000-0000-0000-0000-000000000000}"/>
  <bookViews>
    <workbookView xWindow="0" yWindow="0" windowWidth="21570" windowHeight="8070" xr2:uid="{00000000-000D-0000-FFFF-FFFF00000000}"/>
  </bookViews>
  <sheets>
    <sheet name="CNPI Foregone Revenue" sheetId="1" r:id="rId1"/>
    <sheet name="Interest Schedule" sheetId="2" r:id="rId2"/>
    <sheet name="Rev Req Summary" sheetId="4" r:id="rId3"/>
  </sheets>
  <definedNames>
    <definedName name="_xlnm.Print_Titles" localSheetId="1">'Interest Schedule'!$A:$A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2" i="2" l="1"/>
  <c r="AX18" i="2"/>
  <c r="AX7" i="2"/>
  <c r="C5" i="4" l="1"/>
  <c r="C4" i="4"/>
  <c r="AX43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AX3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N32" i="2"/>
  <c r="N35" i="2"/>
  <c r="O32" i="2" s="1"/>
  <c r="O35" i="2" s="1"/>
  <c r="P32" i="2" s="1"/>
  <c r="P35" i="2" s="1"/>
  <c r="Q32" i="2" s="1"/>
  <c r="Q35" i="2" s="1"/>
  <c r="R32" i="2" s="1"/>
  <c r="R35" i="2" s="1"/>
  <c r="S32" i="2" s="1"/>
  <c r="S35" i="2" s="1"/>
  <c r="T32" i="2" s="1"/>
  <c r="T35" i="2" s="1"/>
  <c r="U32" i="2" s="1"/>
  <c r="U35" i="2" s="1"/>
  <c r="V32" i="2" s="1"/>
  <c r="V35" i="2" s="1"/>
  <c r="W32" i="2" s="1"/>
  <c r="W35" i="2" s="1"/>
  <c r="X32" i="2" s="1"/>
  <c r="X35" i="2" s="1"/>
  <c r="Y32" i="2" s="1"/>
  <c r="Y35" i="2" s="1"/>
  <c r="Z32" i="2" s="1"/>
  <c r="Z35" i="2" s="1"/>
  <c r="AA32" i="2" s="1"/>
  <c r="AA35" i="2" s="1"/>
  <c r="AB32" i="2" s="1"/>
  <c r="AB35" i="2" s="1"/>
  <c r="AC32" i="2" s="1"/>
  <c r="AC35" i="2" s="1"/>
  <c r="AD32" i="2" s="1"/>
  <c r="AD35" i="2" s="1"/>
  <c r="AE32" i="2" s="1"/>
  <c r="AE35" i="2" s="1"/>
  <c r="AF32" i="2" s="1"/>
  <c r="AF35" i="2" s="1"/>
  <c r="AG32" i="2" s="1"/>
  <c r="AG35" i="2" s="1"/>
  <c r="AH32" i="2" s="1"/>
  <c r="AH35" i="2" s="1"/>
  <c r="AI32" i="2" s="1"/>
  <c r="AI35" i="2" s="1"/>
  <c r="AJ32" i="2" s="1"/>
  <c r="AJ35" i="2" s="1"/>
  <c r="AK32" i="2" s="1"/>
  <c r="AK35" i="2" s="1"/>
  <c r="AL32" i="2" s="1"/>
  <c r="AL35" i="2" s="1"/>
  <c r="AM32" i="2" s="1"/>
  <c r="AM35" i="2" s="1"/>
  <c r="AN32" i="2" s="1"/>
  <c r="AN35" i="2" s="1"/>
  <c r="AO32" i="2" s="1"/>
  <c r="AO35" i="2" s="1"/>
  <c r="AP32" i="2" s="1"/>
  <c r="AP35" i="2" s="1"/>
  <c r="AQ32" i="2" s="1"/>
  <c r="AQ35" i="2" s="1"/>
  <c r="AR32" i="2" s="1"/>
  <c r="AR35" i="2" s="1"/>
  <c r="AS32" i="2" s="1"/>
  <c r="AS35" i="2" s="1"/>
  <c r="AT32" i="2" s="1"/>
  <c r="AT35" i="2" s="1"/>
  <c r="AU32" i="2" s="1"/>
  <c r="AU35" i="2" s="1"/>
  <c r="AV32" i="2" s="1"/>
  <c r="AV35" i="2" s="1"/>
  <c r="AW32" i="2" s="1"/>
  <c r="AW35" i="2" s="1"/>
  <c r="C33" i="2"/>
  <c r="D33" i="2"/>
  <c r="E33" i="2"/>
  <c r="F33" i="2"/>
  <c r="G33" i="2"/>
  <c r="H33" i="2"/>
  <c r="I33" i="2"/>
  <c r="J33" i="2"/>
  <c r="K33" i="2"/>
  <c r="B33" i="2"/>
  <c r="O7" i="2"/>
  <c r="O10" i="2"/>
  <c r="P7" i="2" s="1"/>
  <c r="N18" i="2"/>
  <c r="O18" i="2"/>
  <c r="N19" i="2"/>
  <c r="O19" i="2"/>
  <c r="N21" i="2"/>
  <c r="O21" i="2"/>
  <c r="P18" i="2" s="1"/>
  <c r="C8" i="2"/>
  <c r="D8" i="2"/>
  <c r="E8" i="2"/>
  <c r="F8" i="2"/>
  <c r="G8" i="2"/>
  <c r="H8" i="2"/>
  <c r="I8" i="2"/>
  <c r="J8" i="2"/>
  <c r="K8" i="2"/>
  <c r="P19" i="2" l="1"/>
  <c r="P21" i="2" s="1"/>
  <c r="Q18" i="2" s="1"/>
  <c r="P10" i="2"/>
  <c r="Q7" i="2" s="1"/>
  <c r="B8" i="2"/>
  <c r="BI12" i="2" s="1"/>
  <c r="B44" i="2"/>
  <c r="B35" i="2"/>
  <c r="C32" i="2" s="1"/>
  <c r="B19" i="2"/>
  <c r="Q19" i="2" l="1"/>
  <c r="Q21" i="2" s="1"/>
  <c r="R18" i="2" s="1"/>
  <c r="Q10" i="2"/>
  <c r="R7" i="2" s="1"/>
  <c r="BU37" i="2"/>
  <c r="BB9" i="2"/>
  <c r="BA9" i="2"/>
  <c r="BH9" i="2"/>
  <c r="BG9" i="2"/>
  <c r="AY9" i="2"/>
  <c r="BF9" i="2"/>
  <c r="AX9" i="2"/>
  <c r="BI9" i="2"/>
  <c r="BE9" i="2"/>
  <c r="BC9" i="2"/>
  <c r="BD9" i="2"/>
  <c r="AZ9" i="2"/>
  <c r="C44" i="2"/>
  <c r="C35" i="2"/>
  <c r="D32" i="2" s="1"/>
  <c r="B46" i="2"/>
  <c r="C43" i="2" s="1"/>
  <c r="B21" i="2"/>
  <c r="C18" i="2" s="1"/>
  <c r="B10" i="2"/>
  <c r="C7" i="2" s="1"/>
  <c r="C31" i="1"/>
  <c r="D31" i="1"/>
  <c r="E31" i="1"/>
  <c r="F31" i="1"/>
  <c r="G31" i="1"/>
  <c r="H31" i="1"/>
  <c r="I31" i="1"/>
  <c r="J31" i="1"/>
  <c r="K31" i="1"/>
  <c r="L31" i="1"/>
  <c r="M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E33" i="1"/>
  <c r="F33" i="1"/>
  <c r="G33" i="1"/>
  <c r="H33" i="1"/>
  <c r="I33" i="1"/>
  <c r="J33" i="1"/>
  <c r="K33" i="1"/>
  <c r="L33" i="1"/>
  <c r="M33" i="1"/>
  <c r="B33" i="1"/>
  <c r="B32" i="1"/>
  <c r="B31" i="1"/>
  <c r="C18" i="1"/>
  <c r="D18" i="1"/>
  <c r="E18" i="1"/>
  <c r="F18" i="1"/>
  <c r="G18" i="1"/>
  <c r="H18" i="1"/>
  <c r="I18" i="1"/>
  <c r="J18" i="1"/>
  <c r="K18" i="1"/>
  <c r="L18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B20" i="1"/>
  <c r="B19" i="1"/>
  <c r="B18" i="1"/>
  <c r="N8" i="1"/>
  <c r="N7" i="1"/>
  <c r="N6" i="1"/>
  <c r="R19" i="2" l="1"/>
  <c r="R21" i="2" s="1"/>
  <c r="S18" i="2" s="1"/>
  <c r="R10" i="2"/>
  <c r="S7" i="2" s="1"/>
  <c r="D35" i="2"/>
  <c r="E32" i="2" s="1"/>
  <c r="D44" i="2"/>
  <c r="BU38" i="2"/>
  <c r="BI13" i="2"/>
  <c r="C10" i="2"/>
  <c r="D7" i="2" s="1"/>
  <c r="C19" i="2"/>
  <c r="C21" i="2" s="1"/>
  <c r="D18" i="2" s="1"/>
  <c r="C46" i="2"/>
  <c r="D43" i="2" s="1"/>
  <c r="I38" i="1"/>
  <c r="E40" i="1"/>
  <c r="M40" i="1"/>
  <c r="I40" i="1"/>
  <c r="B38" i="1"/>
  <c r="K40" i="1"/>
  <c r="G40" i="1"/>
  <c r="C40" i="1"/>
  <c r="J38" i="1"/>
  <c r="F38" i="1"/>
  <c r="M38" i="1"/>
  <c r="E38" i="1"/>
  <c r="M34" i="1"/>
  <c r="L40" i="1"/>
  <c r="H40" i="1"/>
  <c r="D40" i="1"/>
  <c r="N20" i="1"/>
  <c r="B40" i="1"/>
  <c r="J40" i="1"/>
  <c r="F40" i="1"/>
  <c r="B39" i="1"/>
  <c r="J39" i="1"/>
  <c r="F39" i="1"/>
  <c r="I39" i="1"/>
  <c r="I41" i="1" s="1"/>
  <c r="E39" i="1"/>
  <c r="L39" i="1"/>
  <c r="H39" i="1"/>
  <c r="D39" i="1"/>
  <c r="K39" i="1"/>
  <c r="G39" i="1"/>
  <c r="C39" i="1"/>
  <c r="L38" i="1"/>
  <c r="D38" i="1"/>
  <c r="K38" i="1"/>
  <c r="G38" i="1"/>
  <c r="C38" i="1"/>
  <c r="K21" i="1"/>
  <c r="G21" i="1"/>
  <c r="C21" i="1"/>
  <c r="H34" i="1"/>
  <c r="B34" i="1"/>
  <c r="J34" i="1"/>
  <c r="F34" i="1"/>
  <c r="M39" i="1"/>
  <c r="I34" i="1"/>
  <c r="E34" i="1"/>
  <c r="L34" i="1"/>
  <c r="D34" i="1"/>
  <c r="K34" i="1"/>
  <c r="G34" i="1"/>
  <c r="C34" i="1"/>
  <c r="H38" i="1"/>
  <c r="N32" i="1"/>
  <c r="N33" i="1"/>
  <c r="N31" i="1"/>
  <c r="B21" i="1"/>
  <c r="K22" i="1" s="1"/>
  <c r="L21" i="1"/>
  <c r="J21" i="1"/>
  <c r="F21" i="1"/>
  <c r="M21" i="1"/>
  <c r="E21" i="1"/>
  <c r="H21" i="1"/>
  <c r="D21" i="1"/>
  <c r="N19" i="1"/>
  <c r="I21" i="1"/>
  <c r="N18" i="1"/>
  <c r="S10" i="2" l="1"/>
  <c r="T7" i="2" s="1"/>
  <c r="S19" i="2"/>
  <c r="S21" i="2" s="1"/>
  <c r="T18" i="2" s="1"/>
  <c r="D46" i="2"/>
  <c r="E43" i="2" s="1"/>
  <c r="E35" i="2"/>
  <c r="F32" i="2" s="1"/>
  <c r="E44" i="2"/>
  <c r="D19" i="2"/>
  <c r="D21" i="2" s="1"/>
  <c r="E18" i="2" s="1"/>
  <c r="D10" i="2"/>
  <c r="E7" i="2" s="1"/>
  <c r="B41" i="1"/>
  <c r="K35" i="1"/>
  <c r="M41" i="1"/>
  <c r="K41" i="1"/>
  <c r="E41" i="1"/>
  <c r="N39" i="1"/>
  <c r="D41" i="1"/>
  <c r="L41" i="1"/>
  <c r="F41" i="1"/>
  <c r="G41" i="1"/>
  <c r="C41" i="1"/>
  <c r="J41" i="1"/>
  <c r="N40" i="1"/>
  <c r="H41" i="1"/>
  <c r="N38" i="1"/>
  <c r="N34" i="1"/>
  <c r="N21" i="1"/>
  <c r="T10" i="2" l="1"/>
  <c r="U7" i="2" s="1"/>
  <c r="T19" i="2"/>
  <c r="T21" i="2" s="1"/>
  <c r="U18" i="2" s="1"/>
  <c r="F44" i="2"/>
  <c r="F35" i="2"/>
  <c r="G32" i="2" s="1"/>
  <c r="E19" i="2"/>
  <c r="E21" i="2" s="1"/>
  <c r="F18" i="2" s="1"/>
  <c r="E10" i="2"/>
  <c r="F7" i="2" s="1"/>
  <c r="E46" i="2"/>
  <c r="F43" i="2" s="1"/>
  <c r="K42" i="1"/>
  <c r="N41" i="1"/>
  <c r="U19" i="2" l="1"/>
  <c r="U21" i="2" s="1"/>
  <c r="V18" i="2" s="1"/>
  <c r="U10" i="2"/>
  <c r="V7" i="2" s="1"/>
  <c r="F46" i="2"/>
  <c r="G43" i="2" s="1"/>
  <c r="F19" i="2"/>
  <c r="F21" i="2" s="1"/>
  <c r="G18" i="2" s="1"/>
  <c r="F10" i="2"/>
  <c r="G7" i="2" s="1"/>
  <c r="G44" i="2"/>
  <c r="G35" i="2"/>
  <c r="H32" i="2" s="1"/>
  <c r="V19" i="2" l="1"/>
  <c r="V21" i="2" s="1"/>
  <c r="W18" i="2" s="1"/>
  <c r="V10" i="2"/>
  <c r="W7" i="2" s="1"/>
  <c r="G46" i="2"/>
  <c r="H43" i="2" s="1"/>
  <c r="H44" i="2"/>
  <c r="H35" i="2"/>
  <c r="I32" i="2" s="1"/>
  <c r="G10" i="2"/>
  <c r="H7" i="2" s="1"/>
  <c r="G19" i="2"/>
  <c r="G21" i="2" s="1"/>
  <c r="H18" i="2" s="1"/>
  <c r="W19" i="2" l="1"/>
  <c r="W21" i="2" s="1"/>
  <c r="X18" i="2" s="1"/>
  <c r="W10" i="2"/>
  <c r="X7" i="2" s="1"/>
  <c r="H46" i="2"/>
  <c r="I43" i="2" s="1"/>
  <c r="H19" i="2"/>
  <c r="H21" i="2" s="1"/>
  <c r="I18" i="2" s="1"/>
  <c r="H10" i="2"/>
  <c r="I7" i="2" s="1"/>
  <c r="I44" i="2"/>
  <c r="I35" i="2"/>
  <c r="J32" i="2" s="1"/>
  <c r="X21" i="2" l="1"/>
  <c r="Y18" i="2" s="1"/>
  <c r="X19" i="2"/>
  <c r="X10" i="2"/>
  <c r="Y7" i="2" s="1"/>
  <c r="I46" i="2"/>
  <c r="J43" i="2" s="1"/>
  <c r="J44" i="2"/>
  <c r="J35" i="2"/>
  <c r="K32" i="2" s="1"/>
  <c r="I19" i="2"/>
  <c r="I21" i="2" s="1"/>
  <c r="J18" i="2" s="1"/>
  <c r="I10" i="2"/>
  <c r="J7" i="2" s="1"/>
  <c r="Y21" i="2" l="1"/>
  <c r="Z18" i="2" s="1"/>
  <c r="Y19" i="2"/>
  <c r="Y10" i="2"/>
  <c r="Z7" i="2" s="1"/>
  <c r="J46" i="2"/>
  <c r="K43" i="2" s="1"/>
  <c r="K44" i="2"/>
  <c r="K35" i="2"/>
  <c r="L32" i="2" s="1"/>
  <c r="J10" i="2"/>
  <c r="K7" i="2" s="1"/>
  <c r="J19" i="2"/>
  <c r="J21" i="2" s="1"/>
  <c r="K18" i="2" s="1"/>
  <c r="K46" i="2" l="1"/>
  <c r="L43" i="2" s="1"/>
  <c r="Z19" i="2"/>
  <c r="Z21" i="2" s="1"/>
  <c r="AA18" i="2" s="1"/>
  <c r="Z10" i="2"/>
  <c r="AA7" i="2" s="1"/>
  <c r="K10" i="2"/>
  <c r="L7" i="2" s="1"/>
  <c r="K19" i="2"/>
  <c r="K21" i="2" s="1"/>
  <c r="L18" i="2" s="1"/>
  <c r="L35" i="2"/>
  <c r="M32" i="2" s="1"/>
  <c r="L44" i="2"/>
  <c r="L46" i="2" s="1"/>
  <c r="M43" i="2" s="1"/>
  <c r="AA21" i="2" l="1"/>
  <c r="AB18" i="2" s="1"/>
  <c r="AA19" i="2"/>
  <c r="AA10" i="2"/>
  <c r="AB7" i="2" s="1"/>
  <c r="M44" i="2"/>
  <c r="M46" i="2" s="1"/>
  <c r="M35" i="2"/>
  <c r="L19" i="2"/>
  <c r="L21" i="2" s="1"/>
  <c r="M18" i="2" s="1"/>
  <c r="L10" i="2"/>
  <c r="M7" i="2" s="1"/>
  <c r="N43" i="2" l="1"/>
  <c r="N46" i="2" s="1"/>
  <c r="O43" i="2" s="1"/>
  <c r="O46" i="2" s="1"/>
  <c r="P43" i="2" s="1"/>
  <c r="P46" i="2" s="1"/>
  <c r="Q43" i="2" s="1"/>
  <c r="Q46" i="2" s="1"/>
  <c r="R43" i="2" s="1"/>
  <c r="R46" i="2" s="1"/>
  <c r="S43" i="2" s="1"/>
  <c r="S46" i="2" s="1"/>
  <c r="T43" i="2" s="1"/>
  <c r="T46" i="2" s="1"/>
  <c r="U43" i="2" s="1"/>
  <c r="U46" i="2" s="1"/>
  <c r="V43" i="2" s="1"/>
  <c r="V46" i="2" s="1"/>
  <c r="W43" i="2" s="1"/>
  <c r="W46" i="2" s="1"/>
  <c r="X43" i="2" s="1"/>
  <c r="X46" i="2" s="1"/>
  <c r="Y43" i="2" s="1"/>
  <c r="Y46" i="2" s="1"/>
  <c r="Z43" i="2" s="1"/>
  <c r="Z46" i="2" s="1"/>
  <c r="AA43" i="2" s="1"/>
  <c r="AA46" i="2" s="1"/>
  <c r="AB43" i="2" s="1"/>
  <c r="AB46" i="2" s="1"/>
  <c r="AC43" i="2" s="1"/>
  <c r="AC46" i="2" s="1"/>
  <c r="AD43" i="2" s="1"/>
  <c r="AD46" i="2" s="1"/>
  <c r="AE43" i="2" s="1"/>
  <c r="AE46" i="2" s="1"/>
  <c r="AF43" i="2" s="1"/>
  <c r="AF46" i="2" s="1"/>
  <c r="AG43" i="2" s="1"/>
  <c r="AG46" i="2" s="1"/>
  <c r="AH43" i="2" s="1"/>
  <c r="AH46" i="2" s="1"/>
  <c r="AI43" i="2" s="1"/>
  <c r="AI46" i="2" s="1"/>
  <c r="AJ43" i="2" s="1"/>
  <c r="AJ46" i="2" s="1"/>
  <c r="AK43" i="2" s="1"/>
  <c r="AK46" i="2" s="1"/>
  <c r="AL43" i="2" s="1"/>
  <c r="AL46" i="2" s="1"/>
  <c r="AM43" i="2" s="1"/>
  <c r="AM46" i="2" s="1"/>
  <c r="AN43" i="2" s="1"/>
  <c r="AN46" i="2" s="1"/>
  <c r="AO43" i="2" s="1"/>
  <c r="AO46" i="2" s="1"/>
  <c r="AP43" i="2" s="1"/>
  <c r="AP46" i="2" s="1"/>
  <c r="AQ43" i="2" s="1"/>
  <c r="AQ46" i="2" s="1"/>
  <c r="AR43" i="2" s="1"/>
  <c r="AR46" i="2" s="1"/>
  <c r="AS43" i="2" s="1"/>
  <c r="AS46" i="2" s="1"/>
  <c r="AT43" i="2" s="1"/>
  <c r="AT46" i="2" s="1"/>
  <c r="AU43" i="2" s="1"/>
  <c r="AU46" i="2" s="1"/>
  <c r="AV43" i="2" s="1"/>
  <c r="AV46" i="2" s="1"/>
  <c r="AW43" i="2" s="1"/>
  <c r="AW46" i="2" s="1"/>
  <c r="AB10" i="2"/>
  <c r="AC7" i="2" s="1"/>
  <c r="AB19" i="2"/>
  <c r="AB21" i="2"/>
  <c r="AC18" i="2" s="1"/>
  <c r="M19" i="2"/>
  <c r="M21" i="2" s="1"/>
  <c r="M10" i="2"/>
  <c r="AX44" i="2"/>
  <c r="AX35" i="2"/>
  <c r="AY32" i="2" s="1"/>
  <c r="AC21" i="2" l="1"/>
  <c r="AD18" i="2" s="1"/>
  <c r="AC19" i="2"/>
  <c r="AC10" i="2"/>
  <c r="AD7" i="2" s="1"/>
  <c r="AX19" i="2"/>
  <c r="N7" i="2"/>
  <c r="N10" i="2" s="1"/>
  <c r="AX10" i="2"/>
  <c r="AY7" i="2" s="1"/>
  <c r="AY44" i="2"/>
  <c r="AY35" i="2"/>
  <c r="AZ32" i="2" s="1"/>
  <c r="AD19" i="2" l="1"/>
  <c r="AD21" i="2" s="1"/>
  <c r="AE18" i="2" s="1"/>
  <c r="AD10" i="2"/>
  <c r="AE7" i="2" s="1"/>
  <c r="AY10" i="2"/>
  <c r="AZ7" i="2" s="1"/>
  <c r="AY19" i="2"/>
  <c r="AZ44" i="2"/>
  <c r="AZ35" i="2"/>
  <c r="BA32" i="2" s="1"/>
  <c r="AE21" i="2" l="1"/>
  <c r="AF18" i="2" s="1"/>
  <c r="AE19" i="2"/>
  <c r="AE10" i="2"/>
  <c r="AF7" i="2" s="1"/>
  <c r="BA44" i="2"/>
  <c r="BA35" i="2"/>
  <c r="BB32" i="2" s="1"/>
  <c r="AZ10" i="2"/>
  <c r="BA7" i="2" s="1"/>
  <c r="AZ19" i="2"/>
  <c r="AF19" i="2" l="1"/>
  <c r="AF21" i="2" s="1"/>
  <c r="AG18" i="2" s="1"/>
  <c r="AF10" i="2"/>
  <c r="AG7" i="2" s="1"/>
  <c r="BA19" i="2"/>
  <c r="BA10" i="2"/>
  <c r="BB7" i="2" s="1"/>
  <c r="BB44" i="2"/>
  <c r="BB35" i="2"/>
  <c r="BC32" i="2" s="1"/>
  <c r="AG19" i="2" l="1"/>
  <c r="AG21" i="2" s="1"/>
  <c r="AH18" i="2" s="1"/>
  <c r="AG10" i="2"/>
  <c r="AH7" i="2" s="1"/>
  <c r="BC44" i="2"/>
  <c r="BC35" i="2"/>
  <c r="BD32" i="2" s="1"/>
  <c r="BB10" i="2"/>
  <c r="BC7" i="2" s="1"/>
  <c r="BB19" i="2"/>
  <c r="AH19" i="2" l="1"/>
  <c r="AH21" i="2" s="1"/>
  <c r="AI18" i="2" s="1"/>
  <c r="AH10" i="2"/>
  <c r="AI7" i="2" s="1"/>
  <c r="BC10" i="2"/>
  <c r="BD7" i="2" s="1"/>
  <c r="BC19" i="2"/>
  <c r="BD35" i="2"/>
  <c r="BE32" i="2" s="1"/>
  <c r="BD44" i="2"/>
  <c r="AI10" i="2" l="1"/>
  <c r="AJ7" i="2" s="1"/>
  <c r="AI19" i="2"/>
  <c r="AI21" i="2" s="1"/>
  <c r="AJ18" i="2" s="1"/>
  <c r="BE35" i="2"/>
  <c r="BF32" i="2" s="1"/>
  <c r="BE44" i="2"/>
  <c r="BD19" i="2"/>
  <c r="BD10" i="2"/>
  <c r="BE7" i="2" s="1"/>
  <c r="AJ10" i="2" l="1"/>
  <c r="AK7" i="2" s="1"/>
  <c r="AJ19" i="2"/>
  <c r="AJ21" i="2" s="1"/>
  <c r="AK18" i="2" s="1"/>
  <c r="BE19" i="2"/>
  <c r="BE10" i="2"/>
  <c r="BF7" i="2" s="1"/>
  <c r="BF44" i="2"/>
  <c r="BF35" i="2"/>
  <c r="BG32" i="2" s="1"/>
  <c r="AK19" i="2" l="1"/>
  <c r="AK21" i="2" s="1"/>
  <c r="AL18" i="2" s="1"/>
  <c r="AK10" i="2"/>
  <c r="AL7" i="2" s="1"/>
  <c r="BG44" i="2"/>
  <c r="BG35" i="2"/>
  <c r="BH32" i="2" s="1"/>
  <c r="BF19" i="2"/>
  <c r="BF10" i="2"/>
  <c r="BG7" i="2" s="1"/>
  <c r="AL19" i="2" l="1"/>
  <c r="AL21" i="2" s="1"/>
  <c r="AM18" i="2" s="1"/>
  <c r="AL10" i="2"/>
  <c r="AM7" i="2" s="1"/>
  <c r="BG10" i="2"/>
  <c r="BH7" i="2" s="1"/>
  <c r="BG19" i="2"/>
  <c r="BH44" i="2"/>
  <c r="BH35" i="2"/>
  <c r="BI32" i="2" s="1"/>
  <c r="AM19" i="2" l="1"/>
  <c r="AM21" i="2" s="1"/>
  <c r="AN18" i="2" s="1"/>
  <c r="AM10" i="2"/>
  <c r="AN7" i="2" s="1"/>
  <c r="BI44" i="2"/>
  <c r="BI35" i="2"/>
  <c r="BJ32" i="2" s="1"/>
  <c r="BH19" i="2"/>
  <c r="BH10" i="2"/>
  <c r="BI7" i="2" s="1"/>
  <c r="AN21" i="2" l="1"/>
  <c r="AO18" i="2" s="1"/>
  <c r="AN19" i="2"/>
  <c r="AN10" i="2"/>
  <c r="AO7" i="2" s="1"/>
  <c r="BI19" i="2"/>
  <c r="BI10" i="2"/>
  <c r="BJ44" i="2"/>
  <c r="BJ35" i="2"/>
  <c r="BK32" i="2" s="1"/>
  <c r="AO10" i="2" l="1"/>
  <c r="AP7" i="2" s="1"/>
  <c r="AO19" i="2"/>
  <c r="AO21" i="2" s="1"/>
  <c r="AP18" i="2" s="1"/>
  <c r="BK44" i="2"/>
  <c r="BK35" i="2"/>
  <c r="BL32" i="2" s="1"/>
  <c r="AP19" i="2" l="1"/>
  <c r="AP21" i="2" s="1"/>
  <c r="AQ18" i="2" s="1"/>
  <c r="AP10" i="2"/>
  <c r="AQ7" i="2" s="1"/>
  <c r="BL35" i="2"/>
  <c r="BM32" i="2" s="1"/>
  <c r="BL44" i="2"/>
  <c r="AQ10" i="2" l="1"/>
  <c r="AR7" i="2" s="1"/>
  <c r="AQ19" i="2"/>
  <c r="AQ21" i="2" s="1"/>
  <c r="AR18" i="2" s="1"/>
  <c r="BM44" i="2"/>
  <c r="BM35" i="2"/>
  <c r="BN32" i="2" s="1"/>
  <c r="AR10" i="2" l="1"/>
  <c r="AS7" i="2" s="1"/>
  <c r="AR19" i="2"/>
  <c r="AR21" i="2" s="1"/>
  <c r="AS18" i="2" s="1"/>
  <c r="BN44" i="2"/>
  <c r="BN35" i="2"/>
  <c r="BO32" i="2" s="1"/>
  <c r="AS19" i="2" l="1"/>
  <c r="AS10" i="2"/>
  <c r="AT7" i="2" s="1"/>
  <c r="BO44" i="2"/>
  <c r="BO35" i="2"/>
  <c r="BP32" i="2" s="1"/>
  <c r="AT19" i="2" l="1"/>
  <c r="AT10" i="2"/>
  <c r="AU7" i="2" s="1"/>
  <c r="AS21" i="2"/>
  <c r="AT18" i="2" s="1"/>
  <c r="AT21" i="2" s="1"/>
  <c r="AU18" i="2" s="1"/>
  <c r="BP44" i="2"/>
  <c r="BP35" i="2"/>
  <c r="BQ32" i="2" s="1"/>
  <c r="AU21" i="2" l="1"/>
  <c r="AV18" i="2" s="1"/>
  <c r="AU19" i="2"/>
  <c r="AU10" i="2"/>
  <c r="AV7" i="2" s="1"/>
  <c r="BQ44" i="2"/>
  <c r="BQ35" i="2"/>
  <c r="BR32" i="2" s="1"/>
  <c r="AV19" i="2" l="1"/>
  <c r="AV10" i="2"/>
  <c r="AW7" i="2" s="1"/>
  <c r="AV21" i="2"/>
  <c r="AW18" i="2" s="1"/>
  <c r="BR44" i="2"/>
  <c r="BR35" i="2"/>
  <c r="BS32" i="2" s="1"/>
  <c r="AW19" i="2" l="1"/>
  <c r="BI23" i="2" s="1"/>
  <c r="D4" i="4" s="1"/>
  <c r="E4" i="4" s="1"/>
  <c r="F4" i="4" s="1"/>
  <c r="H4" i="4" s="1"/>
  <c r="AW10" i="2"/>
  <c r="BS44" i="2"/>
  <c r="BS35" i="2"/>
  <c r="BT32" i="2" s="1"/>
  <c r="AW21" i="2" l="1"/>
  <c r="BF20" i="2"/>
  <c r="BD20" i="2"/>
  <c r="AX20" i="2"/>
  <c r="BI20" i="2"/>
  <c r="BA20" i="2"/>
  <c r="BH20" i="2"/>
  <c r="AZ20" i="2"/>
  <c r="BB20" i="2"/>
  <c r="BG20" i="2"/>
  <c r="BE20" i="2"/>
  <c r="BC20" i="2"/>
  <c r="AY20" i="2"/>
  <c r="BT35" i="2"/>
  <c r="BU32" i="2" s="1"/>
  <c r="BT44" i="2"/>
  <c r="BI24" i="2" l="1"/>
  <c r="AX21" i="2"/>
  <c r="AY18" i="2" s="1"/>
  <c r="AY21" i="2" s="1"/>
  <c r="AZ18" i="2" s="1"/>
  <c r="AZ21" i="2" s="1"/>
  <c r="BA18" i="2" s="1"/>
  <c r="BA21" i="2" s="1"/>
  <c r="BB18" i="2" s="1"/>
  <c r="BB21" i="2" s="1"/>
  <c r="BC18" i="2" s="1"/>
  <c r="BC21" i="2" s="1"/>
  <c r="BD18" i="2" s="1"/>
  <c r="BD21" i="2" s="1"/>
  <c r="BE18" i="2" s="1"/>
  <c r="BE21" i="2" s="1"/>
  <c r="BF18" i="2" s="1"/>
  <c r="BF21" i="2" s="1"/>
  <c r="BG18" i="2" s="1"/>
  <c r="BG21" i="2" s="1"/>
  <c r="BH18" i="2" s="1"/>
  <c r="BH21" i="2" s="1"/>
  <c r="BI18" i="2" s="1"/>
  <c r="BI21" i="2" s="1"/>
  <c r="BU35" i="2"/>
  <c r="BU44" i="2"/>
  <c r="BU48" i="2" s="1"/>
  <c r="D5" i="4" s="1"/>
  <c r="E5" i="4" s="1"/>
  <c r="G5" i="4" l="1"/>
  <c r="F5" i="4"/>
  <c r="BS45" i="2"/>
  <c r="BK45" i="2"/>
  <c r="BC45" i="2"/>
  <c r="BR45" i="2"/>
  <c r="BJ45" i="2"/>
  <c r="BB45" i="2"/>
  <c r="BQ45" i="2"/>
  <c r="BI45" i="2"/>
  <c r="BA45" i="2"/>
  <c r="BP45" i="2"/>
  <c r="BH45" i="2"/>
  <c r="AZ45" i="2"/>
  <c r="BO45" i="2"/>
  <c r="BG45" i="2"/>
  <c r="AY45" i="2"/>
  <c r="BN45" i="2"/>
  <c r="BF45" i="2"/>
  <c r="AX45" i="2"/>
  <c r="BL45" i="2"/>
  <c r="BU45" i="2"/>
  <c r="BM45" i="2"/>
  <c r="BE45" i="2"/>
  <c r="BT45" i="2"/>
  <c r="BD45" i="2"/>
  <c r="H5" i="4" l="1"/>
  <c r="BU49" i="2"/>
  <c r="AX46" i="2"/>
  <c r="AY43" i="2" s="1"/>
  <c r="AY46" i="2" s="1"/>
  <c r="AZ43" i="2" s="1"/>
  <c r="AZ46" i="2" s="1"/>
  <c r="BA43" i="2" s="1"/>
  <c r="BA46" i="2" s="1"/>
  <c r="BB43" i="2" s="1"/>
  <c r="BB46" i="2" s="1"/>
  <c r="BC43" i="2" s="1"/>
  <c r="BC46" i="2" s="1"/>
  <c r="BD43" i="2" s="1"/>
  <c r="BD46" i="2" s="1"/>
  <c r="BE43" i="2" s="1"/>
  <c r="BE46" i="2" s="1"/>
  <c r="BF43" i="2" s="1"/>
  <c r="BF46" i="2" s="1"/>
  <c r="BG43" i="2" s="1"/>
  <c r="BG46" i="2" s="1"/>
  <c r="BH43" i="2" s="1"/>
  <c r="BH46" i="2" s="1"/>
  <c r="BI43" i="2" s="1"/>
  <c r="BI46" i="2" s="1"/>
  <c r="BJ43" i="2" s="1"/>
  <c r="BJ46" i="2" s="1"/>
  <c r="BK43" i="2" s="1"/>
  <c r="BK46" i="2" s="1"/>
  <c r="BL43" i="2" s="1"/>
  <c r="BL46" i="2" s="1"/>
  <c r="BM43" i="2" s="1"/>
  <c r="BM46" i="2" s="1"/>
  <c r="BN43" i="2" s="1"/>
  <c r="BN46" i="2" s="1"/>
  <c r="BO43" i="2" s="1"/>
  <c r="BO46" i="2" s="1"/>
  <c r="BP43" i="2" s="1"/>
  <c r="BP46" i="2" s="1"/>
  <c r="BQ43" i="2" s="1"/>
  <c r="BQ46" i="2" s="1"/>
  <c r="BR43" i="2" s="1"/>
  <c r="BR46" i="2" s="1"/>
  <c r="BS43" i="2" s="1"/>
  <c r="BS46" i="2" s="1"/>
  <c r="BT43" i="2" s="1"/>
  <c r="BT46" i="2" s="1"/>
  <c r="BU43" i="2" s="1"/>
  <c r="BU46" i="2" s="1"/>
</calcChain>
</file>

<file path=xl/sharedStrings.xml><?xml version="1.0" encoding="utf-8"?>
<sst xmlns="http://schemas.openxmlformats.org/spreadsheetml/2006/main" count="128" uniqueCount="52">
  <si>
    <t>Charge Determinant</t>
  </si>
  <si>
    <t>Network</t>
  </si>
  <si>
    <t>Line Connection</t>
  </si>
  <si>
    <t>Transformation Connection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</si>
  <si>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</si>
  <si>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</si>
  <si>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</si>
  <si>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</si>
  <si>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</si>
  <si>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</si>
  <si>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</si>
  <si>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</si>
  <si>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</si>
  <si>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</si>
  <si>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</si>
  <si>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</si>
  <si>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</si>
  <si>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2016 Approved UTRs</t>
  </si>
  <si>
    <t>$/kw-month</t>
  </si>
  <si>
    <t>1. 2017 Revenue at 2016 Approved Rates and 2017 Load Forecast</t>
  </si>
  <si>
    <t>Total</t>
  </si>
  <si>
    <t>2017 Proposed UTR</t>
  </si>
  <si>
    <t>2017 Foregone Revenue (2 - 1)</t>
  </si>
  <si>
    <t>2. 2017 Revenue at Proposed UTR Rates and 2017 Load Forecast</t>
  </si>
  <si>
    <t>CNPI Allocator</t>
  </si>
  <si>
    <t>2017 UTR Charge Determinant - All Transmitters (MW)</t>
  </si>
  <si>
    <t>Total to end of October =</t>
  </si>
  <si>
    <t>Opening Principal Balance</t>
  </si>
  <si>
    <t>Add Foregone Revenue</t>
  </si>
  <si>
    <t>Less Foregone Revenue Recovery</t>
  </si>
  <si>
    <t>Closing Principal Balance</t>
  </si>
  <si>
    <t>Total Foregone Revenue Additions:</t>
  </si>
  <si>
    <t>Total Foregone Revenue Recoveries:</t>
  </si>
  <si>
    <t>OEB Interest Rate</t>
  </si>
  <si>
    <t>Opening Interest Balance</t>
  </si>
  <si>
    <t>Interest Addition</t>
  </si>
  <si>
    <t>Interest Recovery</t>
  </si>
  <si>
    <t>Closing Interest Balance</t>
  </si>
  <si>
    <t>Total Interest Additions:</t>
  </si>
  <si>
    <t>Total Interest Recoveries:</t>
  </si>
  <si>
    <t># of days in Month</t>
  </si>
  <si>
    <t>Foregone Revenue</t>
  </si>
  <si>
    <t>Incremental Revenue Requirement</t>
  </si>
  <si>
    <t>Principal</t>
  </si>
  <si>
    <t>Interest</t>
  </si>
  <si>
    <t>12-month</t>
  </si>
  <si>
    <t>24-month</t>
  </si>
  <si>
    <t>Disposition Period</t>
  </si>
  <si>
    <t>Scenario 1</t>
  </si>
  <si>
    <t>12-month Recovery (2021)</t>
  </si>
  <si>
    <t>Scenario 2</t>
  </si>
  <si>
    <t>24-month Recovery (2021-2022)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</si>
</sst>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" xfId="0" applyFont="1" applyBorder="1"/>
    <xf numFmtId="3" fontId="2" fillId="0" borderId="0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6" xfId="0" applyNumberFormat="1" applyFont="1" applyBorder="1"/>
    <xf numFmtId="0" fontId="1" fillId="0" borderId="7" xfId="0" applyFont="1" applyFill="1" applyBorder="1"/>
    <xf numFmtId="164" fontId="1" fillId="2" borderId="8" xfId="0" applyNumberFormat="1" applyFont="1" applyFill="1" applyBorder="1"/>
    <xf numFmtId="164" fontId="1" fillId="0" borderId="8" xfId="0" applyNumberFormat="1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1" fillId="0" borderId="9" xfId="0" applyNumberFormat="1" applyFont="1" applyBorder="1"/>
    <xf numFmtId="0" fontId="1" fillId="0" borderId="0" xfId="0" applyFont="1" applyAlignment="1">
      <alignment horizontal="right"/>
    </xf>
    <xf numFmtId="10" fontId="2" fillId="0" borderId="0" xfId="1" applyNumberFormat="1" applyFont="1"/>
    <xf numFmtId="17" fontId="2" fillId="0" borderId="8" xfId="0" applyNumberFormat="1" applyFont="1" applyBorder="1" applyAlignment="1">
      <alignment horizontal="right"/>
    </xf>
    <xf numFmtId="164" fontId="2" fillId="0" borderId="0" xfId="0" applyNumberFormat="1" applyFont="1" applyFill="1" applyBorder="1"/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/>
    <xf numFmtId="164" fontId="4" fillId="3" borderId="0" xfId="0" applyNumberFormat="1" applyFont="1" applyFill="1" applyBorder="1"/>
    <xf numFmtId="164" fontId="4" fillId="0" borderId="0" xfId="0" applyNumberFormat="1" applyFont="1" applyFill="1" applyBorder="1"/>
    <xf numFmtId="10" fontId="2" fillId="0" borderId="0" xfId="0" applyNumberFormat="1" applyFont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42"/>
  <sheetViews>
    <sheetView showGridLines="0" tabSelected="1" workbookViewId="0">
      <selection activeCell="L46" sqref="L46"/>
    </sheetView>
  </sheetViews>
  <sheetFormatPr defaultRowHeight="15" x14ac:dyDescent="0.25"/>
  <cols>
    <col min="1" max="1" width="22.85546875" customWidth="1"/>
    <col min="2" max="14" width="10.7109375" customWidth="1"/>
  </cols>
  <sheetData>
    <row r="4" spans="1:14" x14ac:dyDescent="0.25">
      <c r="A4" s="1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3" t="s">
        <v>0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5" t="s">
        <v>16</v>
      </c>
    </row>
    <row r="6" spans="1:14" x14ac:dyDescent="0.25">
      <c r="A6" s="6" t="s">
        <v>1</v>
      </c>
      <c r="B6" s="7">
        <v>21444</v>
      </c>
      <c r="C6" s="7">
        <v>20912</v>
      </c>
      <c r="D6" s="7">
        <v>20617</v>
      </c>
      <c r="E6" s="7">
        <v>18384</v>
      </c>
      <c r="F6" s="7">
        <v>19717</v>
      </c>
      <c r="G6" s="7">
        <v>22355</v>
      </c>
      <c r="H6" s="7">
        <v>23226</v>
      </c>
      <c r="I6" s="7">
        <v>22306</v>
      </c>
      <c r="J6" s="7">
        <v>20544</v>
      </c>
      <c r="K6" s="7">
        <v>18548</v>
      </c>
      <c r="L6" s="7">
        <v>19871</v>
      </c>
      <c r="M6" s="7">
        <v>21152</v>
      </c>
      <c r="N6" s="8">
        <f>SUM(B6:M6)</f>
        <v>249076</v>
      </c>
    </row>
    <row r="7" spans="1:14" x14ac:dyDescent="0.25">
      <c r="A7" s="6" t="s">
        <v>2</v>
      </c>
      <c r="B7" s="7">
        <v>20436</v>
      </c>
      <c r="C7" s="7">
        <v>20020</v>
      </c>
      <c r="D7" s="7">
        <v>19592</v>
      </c>
      <c r="E7" s="7">
        <v>17637</v>
      </c>
      <c r="F7" s="7">
        <v>19283</v>
      </c>
      <c r="G7" s="7">
        <v>21242</v>
      </c>
      <c r="H7" s="7">
        <v>22488</v>
      </c>
      <c r="I7" s="7">
        <v>21452</v>
      </c>
      <c r="J7" s="7">
        <v>19937</v>
      </c>
      <c r="K7" s="7">
        <v>18295</v>
      </c>
      <c r="L7" s="7">
        <v>19157</v>
      </c>
      <c r="M7" s="7">
        <v>20850</v>
      </c>
      <c r="N7" s="8">
        <f>SUM(B7:M7)</f>
        <v>240389</v>
      </c>
    </row>
    <row r="8" spans="1:14" x14ac:dyDescent="0.25">
      <c r="A8" s="9" t="s">
        <v>3</v>
      </c>
      <c r="B8" s="10">
        <v>17372</v>
      </c>
      <c r="C8" s="10">
        <v>17079</v>
      </c>
      <c r="D8" s="10">
        <v>16749</v>
      </c>
      <c r="E8" s="10">
        <v>14880</v>
      </c>
      <c r="F8" s="10">
        <v>16405</v>
      </c>
      <c r="G8" s="10">
        <v>18122</v>
      </c>
      <c r="H8" s="10">
        <v>19222</v>
      </c>
      <c r="I8" s="10">
        <v>18208</v>
      </c>
      <c r="J8" s="10">
        <v>17248</v>
      </c>
      <c r="K8" s="10">
        <v>14921</v>
      </c>
      <c r="L8" s="10">
        <v>15961</v>
      </c>
      <c r="M8" s="10">
        <v>17555</v>
      </c>
      <c r="N8" s="11">
        <f>SUM(B8:M8)</f>
        <v>203722</v>
      </c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1" t="s">
        <v>17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3"/>
      <c r="B11" s="41" t="s">
        <v>18</v>
      </c>
      <c r="C11" s="41"/>
      <c r="D11" s="41" t="s">
        <v>24</v>
      </c>
      <c r="E11" s="4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6" t="s">
        <v>1</v>
      </c>
      <c r="B12" s="39">
        <v>3.66</v>
      </c>
      <c r="C12" s="39"/>
      <c r="D12" s="43">
        <v>2.81E-3</v>
      </c>
      <c r="E12" s="43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6" t="s">
        <v>2</v>
      </c>
      <c r="B13" s="39">
        <v>0.87</v>
      </c>
      <c r="C13" s="39"/>
      <c r="D13" s="43">
        <v>2.9099999999999998E-3</v>
      </c>
      <c r="E13" s="43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9" t="s">
        <v>3</v>
      </c>
      <c r="B14" s="40">
        <v>2.02</v>
      </c>
      <c r="C14" s="40"/>
      <c r="D14" s="40">
        <v>2.9099999999999998E-3</v>
      </c>
      <c r="E14" s="45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" t="s">
        <v>19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3"/>
      <c r="B17" s="4" t="s">
        <v>4</v>
      </c>
      <c r="C17" s="4" t="s">
        <v>5</v>
      </c>
      <c r="D17" s="4" t="s">
        <v>6</v>
      </c>
      <c r="E17" s="4" t="s">
        <v>7</v>
      </c>
      <c r="F17" s="4" t="s">
        <v>8</v>
      </c>
      <c r="G17" s="4" t="s">
        <v>9</v>
      </c>
      <c r="H17" s="4" t="s">
        <v>10</v>
      </c>
      <c r="I17" s="4" t="s">
        <v>11</v>
      </c>
      <c r="J17" s="4" t="s">
        <v>12</v>
      </c>
      <c r="K17" s="4" t="s">
        <v>13</v>
      </c>
      <c r="L17" s="4" t="s">
        <v>14</v>
      </c>
      <c r="M17" s="4" t="s">
        <v>15</v>
      </c>
      <c r="N17" s="5" t="s">
        <v>16</v>
      </c>
    </row>
    <row r="18" spans="1:14" x14ac:dyDescent="0.25">
      <c r="A18" s="6" t="s">
        <v>1</v>
      </c>
      <c r="B18" s="12">
        <f t="shared" ref="B18:M18" si="0">B6*$B12*$D12*1000</f>
        <v>220542.96240000002</v>
      </c>
      <c r="C18" s="12">
        <f t="shared" si="0"/>
        <v>215071.5552</v>
      </c>
      <c r="D18" s="12">
        <f t="shared" si="0"/>
        <v>212037.59819999998</v>
      </c>
      <c r="E18" s="12">
        <f t="shared" si="0"/>
        <v>189072.08640000003</v>
      </c>
      <c r="F18" s="12">
        <f t="shared" si="0"/>
        <v>202781.45819999999</v>
      </c>
      <c r="G18" s="12">
        <f t="shared" si="0"/>
        <v>229912.23300000001</v>
      </c>
      <c r="H18" s="12">
        <f t="shared" si="0"/>
        <v>238870.11960000001</v>
      </c>
      <c r="I18" s="12">
        <f t="shared" si="0"/>
        <v>229408.28760000001</v>
      </c>
      <c r="J18" s="12">
        <f t="shared" si="0"/>
        <v>211286.82240000003</v>
      </c>
      <c r="K18" s="12">
        <f t="shared" si="0"/>
        <v>190758.76080000005</v>
      </c>
      <c r="L18" s="12">
        <f t="shared" si="0"/>
        <v>204365.28659999999</v>
      </c>
      <c r="M18" s="12">
        <f t="shared" si="0"/>
        <v>217539.85920000004</v>
      </c>
      <c r="N18" s="13">
        <f>SUM(B18:M18)</f>
        <v>2561647.0296</v>
      </c>
    </row>
    <row r="19" spans="1:14" x14ac:dyDescent="0.25">
      <c r="A19" s="6" t="s">
        <v>2</v>
      </c>
      <c r="B19" s="12">
        <f t="shared" ref="B19:M19" si="1">B7*$B13*$D13*1000</f>
        <v>51737.821199999998</v>
      </c>
      <c r="C19" s="12">
        <f t="shared" si="1"/>
        <v>50684.634000000005</v>
      </c>
      <c r="D19" s="12">
        <f t="shared" si="1"/>
        <v>49601.066400000003</v>
      </c>
      <c r="E19" s="12">
        <f t="shared" si="1"/>
        <v>44651.592899999996</v>
      </c>
      <c r="F19" s="12">
        <f t="shared" si="1"/>
        <v>48818.771099999991</v>
      </c>
      <c r="G19" s="12">
        <f t="shared" si="1"/>
        <v>53778.371399999996</v>
      </c>
      <c r="H19" s="12">
        <f t="shared" si="1"/>
        <v>56932.869600000005</v>
      </c>
      <c r="I19" s="12">
        <f t="shared" si="1"/>
        <v>54310.028400000003</v>
      </c>
      <c r="J19" s="12">
        <f t="shared" si="1"/>
        <v>50474.502899999992</v>
      </c>
      <c r="K19" s="12">
        <f t="shared" si="1"/>
        <v>46317.451499999996</v>
      </c>
      <c r="L19" s="12">
        <f t="shared" si="1"/>
        <v>48499.776899999997</v>
      </c>
      <c r="M19" s="12">
        <f t="shared" si="1"/>
        <v>52785.945</v>
      </c>
      <c r="N19" s="13">
        <f>SUM(B19:M19)</f>
        <v>608592.83129999985</v>
      </c>
    </row>
    <row r="20" spans="1:14" x14ac:dyDescent="0.25">
      <c r="A20" s="9" t="s">
        <v>3</v>
      </c>
      <c r="B20" s="12">
        <f t="shared" ref="B20:M20" si="2">B8*$B14*$D14*1000</f>
        <v>102116.0904</v>
      </c>
      <c r="C20" s="12">
        <f t="shared" si="2"/>
        <v>100393.7778</v>
      </c>
      <c r="D20" s="12">
        <f t="shared" si="2"/>
        <v>98453.971799999999</v>
      </c>
      <c r="E20" s="12">
        <f t="shared" si="2"/>
        <v>87467.615999999995</v>
      </c>
      <c r="F20" s="12">
        <f t="shared" si="2"/>
        <v>96431.870999999985</v>
      </c>
      <c r="G20" s="12">
        <f t="shared" si="2"/>
        <v>106524.7404</v>
      </c>
      <c r="H20" s="12">
        <f t="shared" si="2"/>
        <v>112990.7604</v>
      </c>
      <c r="I20" s="12">
        <f t="shared" si="2"/>
        <v>107030.26560000001</v>
      </c>
      <c r="J20" s="12">
        <f t="shared" si="2"/>
        <v>101387.19359999998</v>
      </c>
      <c r="K20" s="12">
        <f t="shared" si="2"/>
        <v>87708.622199999998</v>
      </c>
      <c r="L20" s="12">
        <f t="shared" si="2"/>
        <v>93821.950200000007</v>
      </c>
      <c r="M20" s="12">
        <f t="shared" si="2"/>
        <v>103191.80099999998</v>
      </c>
      <c r="N20" s="14">
        <f>SUM(B20:M20)</f>
        <v>1197518.6603999999</v>
      </c>
    </row>
    <row r="21" spans="1:14" x14ac:dyDescent="0.25">
      <c r="A21" s="15" t="s">
        <v>20</v>
      </c>
      <c r="B21" s="16">
        <f>SUM(B18:B20)</f>
        <v>374396.87400000001</v>
      </c>
      <c r="C21" s="16">
        <f t="shared" ref="C21:N21" si="3">SUM(C18:C20)</f>
        <v>366149.967</v>
      </c>
      <c r="D21" s="16">
        <f t="shared" si="3"/>
        <v>360092.63639999996</v>
      </c>
      <c r="E21" s="16">
        <f t="shared" si="3"/>
        <v>321191.2953</v>
      </c>
      <c r="F21" s="16">
        <f t="shared" si="3"/>
        <v>348032.10029999993</v>
      </c>
      <c r="G21" s="16">
        <f t="shared" si="3"/>
        <v>390215.34480000002</v>
      </c>
      <c r="H21" s="16">
        <f t="shared" si="3"/>
        <v>408793.74959999998</v>
      </c>
      <c r="I21" s="16">
        <f t="shared" si="3"/>
        <v>390748.58160000003</v>
      </c>
      <c r="J21" s="16">
        <f t="shared" si="3"/>
        <v>363148.51890000002</v>
      </c>
      <c r="K21" s="16">
        <f t="shared" si="3"/>
        <v>324784.83450000006</v>
      </c>
      <c r="L21" s="17">
        <f t="shared" si="3"/>
        <v>346687.01370000001</v>
      </c>
      <c r="M21" s="17">
        <f t="shared" si="3"/>
        <v>373517.60519999999</v>
      </c>
      <c r="N21" s="22">
        <f t="shared" si="3"/>
        <v>4367758.5212999992</v>
      </c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18"/>
      <c r="J22" s="21" t="s">
        <v>26</v>
      </c>
      <c r="K22" s="19">
        <f>SUM(B21:K21)</f>
        <v>3647553.9024000005</v>
      </c>
      <c r="L22" s="2"/>
      <c r="M22" s="2"/>
      <c r="N22" s="2"/>
    </row>
    <row r="23" spans="1:14" x14ac:dyDescent="0.25">
      <c r="A23" s="1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3"/>
      <c r="B24" s="41" t="s">
        <v>18</v>
      </c>
      <c r="C24" s="41"/>
      <c r="D24" s="41" t="s">
        <v>24</v>
      </c>
      <c r="E24" s="4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6" t="s">
        <v>1</v>
      </c>
      <c r="B25" s="44">
        <v>3.52</v>
      </c>
      <c r="C25" s="44"/>
      <c r="D25" s="36">
        <v>3.0000000000000001E-3</v>
      </c>
      <c r="E25" s="36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6" t="s">
        <v>2</v>
      </c>
      <c r="B26" s="39">
        <v>0.88</v>
      </c>
      <c r="C26" s="39"/>
      <c r="D26" s="36">
        <v>3.1199999999999999E-3</v>
      </c>
      <c r="E26" s="36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9" t="s">
        <v>3</v>
      </c>
      <c r="B27" s="40">
        <v>2.13</v>
      </c>
      <c r="C27" s="40"/>
      <c r="D27" s="37">
        <v>3.1199999999999999E-3</v>
      </c>
      <c r="E27" s="38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1" t="s">
        <v>23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3"/>
      <c r="B30" s="4" t="s">
        <v>4</v>
      </c>
      <c r="C30" s="4" t="s">
        <v>5</v>
      </c>
      <c r="D30" s="4" t="s">
        <v>6</v>
      </c>
      <c r="E30" s="4" t="s">
        <v>7</v>
      </c>
      <c r="F30" s="4" t="s">
        <v>8</v>
      </c>
      <c r="G30" s="4" t="s">
        <v>9</v>
      </c>
      <c r="H30" s="4" t="s">
        <v>10</v>
      </c>
      <c r="I30" s="4" t="s">
        <v>11</v>
      </c>
      <c r="J30" s="4" t="s">
        <v>12</v>
      </c>
      <c r="K30" s="4" t="s">
        <v>13</v>
      </c>
      <c r="L30" s="4" t="s">
        <v>14</v>
      </c>
      <c r="M30" s="4" t="s">
        <v>15</v>
      </c>
      <c r="N30" s="5" t="s">
        <v>16</v>
      </c>
    </row>
    <row r="31" spans="1:14" x14ac:dyDescent="0.25">
      <c r="A31" s="6" t="s">
        <v>1</v>
      </c>
      <c r="B31" s="12">
        <f t="shared" ref="B31:M31" si="4">B6*$B25*$D25*1000</f>
        <v>226448.64000000001</v>
      </c>
      <c r="C31" s="12">
        <f t="shared" si="4"/>
        <v>220830.72</v>
      </c>
      <c r="D31" s="12">
        <f t="shared" si="4"/>
        <v>217715.52</v>
      </c>
      <c r="E31" s="12">
        <f t="shared" si="4"/>
        <v>194135.04000000001</v>
      </c>
      <c r="F31" s="12">
        <f t="shared" si="4"/>
        <v>208211.52000000002</v>
      </c>
      <c r="G31" s="12">
        <f t="shared" si="4"/>
        <v>236068.80000000002</v>
      </c>
      <c r="H31" s="12">
        <f t="shared" si="4"/>
        <v>245266.56000000003</v>
      </c>
      <c r="I31" s="12">
        <f t="shared" si="4"/>
        <v>235551.35999999999</v>
      </c>
      <c r="J31" s="12">
        <f t="shared" si="4"/>
        <v>216944.64000000001</v>
      </c>
      <c r="K31" s="12">
        <f t="shared" si="4"/>
        <v>195866.88</v>
      </c>
      <c r="L31" s="12">
        <f t="shared" si="4"/>
        <v>209837.76</v>
      </c>
      <c r="M31" s="12">
        <f t="shared" si="4"/>
        <v>223365.12</v>
      </c>
      <c r="N31" s="13">
        <f>SUM(B31:M31)</f>
        <v>2630242.5600000005</v>
      </c>
    </row>
    <row r="32" spans="1:14" x14ac:dyDescent="0.25">
      <c r="A32" s="6" t="s">
        <v>2</v>
      </c>
      <c r="B32" s="12">
        <f t="shared" ref="B32:M32" si="5">B7*$B26*$D26*1000</f>
        <v>56109.081600000005</v>
      </c>
      <c r="C32" s="12">
        <f t="shared" si="5"/>
        <v>54966.911999999997</v>
      </c>
      <c r="D32" s="12">
        <f t="shared" si="5"/>
        <v>53791.795199999993</v>
      </c>
      <c r="E32" s="12">
        <f t="shared" si="5"/>
        <v>48424.147199999999</v>
      </c>
      <c r="F32" s="12">
        <f t="shared" si="5"/>
        <v>52943.404800000004</v>
      </c>
      <c r="G32" s="12">
        <f t="shared" si="5"/>
        <v>58322.035199999998</v>
      </c>
      <c r="H32" s="12">
        <f t="shared" si="5"/>
        <v>61743.05279999999</v>
      </c>
      <c r="I32" s="12">
        <f t="shared" si="5"/>
        <v>58898.611199999992</v>
      </c>
      <c r="J32" s="12">
        <f t="shared" si="5"/>
        <v>54739.027200000004</v>
      </c>
      <c r="K32" s="12">
        <f t="shared" si="5"/>
        <v>50230.752</v>
      </c>
      <c r="L32" s="12">
        <f t="shared" si="5"/>
        <v>52597.459199999998</v>
      </c>
      <c r="M32" s="12">
        <f t="shared" si="5"/>
        <v>57245.759999999995</v>
      </c>
      <c r="N32" s="13">
        <f>SUM(B32:M32)</f>
        <v>660012.03840000008</v>
      </c>
    </row>
    <row r="33" spans="1:14" x14ac:dyDescent="0.25">
      <c r="A33" s="9" t="s">
        <v>3</v>
      </c>
      <c r="B33" s="12">
        <f t="shared" ref="B33:M33" si="6">B8*$B27*$D27*1000</f>
        <v>115447.36319999999</v>
      </c>
      <c r="C33" s="12">
        <f t="shared" si="6"/>
        <v>113500.20239999999</v>
      </c>
      <c r="D33" s="12">
        <f t="shared" si="6"/>
        <v>111307.15439999998</v>
      </c>
      <c r="E33" s="12">
        <f t="shared" si="6"/>
        <v>98886.527999999991</v>
      </c>
      <c r="F33" s="12">
        <f t="shared" si="6"/>
        <v>109021.068</v>
      </c>
      <c r="G33" s="12">
        <f t="shared" si="6"/>
        <v>120431.5632</v>
      </c>
      <c r="H33" s="12">
        <f t="shared" si="6"/>
        <v>127741.72319999999</v>
      </c>
      <c r="I33" s="12">
        <f t="shared" si="6"/>
        <v>121003.0848</v>
      </c>
      <c r="J33" s="12">
        <f t="shared" si="6"/>
        <v>114623.30879999998</v>
      </c>
      <c r="K33" s="12">
        <f t="shared" si="6"/>
        <v>99158.997599999988</v>
      </c>
      <c r="L33" s="12">
        <f t="shared" si="6"/>
        <v>106070.4216</v>
      </c>
      <c r="M33" s="12">
        <f t="shared" si="6"/>
        <v>116663.508</v>
      </c>
      <c r="N33" s="14">
        <f>SUM(B33:M33)</f>
        <v>1353854.9231999998</v>
      </c>
    </row>
    <row r="34" spans="1:14" x14ac:dyDescent="0.25">
      <c r="A34" s="15" t="s">
        <v>20</v>
      </c>
      <c r="B34" s="16">
        <f>SUM(B31:B33)</f>
        <v>398005.08480000007</v>
      </c>
      <c r="C34" s="16">
        <f t="shared" ref="C34" si="7">SUM(C31:C33)</f>
        <v>389297.83439999999</v>
      </c>
      <c r="D34" s="16">
        <f t="shared" ref="D34" si="8">SUM(D31:D33)</f>
        <v>382814.46959999995</v>
      </c>
      <c r="E34" s="16">
        <f t="shared" ref="E34" si="9">SUM(E31:E33)</f>
        <v>341445.71519999998</v>
      </c>
      <c r="F34" s="16">
        <f t="shared" ref="F34" si="10">SUM(F31:F33)</f>
        <v>370175.99280000001</v>
      </c>
      <c r="G34" s="16">
        <f t="shared" ref="G34" si="11">SUM(G31:G33)</f>
        <v>414822.39840000006</v>
      </c>
      <c r="H34" s="16">
        <f t="shared" ref="H34" si="12">SUM(H31:H33)</f>
        <v>434751.33600000001</v>
      </c>
      <c r="I34" s="16">
        <f t="shared" ref="I34" si="13">SUM(I31:I33)</f>
        <v>415453.05599999998</v>
      </c>
      <c r="J34" s="16">
        <f t="shared" ref="J34" si="14">SUM(J31:J33)</f>
        <v>386306.97600000002</v>
      </c>
      <c r="K34" s="16">
        <f t="shared" ref="K34" si="15">SUM(K31:K33)</f>
        <v>345256.62959999999</v>
      </c>
      <c r="L34" s="17">
        <f t="shared" ref="L34" si="16">SUM(L31:L33)</f>
        <v>368505.64079999999</v>
      </c>
      <c r="M34" s="17">
        <f t="shared" ref="M34" si="17">SUM(M31:M33)</f>
        <v>397274.38800000004</v>
      </c>
      <c r="N34" s="22">
        <f t="shared" ref="N34" si="18">SUM(N31:N33)</f>
        <v>4644109.5216000006</v>
      </c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1" t="s">
        <v>26</v>
      </c>
      <c r="K35" s="19">
        <f>SUM(B34:K34)</f>
        <v>3878329.4927999997</v>
      </c>
      <c r="L35" s="2"/>
      <c r="M35" s="2"/>
      <c r="N35" s="2"/>
    </row>
    <row r="36" spans="1:14" x14ac:dyDescent="0.25">
      <c r="A36" s="1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3"/>
      <c r="B37" s="4" t="s">
        <v>4</v>
      </c>
      <c r="C37" s="4" t="s">
        <v>5</v>
      </c>
      <c r="D37" s="4" t="s">
        <v>6</v>
      </c>
      <c r="E37" s="4" t="s">
        <v>7</v>
      </c>
      <c r="F37" s="4" t="s">
        <v>8</v>
      </c>
      <c r="G37" s="4" t="s">
        <v>9</v>
      </c>
      <c r="H37" s="4" t="s">
        <v>10</v>
      </c>
      <c r="I37" s="4" t="s">
        <v>11</v>
      </c>
      <c r="J37" s="4" t="s">
        <v>12</v>
      </c>
      <c r="K37" s="4" t="s">
        <v>13</v>
      </c>
      <c r="L37" s="4" t="s">
        <v>14</v>
      </c>
      <c r="M37" s="4" t="s">
        <v>15</v>
      </c>
      <c r="N37" s="5" t="s">
        <v>16</v>
      </c>
    </row>
    <row r="38" spans="1:14" x14ac:dyDescent="0.25">
      <c r="A38" s="6" t="s">
        <v>1</v>
      </c>
      <c r="B38" s="12">
        <f>B31-B18</f>
        <v>5905.6775999999954</v>
      </c>
      <c r="C38" s="12">
        <f t="shared" ref="C38:M38" si="19">C31-C18</f>
        <v>5759.1647999999986</v>
      </c>
      <c r="D38" s="12">
        <f t="shared" si="19"/>
        <v>5677.921800000011</v>
      </c>
      <c r="E38" s="12">
        <f t="shared" si="19"/>
        <v>5062.9535999999789</v>
      </c>
      <c r="F38" s="12">
        <f t="shared" si="19"/>
        <v>5430.061800000025</v>
      </c>
      <c r="G38" s="12">
        <f t="shared" si="19"/>
        <v>6156.56700000001</v>
      </c>
      <c r="H38" s="12">
        <f t="shared" si="19"/>
        <v>6396.4404000000213</v>
      </c>
      <c r="I38" s="12">
        <f t="shared" si="19"/>
        <v>6143.0723999999755</v>
      </c>
      <c r="J38" s="12">
        <f t="shared" si="19"/>
        <v>5657.8175999999803</v>
      </c>
      <c r="K38" s="12">
        <f t="shared" si="19"/>
        <v>5108.1191999999573</v>
      </c>
      <c r="L38" s="12">
        <f t="shared" si="19"/>
        <v>5472.4734000000171</v>
      </c>
      <c r="M38" s="12">
        <f t="shared" si="19"/>
        <v>5825.26079999996</v>
      </c>
      <c r="N38" s="13">
        <f>SUM(B38:M38)</f>
        <v>68595.530399999931</v>
      </c>
    </row>
    <row r="39" spans="1:14" x14ac:dyDescent="0.25">
      <c r="A39" s="6" t="s">
        <v>2</v>
      </c>
      <c r="B39" s="12">
        <f t="shared" ref="B39:M39" si="20">B32-B19</f>
        <v>4371.2604000000065</v>
      </c>
      <c r="C39" s="12">
        <f t="shared" si="20"/>
        <v>4282.2779999999912</v>
      </c>
      <c r="D39" s="12">
        <f t="shared" si="20"/>
        <v>4190.7287999999899</v>
      </c>
      <c r="E39" s="12">
        <f t="shared" si="20"/>
        <v>3772.5543000000034</v>
      </c>
      <c r="F39" s="12">
        <f t="shared" si="20"/>
        <v>4124.6337000000131</v>
      </c>
      <c r="G39" s="12">
        <f t="shared" si="20"/>
        <v>4543.6638000000021</v>
      </c>
      <c r="H39" s="12">
        <f t="shared" si="20"/>
        <v>4810.1831999999849</v>
      </c>
      <c r="I39" s="12">
        <f t="shared" si="20"/>
        <v>4588.5827999999892</v>
      </c>
      <c r="J39" s="12">
        <f t="shared" si="20"/>
        <v>4264.5243000000119</v>
      </c>
      <c r="K39" s="12">
        <f t="shared" si="20"/>
        <v>3913.3005000000048</v>
      </c>
      <c r="L39" s="12">
        <f t="shared" si="20"/>
        <v>4097.6823000000004</v>
      </c>
      <c r="M39" s="12">
        <f t="shared" si="20"/>
        <v>4459.8149999999951</v>
      </c>
      <c r="N39" s="13">
        <f>SUM(B39:M39)</f>
        <v>51419.207099999992</v>
      </c>
    </row>
    <row r="40" spans="1:14" x14ac:dyDescent="0.25">
      <c r="A40" s="9" t="s">
        <v>3</v>
      </c>
      <c r="B40" s="12">
        <f t="shared" ref="B40:M40" si="21">B33-B20</f>
        <v>13331.272799999992</v>
      </c>
      <c r="C40" s="12">
        <f t="shared" si="21"/>
        <v>13106.424599999998</v>
      </c>
      <c r="D40" s="12">
        <f t="shared" si="21"/>
        <v>12853.182599999986</v>
      </c>
      <c r="E40" s="12">
        <f t="shared" si="21"/>
        <v>11418.911999999997</v>
      </c>
      <c r="F40" s="12">
        <f t="shared" si="21"/>
        <v>12589.197000000015</v>
      </c>
      <c r="G40" s="12">
        <f t="shared" si="21"/>
        <v>13906.822800000009</v>
      </c>
      <c r="H40" s="12">
        <f t="shared" si="21"/>
        <v>14750.962799999994</v>
      </c>
      <c r="I40" s="12">
        <f t="shared" si="21"/>
        <v>13972.819199999984</v>
      </c>
      <c r="J40" s="12">
        <f t="shared" si="21"/>
        <v>13236.1152</v>
      </c>
      <c r="K40" s="12">
        <f t="shared" si="21"/>
        <v>11450.37539999999</v>
      </c>
      <c r="L40" s="12">
        <f t="shared" si="21"/>
        <v>12248.471399999995</v>
      </c>
      <c r="M40" s="12">
        <f t="shared" si="21"/>
        <v>13471.707000000024</v>
      </c>
      <c r="N40" s="14">
        <f>SUM(B40:M40)</f>
        <v>156336.2628</v>
      </c>
    </row>
    <row r="41" spans="1:14" x14ac:dyDescent="0.25">
      <c r="A41" s="15" t="s">
        <v>20</v>
      </c>
      <c r="B41" s="16">
        <f>SUM(B38:B40)</f>
        <v>23608.210799999993</v>
      </c>
      <c r="C41" s="16">
        <f t="shared" ref="C41" si="22">SUM(C38:C40)</f>
        <v>23147.867399999988</v>
      </c>
      <c r="D41" s="16">
        <f t="shared" ref="D41" si="23">SUM(D38:D40)</f>
        <v>22721.833199999986</v>
      </c>
      <c r="E41" s="16">
        <f t="shared" ref="E41" si="24">SUM(E38:E40)</f>
        <v>20254.419899999979</v>
      </c>
      <c r="F41" s="16">
        <f t="shared" ref="F41" si="25">SUM(F38:F40)</f>
        <v>22143.892500000053</v>
      </c>
      <c r="G41" s="16">
        <f t="shared" ref="G41" si="26">SUM(G38:G40)</f>
        <v>24607.053600000021</v>
      </c>
      <c r="H41" s="16">
        <f t="shared" ref="H41" si="27">SUM(H38:H40)</f>
        <v>25957.5864</v>
      </c>
      <c r="I41" s="16">
        <f t="shared" ref="I41" si="28">SUM(I38:I40)</f>
        <v>24704.474399999948</v>
      </c>
      <c r="J41" s="16">
        <f t="shared" ref="J41" si="29">SUM(J38:J40)</f>
        <v>23158.457099999992</v>
      </c>
      <c r="K41" s="16">
        <f t="shared" ref="K41" si="30">SUM(K38:K40)</f>
        <v>20471.795099999952</v>
      </c>
      <c r="L41" s="17">
        <f t="shared" ref="L41" si="31">SUM(L38:L40)</f>
        <v>21818.627100000012</v>
      </c>
      <c r="M41" s="17">
        <f t="shared" ref="M41" si="32">SUM(M38:M40)</f>
        <v>23756.782799999979</v>
      </c>
      <c r="N41" s="22">
        <f t="shared" ref="N41" si="33">SUM(N38:N40)</f>
        <v>276351.00029999996</v>
      </c>
    </row>
    <row r="42" spans="1:14" x14ac:dyDescent="0.25">
      <c r="A42" s="2"/>
      <c r="B42" s="20"/>
      <c r="C42" s="20"/>
      <c r="D42" s="20"/>
      <c r="E42" s="20"/>
      <c r="F42" s="20"/>
      <c r="G42" s="20"/>
      <c r="H42" s="20"/>
      <c r="I42" s="21"/>
      <c r="J42" s="21" t="s">
        <v>26</v>
      </c>
      <c r="K42" s="19">
        <f>SUM(B41:K41)</f>
        <v>230775.59039999993</v>
      </c>
      <c r="L42" s="20"/>
      <c r="M42" s="20"/>
      <c r="N42" s="20"/>
    </row>
  </sheetData>
  <mergeCells count="16">
    <mergeCell ref="D26:E26"/>
    <mergeCell ref="D27:E27"/>
    <mergeCell ref="B26:C26"/>
    <mergeCell ref="B27:C27"/>
    <mergeCell ref="B11:C11"/>
    <mergeCell ref="B12:C12"/>
    <mergeCell ref="B13:C13"/>
    <mergeCell ref="B14:C14"/>
    <mergeCell ref="D11:E11"/>
    <mergeCell ref="D12:E12"/>
    <mergeCell ref="D13:E13"/>
    <mergeCell ref="B24:C24"/>
    <mergeCell ref="B25:C25"/>
    <mergeCell ref="D14:E14"/>
    <mergeCell ref="D24:E24"/>
    <mergeCell ref="D25:E25"/>
  </mergeCells>
  <pageMargins left="0.7" right="0.7" top="0.75" bottom="0.75" header="0.3" footer="0.3"/>
  <pageSetup paperSize="1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5DDF-24DE-492A-B6E0-A6A5B1DCDCB6}">
  <dimension ref="A2:BU51"/>
  <sheetViews>
    <sheetView showGridLines="0" zoomScaleNormal="100" workbookViewId="0">
      <selection activeCell="C29" sqref="C29"/>
    </sheetView>
  </sheetViews>
  <sheetFormatPr defaultRowHeight="12.75" x14ac:dyDescent="0.2"/>
  <cols>
    <col min="1" max="1" width="38.7109375" style="2" bestFit="1" customWidth="1"/>
    <col min="2" max="13" width="9.140625" style="2"/>
    <col min="14" max="49" width="9.140625" style="2" customWidth="1"/>
    <col min="50" max="50" width="10.5703125" style="2" bestFit="1" customWidth="1"/>
    <col min="51" max="60" width="9.42578125" style="2" bestFit="1" customWidth="1"/>
    <col min="61" max="61" width="9.140625" style="2" customWidth="1"/>
    <col min="62" max="16384" width="9.140625" style="2"/>
  </cols>
  <sheetData>
    <row r="2" spans="1:61" x14ac:dyDescent="0.2">
      <c r="A2" s="1" t="s">
        <v>48</v>
      </c>
    </row>
    <row r="3" spans="1:61" x14ac:dyDescent="0.2">
      <c r="A3" s="1" t="s">
        <v>49</v>
      </c>
    </row>
    <row r="4" spans="1:61" x14ac:dyDescent="0.2"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</row>
    <row r="6" spans="1:61" x14ac:dyDescent="0.2">
      <c r="B6" s="25">
        <v>42736</v>
      </c>
      <c r="C6" s="25">
        <v>42767</v>
      </c>
      <c r="D6" s="25">
        <v>42795</v>
      </c>
      <c r="E6" s="25">
        <v>42826</v>
      </c>
      <c r="F6" s="25">
        <v>42856</v>
      </c>
      <c r="G6" s="25">
        <v>42887</v>
      </c>
      <c r="H6" s="25">
        <v>42917</v>
      </c>
      <c r="I6" s="25">
        <v>42948</v>
      </c>
      <c r="J6" s="25">
        <v>42979</v>
      </c>
      <c r="K6" s="25">
        <v>43009</v>
      </c>
      <c r="L6" s="25">
        <v>43040</v>
      </c>
      <c r="M6" s="25">
        <v>43070</v>
      </c>
      <c r="N6" s="25">
        <v>43101</v>
      </c>
      <c r="O6" s="25">
        <v>43132</v>
      </c>
      <c r="P6" s="25">
        <v>43160</v>
      </c>
      <c r="Q6" s="25">
        <v>43191</v>
      </c>
      <c r="R6" s="25">
        <v>43221</v>
      </c>
      <c r="S6" s="25">
        <v>43252</v>
      </c>
      <c r="T6" s="25">
        <v>43282</v>
      </c>
      <c r="U6" s="25">
        <v>43313</v>
      </c>
      <c r="V6" s="25">
        <v>43344</v>
      </c>
      <c r="W6" s="25">
        <v>43374</v>
      </c>
      <c r="X6" s="25">
        <v>43405</v>
      </c>
      <c r="Y6" s="25">
        <v>43435</v>
      </c>
      <c r="Z6" s="25">
        <v>43466</v>
      </c>
      <c r="AA6" s="25">
        <v>43497</v>
      </c>
      <c r="AB6" s="25">
        <v>43525</v>
      </c>
      <c r="AC6" s="25">
        <v>43556</v>
      </c>
      <c r="AD6" s="25">
        <v>43586</v>
      </c>
      <c r="AE6" s="25">
        <v>43617</v>
      </c>
      <c r="AF6" s="25">
        <v>43647</v>
      </c>
      <c r="AG6" s="25">
        <v>43678</v>
      </c>
      <c r="AH6" s="25">
        <v>43709</v>
      </c>
      <c r="AI6" s="25">
        <v>43739</v>
      </c>
      <c r="AJ6" s="25">
        <v>43770</v>
      </c>
      <c r="AK6" s="25">
        <v>43800</v>
      </c>
      <c r="AL6" s="25">
        <v>43831</v>
      </c>
      <c r="AM6" s="25">
        <v>43862</v>
      </c>
      <c r="AN6" s="25">
        <v>43891</v>
      </c>
      <c r="AO6" s="25">
        <v>43922</v>
      </c>
      <c r="AP6" s="25">
        <v>43952</v>
      </c>
      <c r="AQ6" s="25">
        <v>43983</v>
      </c>
      <c r="AR6" s="25">
        <v>44013</v>
      </c>
      <c r="AS6" s="25">
        <v>44044</v>
      </c>
      <c r="AT6" s="25">
        <v>44075</v>
      </c>
      <c r="AU6" s="25">
        <v>44105</v>
      </c>
      <c r="AV6" s="25">
        <v>44136</v>
      </c>
      <c r="AW6" s="25">
        <v>44166</v>
      </c>
      <c r="AX6" s="25">
        <v>44197</v>
      </c>
      <c r="AY6" s="25">
        <v>44228</v>
      </c>
      <c r="AZ6" s="25">
        <v>44256</v>
      </c>
      <c r="BA6" s="25">
        <v>44287</v>
      </c>
      <c r="BB6" s="25">
        <v>44317</v>
      </c>
      <c r="BC6" s="25">
        <v>44348</v>
      </c>
      <c r="BD6" s="25">
        <v>44378</v>
      </c>
      <c r="BE6" s="25">
        <v>44409</v>
      </c>
      <c r="BF6" s="25">
        <v>44440</v>
      </c>
      <c r="BG6" s="25">
        <v>44470</v>
      </c>
      <c r="BH6" s="25">
        <v>44501</v>
      </c>
      <c r="BI6" s="25">
        <v>44531</v>
      </c>
    </row>
    <row r="7" spans="1:61" x14ac:dyDescent="0.2">
      <c r="A7" s="2" t="s">
        <v>27</v>
      </c>
      <c r="B7" s="26">
        <v>0</v>
      </c>
      <c r="C7" s="27">
        <f>B10</f>
        <v>23608.210799999993</v>
      </c>
      <c r="D7" s="27">
        <f t="shared" ref="D7:BI7" si="0">C10</f>
        <v>46756.078199999982</v>
      </c>
      <c r="E7" s="27">
        <f t="shared" si="0"/>
        <v>69477.911399999968</v>
      </c>
      <c r="F7" s="27">
        <f t="shared" si="0"/>
        <v>89732.331299999947</v>
      </c>
      <c r="G7" s="27">
        <f t="shared" si="0"/>
        <v>111876.22380000001</v>
      </c>
      <c r="H7" s="27">
        <f t="shared" si="0"/>
        <v>136483.27740000002</v>
      </c>
      <c r="I7" s="27">
        <f t="shared" si="0"/>
        <v>162440.86380000002</v>
      </c>
      <c r="J7" s="27">
        <f t="shared" si="0"/>
        <v>187145.33819999997</v>
      </c>
      <c r="K7" s="27">
        <f t="shared" si="0"/>
        <v>210303.79529999997</v>
      </c>
      <c r="L7" s="27">
        <f t="shared" si="0"/>
        <v>230775.59039999993</v>
      </c>
      <c r="M7" s="27">
        <f t="shared" si="0"/>
        <v>230775.59039999993</v>
      </c>
      <c r="N7" s="27">
        <f>M10</f>
        <v>230775.59039999993</v>
      </c>
      <c r="O7" s="27">
        <f t="shared" ref="O7:AW7" si="1">N10</f>
        <v>230775.59039999993</v>
      </c>
      <c r="P7" s="27">
        <f t="shared" si="1"/>
        <v>230775.59039999993</v>
      </c>
      <c r="Q7" s="27">
        <f t="shared" si="1"/>
        <v>230775.59039999993</v>
      </c>
      <c r="R7" s="27">
        <f t="shared" si="1"/>
        <v>230775.59039999993</v>
      </c>
      <c r="S7" s="27">
        <f t="shared" si="1"/>
        <v>230775.59039999993</v>
      </c>
      <c r="T7" s="27">
        <f t="shared" si="1"/>
        <v>230775.59039999993</v>
      </c>
      <c r="U7" s="27">
        <f t="shared" si="1"/>
        <v>230775.59039999993</v>
      </c>
      <c r="V7" s="27">
        <f t="shared" si="1"/>
        <v>230775.59039999993</v>
      </c>
      <c r="W7" s="27">
        <f t="shared" si="1"/>
        <v>230775.59039999993</v>
      </c>
      <c r="X7" s="27">
        <f t="shared" si="1"/>
        <v>230775.59039999993</v>
      </c>
      <c r="Y7" s="27">
        <f t="shared" si="1"/>
        <v>230775.59039999993</v>
      </c>
      <c r="Z7" s="27">
        <f t="shared" si="1"/>
        <v>230775.59039999993</v>
      </c>
      <c r="AA7" s="27">
        <f t="shared" si="1"/>
        <v>230775.59039999993</v>
      </c>
      <c r="AB7" s="27">
        <f t="shared" si="1"/>
        <v>230775.59039999993</v>
      </c>
      <c r="AC7" s="27">
        <f t="shared" si="1"/>
        <v>230775.59039999993</v>
      </c>
      <c r="AD7" s="27">
        <f t="shared" si="1"/>
        <v>230775.59039999993</v>
      </c>
      <c r="AE7" s="27">
        <f t="shared" si="1"/>
        <v>230775.59039999993</v>
      </c>
      <c r="AF7" s="27">
        <f t="shared" si="1"/>
        <v>230775.59039999993</v>
      </c>
      <c r="AG7" s="27">
        <f t="shared" si="1"/>
        <v>230775.59039999993</v>
      </c>
      <c r="AH7" s="27">
        <f t="shared" si="1"/>
        <v>230775.59039999993</v>
      </c>
      <c r="AI7" s="27">
        <f t="shared" si="1"/>
        <v>230775.59039999993</v>
      </c>
      <c r="AJ7" s="27">
        <f t="shared" si="1"/>
        <v>230775.59039999993</v>
      </c>
      <c r="AK7" s="27">
        <f t="shared" si="1"/>
        <v>230775.59039999993</v>
      </c>
      <c r="AL7" s="27">
        <f t="shared" si="1"/>
        <v>230775.59039999993</v>
      </c>
      <c r="AM7" s="27">
        <f t="shared" si="1"/>
        <v>230775.59039999993</v>
      </c>
      <c r="AN7" s="27">
        <f t="shared" si="1"/>
        <v>230775.59039999993</v>
      </c>
      <c r="AO7" s="27">
        <f t="shared" si="1"/>
        <v>230775.59039999993</v>
      </c>
      <c r="AP7" s="27">
        <f t="shared" si="1"/>
        <v>230775.59039999993</v>
      </c>
      <c r="AQ7" s="27">
        <f t="shared" si="1"/>
        <v>230775.59039999993</v>
      </c>
      <c r="AR7" s="27">
        <f t="shared" si="1"/>
        <v>230775.59039999993</v>
      </c>
      <c r="AS7" s="27">
        <f t="shared" si="1"/>
        <v>230775.59039999993</v>
      </c>
      <c r="AT7" s="27">
        <f t="shared" si="1"/>
        <v>230775.59039999993</v>
      </c>
      <c r="AU7" s="27">
        <f t="shared" si="1"/>
        <v>230775.59039999993</v>
      </c>
      <c r="AV7" s="27">
        <f t="shared" si="1"/>
        <v>230775.59039999993</v>
      </c>
      <c r="AW7" s="27">
        <f t="shared" si="1"/>
        <v>230775.59039999993</v>
      </c>
      <c r="AX7" s="27">
        <f>AW10</f>
        <v>230775.59039999993</v>
      </c>
      <c r="AY7" s="27">
        <f t="shared" si="0"/>
        <v>211544.29119999992</v>
      </c>
      <c r="AZ7" s="27">
        <f t="shared" si="0"/>
        <v>192312.99199999991</v>
      </c>
      <c r="BA7" s="27">
        <f t="shared" si="0"/>
        <v>173081.6927999999</v>
      </c>
      <c r="BB7" s="27">
        <f t="shared" si="0"/>
        <v>153850.39359999989</v>
      </c>
      <c r="BC7" s="27">
        <f t="shared" si="0"/>
        <v>134619.09439999989</v>
      </c>
      <c r="BD7" s="27">
        <f t="shared" si="0"/>
        <v>115387.79519999989</v>
      </c>
      <c r="BE7" s="27">
        <f t="shared" si="0"/>
        <v>96156.495999999897</v>
      </c>
      <c r="BF7" s="27">
        <f t="shared" si="0"/>
        <v>76925.196799999903</v>
      </c>
      <c r="BG7" s="27">
        <f t="shared" si="0"/>
        <v>57693.897599999909</v>
      </c>
      <c r="BH7" s="27">
        <f t="shared" si="0"/>
        <v>38462.598399999915</v>
      </c>
      <c r="BI7" s="27">
        <f t="shared" si="0"/>
        <v>19231.299199999921</v>
      </c>
    </row>
    <row r="8" spans="1:61" x14ac:dyDescent="0.2">
      <c r="A8" s="2" t="s">
        <v>28</v>
      </c>
      <c r="B8" s="26">
        <f>'CNPI Foregone Revenue'!B41</f>
        <v>23608.210799999993</v>
      </c>
      <c r="C8" s="26">
        <f>'CNPI Foregone Revenue'!C41</f>
        <v>23147.867399999988</v>
      </c>
      <c r="D8" s="26">
        <f>'CNPI Foregone Revenue'!D41</f>
        <v>22721.833199999986</v>
      </c>
      <c r="E8" s="26">
        <f>'CNPI Foregone Revenue'!E41</f>
        <v>20254.419899999979</v>
      </c>
      <c r="F8" s="26">
        <f>'CNPI Foregone Revenue'!F41</f>
        <v>22143.892500000053</v>
      </c>
      <c r="G8" s="26">
        <f>'CNPI Foregone Revenue'!G41</f>
        <v>24607.053600000021</v>
      </c>
      <c r="H8" s="26">
        <f>'CNPI Foregone Revenue'!H41</f>
        <v>25957.5864</v>
      </c>
      <c r="I8" s="26">
        <f>'CNPI Foregone Revenue'!I41</f>
        <v>24704.474399999948</v>
      </c>
      <c r="J8" s="26">
        <f>'CNPI Foregone Revenue'!J41</f>
        <v>23158.457099999992</v>
      </c>
      <c r="K8" s="26">
        <f>'CNPI Foregone Revenue'!K41</f>
        <v>20471.795099999952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</row>
    <row r="9" spans="1:61" x14ac:dyDescent="0.2">
      <c r="A9" s="2" t="s">
        <v>29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0">
        <f>-($BI$12/12)</f>
        <v>-19231.299199999994</v>
      </c>
      <c r="AY9" s="30">
        <f t="shared" ref="AY9:BI9" si="2">-($BI$12/12)</f>
        <v>-19231.299199999994</v>
      </c>
      <c r="AZ9" s="30">
        <f t="shared" si="2"/>
        <v>-19231.299199999994</v>
      </c>
      <c r="BA9" s="30">
        <f t="shared" si="2"/>
        <v>-19231.299199999994</v>
      </c>
      <c r="BB9" s="30">
        <f t="shared" si="2"/>
        <v>-19231.299199999994</v>
      </c>
      <c r="BC9" s="30">
        <f t="shared" si="2"/>
        <v>-19231.299199999994</v>
      </c>
      <c r="BD9" s="30">
        <f t="shared" si="2"/>
        <v>-19231.299199999994</v>
      </c>
      <c r="BE9" s="30">
        <f t="shared" si="2"/>
        <v>-19231.299199999994</v>
      </c>
      <c r="BF9" s="30">
        <f t="shared" si="2"/>
        <v>-19231.299199999994</v>
      </c>
      <c r="BG9" s="30">
        <f t="shared" si="2"/>
        <v>-19231.299199999994</v>
      </c>
      <c r="BH9" s="30">
        <f t="shared" si="2"/>
        <v>-19231.299199999994</v>
      </c>
      <c r="BI9" s="30">
        <f t="shared" si="2"/>
        <v>-19231.299199999994</v>
      </c>
    </row>
    <row r="10" spans="1:61" x14ac:dyDescent="0.2">
      <c r="A10" s="2" t="s">
        <v>30</v>
      </c>
      <c r="B10" s="19">
        <f>SUM(B7:B9)</f>
        <v>23608.210799999993</v>
      </c>
      <c r="C10" s="19">
        <f t="shared" ref="C10:BI10" si="3">SUM(C7:C9)</f>
        <v>46756.078199999982</v>
      </c>
      <c r="D10" s="19">
        <f t="shared" si="3"/>
        <v>69477.911399999968</v>
      </c>
      <c r="E10" s="19">
        <f t="shared" si="3"/>
        <v>89732.331299999947</v>
      </c>
      <c r="F10" s="19">
        <f t="shared" si="3"/>
        <v>111876.22380000001</v>
      </c>
      <c r="G10" s="19">
        <f t="shared" si="3"/>
        <v>136483.27740000002</v>
      </c>
      <c r="H10" s="19">
        <f t="shared" si="3"/>
        <v>162440.86380000002</v>
      </c>
      <c r="I10" s="19">
        <f t="shared" si="3"/>
        <v>187145.33819999997</v>
      </c>
      <c r="J10" s="19">
        <f>SUM(J7:J9)</f>
        <v>210303.79529999997</v>
      </c>
      <c r="K10" s="19">
        <f t="shared" si="3"/>
        <v>230775.59039999993</v>
      </c>
      <c r="L10" s="19">
        <f t="shared" si="3"/>
        <v>230775.59039999993</v>
      </c>
      <c r="M10" s="19">
        <f t="shared" si="3"/>
        <v>230775.59039999993</v>
      </c>
      <c r="N10" s="19">
        <f t="shared" ref="N10:AW10" si="4">SUM(N7:N9)</f>
        <v>230775.59039999993</v>
      </c>
      <c r="O10" s="19">
        <f t="shared" si="4"/>
        <v>230775.59039999993</v>
      </c>
      <c r="P10" s="19">
        <f t="shared" si="4"/>
        <v>230775.59039999993</v>
      </c>
      <c r="Q10" s="19">
        <f t="shared" si="4"/>
        <v>230775.59039999993</v>
      </c>
      <c r="R10" s="19">
        <f t="shared" si="4"/>
        <v>230775.59039999993</v>
      </c>
      <c r="S10" s="19">
        <f t="shared" si="4"/>
        <v>230775.59039999993</v>
      </c>
      <c r="T10" s="19">
        <f t="shared" si="4"/>
        <v>230775.59039999993</v>
      </c>
      <c r="U10" s="19">
        <f t="shared" si="4"/>
        <v>230775.59039999993</v>
      </c>
      <c r="V10" s="19">
        <f t="shared" si="4"/>
        <v>230775.59039999993</v>
      </c>
      <c r="W10" s="19">
        <f t="shared" si="4"/>
        <v>230775.59039999993</v>
      </c>
      <c r="X10" s="19">
        <f t="shared" si="4"/>
        <v>230775.59039999993</v>
      </c>
      <c r="Y10" s="19">
        <f t="shared" si="4"/>
        <v>230775.59039999993</v>
      </c>
      <c r="Z10" s="19">
        <f t="shared" si="4"/>
        <v>230775.59039999993</v>
      </c>
      <c r="AA10" s="19">
        <f t="shared" si="4"/>
        <v>230775.59039999993</v>
      </c>
      <c r="AB10" s="19">
        <f t="shared" si="4"/>
        <v>230775.59039999993</v>
      </c>
      <c r="AC10" s="19">
        <f t="shared" si="4"/>
        <v>230775.59039999993</v>
      </c>
      <c r="AD10" s="19">
        <f t="shared" si="4"/>
        <v>230775.59039999993</v>
      </c>
      <c r="AE10" s="19">
        <f t="shared" si="4"/>
        <v>230775.59039999993</v>
      </c>
      <c r="AF10" s="19">
        <f t="shared" si="4"/>
        <v>230775.59039999993</v>
      </c>
      <c r="AG10" s="19">
        <f t="shared" si="4"/>
        <v>230775.59039999993</v>
      </c>
      <c r="AH10" s="19">
        <f t="shared" si="4"/>
        <v>230775.59039999993</v>
      </c>
      <c r="AI10" s="19">
        <f t="shared" si="4"/>
        <v>230775.59039999993</v>
      </c>
      <c r="AJ10" s="19">
        <f t="shared" si="4"/>
        <v>230775.59039999993</v>
      </c>
      <c r="AK10" s="19">
        <f t="shared" si="4"/>
        <v>230775.59039999993</v>
      </c>
      <c r="AL10" s="19">
        <f t="shared" si="4"/>
        <v>230775.59039999993</v>
      </c>
      <c r="AM10" s="19">
        <f t="shared" si="4"/>
        <v>230775.59039999993</v>
      </c>
      <c r="AN10" s="19">
        <f t="shared" si="4"/>
        <v>230775.59039999993</v>
      </c>
      <c r="AO10" s="19">
        <f t="shared" si="4"/>
        <v>230775.59039999993</v>
      </c>
      <c r="AP10" s="19">
        <f t="shared" si="4"/>
        <v>230775.59039999993</v>
      </c>
      <c r="AQ10" s="19">
        <f t="shared" si="4"/>
        <v>230775.59039999993</v>
      </c>
      <c r="AR10" s="19">
        <f t="shared" si="4"/>
        <v>230775.59039999993</v>
      </c>
      <c r="AS10" s="19">
        <f t="shared" si="4"/>
        <v>230775.59039999993</v>
      </c>
      <c r="AT10" s="19">
        <f t="shared" si="4"/>
        <v>230775.59039999993</v>
      </c>
      <c r="AU10" s="19">
        <f t="shared" si="4"/>
        <v>230775.59039999993</v>
      </c>
      <c r="AV10" s="19">
        <f t="shared" si="4"/>
        <v>230775.59039999993</v>
      </c>
      <c r="AW10" s="19">
        <f t="shared" si="4"/>
        <v>230775.59039999993</v>
      </c>
      <c r="AX10" s="19">
        <f t="shared" si="3"/>
        <v>211544.29119999992</v>
      </c>
      <c r="AY10" s="19">
        <f t="shared" si="3"/>
        <v>192312.99199999991</v>
      </c>
      <c r="AZ10" s="19">
        <f t="shared" si="3"/>
        <v>173081.6927999999</v>
      </c>
      <c r="BA10" s="19">
        <f t="shared" si="3"/>
        <v>153850.39359999989</v>
      </c>
      <c r="BB10" s="19">
        <f t="shared" si="3"/>
        <v>134619.09439999989</v>
      </c>
      <c r="BC10" s="19">
        <f t="shared" si="3"/>
        <v>115387.79519999989</v>
      </c>
      <c r="BD10" s="19">
        <f t="shared" si="3"/>
        <v>96156.495999999897</v>
      </c>
      <c r="BE10" s="19">
        <f t="shared" si="3"/>
        <v>76925.196799999903</v>
      </c>
      <c r="BF10" s="19">
        <f t="shared" si="3"/>
        <v>57693.897599999909</v>
      </c>
      <c r="BG10" s="19">
        <f t="shared" si="3"/>
        <v>38462.598399999915</v>
      </c>
      <c r="BH10" s="19">
        <f t="shared" si="3"/>
        <v>19231.299199999921</v>
      </c>
      <c r="BI10" s="19">
        <f t="shared" si="3"/>
        <v>-7.2759576141834259E-11</v>
      </c>
    </row>
    <row r="11" spans="1:61" x14ac:dyDescent="0.2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</row>
    <row r="12" spans="1:6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8" t="s">
        <v>31</v>
      </c>
      <c r="BI12" s="19">
        <f>SUM(B8:BI8)</f>
        <v>230775.59039999993</v>
      </c>
    </row>
    <row r="13" spans="1:6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8" t="s">
        <v>32</v>
      </c>
      <c r="BI13" s="19">
        <f>SUM(B9:BI9)</f>
        <v>-230775.59039999999</v>
      </c>
    </row>
    <row r="15" spans="1:61" x14ac:dyDescent="0.2">
      <c r="A15" s="2" t="s">
        <v>33</v>
      </c>
      <c r="B15" s="31">
        <v>1.0999999999999999E-2</v>
      </c>
      <c r="C15" s="31">
        <v>1.0999999999999999E-2</v>
      </c>
      <c r="D15" s="31">
        <v>1.0999999999999999E-2</v>
      </c>
      <c r="E15" s="31">
        <v>1.0999999999999999E-2</v>
      </c>
      <c r="F15" s="31">
        <v>1.0999999999999999E-2</v>
      </c>
      <c r="G15" s="31">
        <v>1.0999999999999999E-2</v>
      </c>
      <c r="H15" s="31">
        <v>1.0999999999999999E-2</v>
      </c>
      <c r="I15" s="31">
        <v>1.0999999999999999E-2</v>
      </c>
      <c r="J15" s="31">
        <v>1.0999999999999999E-2</v>
      </c>
      <c r="K15" s="31">
        <v>1.4999999999999999E-2</v>
      </c>
      <c r="L15" s="31">
        <v>1.4999999999999999E-2</v>
      </c>
      <c r="M15" s="31">
        <v>1.4999999999999999E-2</v>
      </c>
      <c r="N15" s="31">
        <v>1.4999999999999999E-2</v>
      </c>
      <c r="O15" s="31">
        <v>1.4999999999999999E-2</v>
      </c>
      <c r="P15" s="31">
        <v>1.4999999999999999E-2</v>
      </c>
      <c r="Q15" s="31">
        <v>1.89E-2</v>
      </c>
      <c r="R15" s="31">
        <v>1.89E-2</v>
      </c>
      <c r="S15" s="31">
        <v>1.89E-2</v>
      </c>
      <c r="T15" s="31">
        <v>1.89E-2</v>
      </c>
      <c r="U15" s="31">
        <v>1.89E-2</v>
      </c>
      <c r="V15" s="31">
        <v>1.89E-2</v>
      </c>
      <c r="W15" s="31">
        <v>2.1700000000000001E-2</v>
      </c>
      <c r="X15" s="31">
        <v>2.1700000000000001E-2</v>
      </c>
      <c r="Y15" s="31">
        <v>2.1700000000000001E-2</v>
      </c>
      <c r="Z15" s="31">
        <v>2.4500000000000001E-2</v>
      </c>
      <c r="AA15" s="31">
        <v>2.4500000000000001E-2</v>
      </c>
      <c r="AB15" s="31">
        <v>2.4500000000000001E-2</v>
      </c>
      <c r="AC15" s="31">
        <v>2.18E-2</v>
      </c>
      <c r="AD15" s="31">
        <v>2.18E-2</v>
      </c>
      <c r="AE15" s="31">
        <v>2.18E-2</v>
      </c>
      <c r="AF15" s="31">
        <v>2.18E-2</v>
      </c>
      <c r="AG15" s="31">
        <v>2.18E-2</v>
      </c>
      <c r="AH15" s="31">
        <v>2.18E-2</v>
      </c>
      <c r="AI15" s="31">
        <v>2.18E-2</v>
      </c>
      <c r="AJ15" s="31">
        <v>2.18E-2</v>
      </c>
      <c r="AK15" s="31">
        <v>2.18E-2</v>
      </c>
      <c r="AL15" s="31">
        <v>2.18E-2</v>
      </c>
      <c r="AM15" s="31">
        <v>2.18E-2</v>
      </c>
      <c r="AN15" s="31">
        <v>2.18E-2</v>
      </c>
      <c r="AO15" s="31">
        <v>2.18E-2</v>
      </c>
      <c r="AP15" s="31">
        <v>2.18E-2</v>
      </c>
      <c r="AQ15" s="31">
        <v>2.18E-2</v>
      </c>
      <c r="AR15" s="31">
        <v>5.7000000000000002E-3</v>
      </c>
      <c r="AS15" s="31">
        <v>5.7000000000000002E-3</v>
      </c>
      <c r="AT15" s="31">
        <v>5.7000000000000002E-3</v>
      </c>
      <c r="AU15" s="31">
        <v>5.7000000000000002E-3</v>
      </c>
      <c r="AV15" s="31">
        <v>5.7000000000000002E-3</v>
      </c>
      <c r="AW15" s="31">
        <v>5.7000000000000002E-3</v>
      </c>
      <c r="AX15" s="31">
        <v>5.7000000000000002E-3</v>
      </c>
      <c r="AY15" s="31">
        <v>5.7000000000000002E-3</v>
      </c>
      <c r="AZ15" s="31">
        <v>5.7000000000000002E-3</v>
      </c>
      <c r="BA15" s="31">
        <v>5.7000000000000002E-3</v>
      </c>
      <c r="BB15" s="31">
        <v>5.7000000000000002E-3</v>
      </c>
      <c r="BC15" s="31">
        <v>5.7000000000000002E-3</v>
      </c>
      <c r="BD15" s="31">
        <v>5.7000000000000002E-3</v>
      </c>
      <c r="BE15" s="31">
        <v>5.7000000000000002E-3</v>
      </c>
      <c r="BF15" s="31">
        <v>5.7000000000000002E-3</v>
      </c>
      <c r="BG15" s="31">
        <v>5.7000000000000002E-3</v>
      </c>
      <c r="BH15" s="31">
        <v>5.7000000000000002E-3</v>
      </c>
      <c r="BI15" s="31">
        <v>5.7000000000000002E-3</v>
      </c>
    </row>
    <row r="16" spans="1:61" x14ac:dyDescent="0.2">
      <c r="A16" s="2" t="s">
        <v>40</v>
      </c>
      <c r="B16" s="2">
        <v>31</v>
      </c>
      <c r="C16" s="2">
        <v>29</v>
      </c>
      <c r="D16" s="2">
        <v>31</v>
      </c>
      <c r="E16" s="2">
        <v>30</v>
      </c>
      <c r="F16" s="2">
        <v>31</v>
      </c>
      <c r="G16" s="2">
        <v>30</v>
      </c>
      <c r="H16" s="2">
        <v>31</v>
      </c>
      <c r="I16" s="2">
        <v>31</v>
      </c>
      <c r="J16" s="2">
        <v>30</v>
      </c>
      <c r="K16" s="2">
        <v>31</v>
      </c>
      <c r="L16" s="2">
        <v>30</v>
      </c>
      <c r="M16" s="2">
        <v>31</v>
      </c>
      <c r="N16" s="2">
        <v>31</v>
      </c>
      <c r="O16" s="2">
        <v>29</v>
      </c>
      <c r="P16" s="2">
        <v>31</v>
      </c>
      <c r="Q16" s="2">
        <v>30</v>
      </c>
      <c r="R16" s="2">
        <v>31</v>
      </c>
      <c r="S16" s="2">
        <v>30</v>
      </c>
      <c r="T16" s="2">
        <v>31</v>
      </c>
      <c r="U16" s="2">
        <v>31</v>
      </c>
      <c r="V16" s="2">
        <v>30</v>
      </c>
      <c r="W16" s="2">
        <v>31</v>
      </c>
      <c r="X16" s="2">
        <v>30</v>
      </c>
      <c r="Y16" s="2">
        <v>31</v>
      </c>
      <c r="Z16" s="2">
        <v>31</v>
      </c>
      <c r="AA16" s="2">
        <v>29</v>
      </c>
      <c r="AB16" s="2">
        <v>31</v>
      </c>
      <c r="AC16" s="2">
        <v>30</v>
      </c>
      <c r="AD16" s="2">
        <v>31</v>
      </c>
      <c r="AE16" s="2">
        <v>30</v>
      </c>
      <c r="AF16" s="2">
        <v>31</v>
      </c>
      <c r="AG16" s="2">
        <v>31</v>
      </c>
      <c r="AH16" s="2">
        <v>30</v>
      </c>
      <c r="AI16" s="2">
        <v>31</v>
      </c>
      <c r="AJ16" s="2">
        <v>30</v>
      </c>
      <c r="AK16" s="2">
        <v>31</v>
      </c>
      <c r="AL16" s="2">
        <v>31</v>
      </c>
      <c r="AM16" s="2">
        <v>29</v>
      </c>
      <c r="AN16" s="2">
        <v>31</v>
      </c>
      <c r="AO16" s="2">
        <v>30</v>
      </c>
      <c r="AP16" s="2">
        <v>31</v>
      </c>
      <c r="AQ16" s="2">
        <v>30</v>
      </c>
      <c r="AR16" s="2">
        <v>31</v>
      </c>
      <c r="AS16" s="2">
        <v>31</v>
      </c>
      <c r="AT16" s="2">
        <v>30</v>
      </c>
      <c r="AU16" s="2">
        <v>31</v>
      </c>
      <c r="AV16" s="2">
        <v>30</v>
      </c>
      <c r="AW16" s="2">
        <v>31</v>
      </c>
      <c r="AX16" s="2">
        <v>31</v>
      </c>
      <c r="AY16" s="2">
        <v>28</v>
      </c>
      <c r="AZ16" s="2">
        <v>31</v>
      </c>
      <c r="BA16" s="2">
        <v>30</v>
      </c>
      <c r="BB16" s="2">
        <v>31</v>
      </c>
      <c r="BC16" s="2">
        <v>30</v>
      </c>
      <c r="BD16" s="2">
        <v>31</v>
      </c>
      <c r="BE16" s="2">
        <v>31</v>
      </c>
      <c r="BF16" s="2">
        <v>30</v>
      </c>
      <c r="BG16" s="2">
        <v>31</v>
      </c>
      <c r="BH16" s="2">
        <v>30</v>
      </c>
      <c r="BI16" s="2">
        <v>31</v>
      </c>
    </row>
    <row r="18" spans="1:73" x14ac:dyDescent="0.2">
      <c r="A18" s="2" t="s">
        <v>34</v>
      </c>
      <c r="B18" s="26">
        <v>0</v>
      </c>
      <c r="C18" s="19">
        <f>B21</f>
        <v>0</v>
      </c>
      <c r="D18" s="19">
        <f>C21</f>
        <v>20.6329294389041</v>
      </c>
      <c r="E18" s="19">
        <f t="shared" ref="E18:BI18" si="5">D21</f>
        <v>64.314635373698593</v>
      </c>
      <c r="F18" s="19">
        <f t="shared" si="5"/>
        <v>127.13028129698624</v>
      </c>
      <c r="G18" s="19">
        <f t="shared" si="5"/>
        <v>210.96240451150675</v>
      </c>
      <c r="H18" s="19">
        <f t="shared" si="5"/>
        <v>312.11077123479441</v>
      </c>
      <c r="I18" s="19">
        <f t="shared" si="5"/>
        <v>439.61980573726015</v>
      </c>
      <c r="J18" s="19">
        <f t="shared" si="5"/>
        <v>591.37962643808214</v>
      </c>
      <c r="K18" s="19">
        <f t="shared" si="5"/>
        <v>760.57952124904102</v>
      </c>
      <c r="L18" s="19">
        <f t="shared" si="5"/>
        <v>1028.5007947134245</v>
      </c>
      <c r="M18" s="19">
        <f t="shared" si="5"/>
        <v>1313.0186458915066</v>
      </c>
      <c r="N18" s="19">
        <f t="shared" ref="N18" si="6">M21</f>
        <v>1607.0204254421915</v>
      </c>
      <c r="O18" s="19">
        <f t="shared" ref="O18" si="7">N21</f>
        <v>1901.0222049928764</v>
      </c>
      <c r="P18" s="19">
        <f t="shared" ref="P18" si="8">O21</f>
        <v>2176.0561277983556</v>
      </c>
      <c r="Q18" s="19">
        <f t="shared" ref="Q18" si="9">P21</f>
        <v>2470.0579073490403</v>
      </c>
      <c r="R18" s="19">
        <f t="shared" ref="R18" si="10">Q21</f>
        <v>2828.5503998334239</v>
      </c>
      <c r="S18" s="19">
        <f t="shared" ref="S18" si="11">R21</f>
        <v>3198.9926420672869</v>
      </c>
      <c r="T18" s="19">
        <f t="shared" ref="T18" si="12">S21</f>
        <v>3557.4851345516704</v>
      </c>
      <c r="U18" s="19">
        <f t="shared" ref="U18" si="13">T21</f>
        <v>3927.9273767855334</v>
      </c>
      <c r="V18" s="19">
        <f t="shared" ref="V18" si="14">U21</f>
        <v>4298.3696190193959</v>
      </c>
      <c r="W18" s="19">
        <f t="shared" ref="W18" si="15">V21</f>
        <v>4656.8621115037795</v>
      </c>
      <c r="X18" s="19">
        <f t="shared" ref="X18" si="16">W21</f>
        <v>5082.184685920437</v>
      </c>
      <c r="Y18" s="19">
        <f t="shared" ref="Y18" si="17">X21</f>
        <v>5493.7871772913959</v>
      </c>
      <c r="Z18" s="19">
        <f t="shared" ref="Z18" si="18">Y21</f>
        <v>5919.1097517080534</v>
      </c>
      <c r="AA18" s="19">
        <f t="shared" ref="AA18" si="19">Z21</f>
        <v>6399.3126583075054</v>
      </c>
      <c r="AB18" s="19">
        <f t="shared" ref="AB18" si="20">AA21</f>
        <v>6848.5347322231219</v>
      </c>
      <c r="AC18" s="19">
        <f t="shared" ref="AC18" si="21">AB21</f>
        <v>7328.7376388225739</v>
      </c>
      <c r="AD18" s="19">
        <f t="shared" ref="AD18" si="22">AC21</f>
        <v>7742.2369158680531</v>
      </c>
      <c r="AE18" s="19">
        <f t="shared" ref="AE18" si="23">AD21</f>
        <v>8169.5195021483814</v>
      </c>
      <c r="AF18" s="19">
        <f t="shared" ref="AF18" si="24">AE21</f>
        <v>8583.0187791938606</v>
      </c>
      <c r="AG18" s="19">
        <f t="shared" ref="AG18" si="25">AF21</f>
        <v>9010.3013654741899</v>
      </c>
      <c r="AH18" s="19">
        <f t="shared" ref="AH18" si="26">AG21</f>
        <v>9437.5839517545191</v>
      </c>
      <c r="AI18" s="19">
        <f t="shared" ref="AI18" si="27">AH21</f>
        <v>9851.0832287999983</v>
      </c>
      <c r="AJ18" s="19">
        <f t="shared" ref="AJ18" si="28">AI21</f>
        <v>10278.365815080328</v>
      </c>
      <c r="AK18" s="19">
        <f t="shared" ref="AK18" si="29">AJ21</f>
        <v>10691.865092125807</v>
      </c>
      <c r="AL18" s="19">
        <f t="shared" ref="AL18" si="30">AK21</f>
        <v>11119.147678406136</v>
      </c>
      <c r="AM18" s="19">
        <f t="shared" ref="AM18" si="31">AL21</f>
        <v>11546.430264686465</v>
      </c>
      <c r="AN18" s="19">
        <f t="shared" ref="AN18" si="32">AM21</f>
        <v>11946.146232497096</v>
      </c>
      <c r="AO18" s="19">
        <f t="shared" ref="AO18" si="33">AN21</f>
        <v>12373.428818777425</v>
      </c>
      <c r="AP18" s="19">
        <f t="shared" ref="AP18" si="34">AO21</f>
        <v>12786.928095822905</v>
      </c>
      <c r="AQ18" s="19">
        <f t="shared" ref="AQ18" si="35">AP21</f>
        <v>13214.210682103234</v>
      </c>
      <c r="AR18" s="19">
        <f t="shared" ref="AR18" si="36">AQ21</f>
        <v>13627.709959148713</v>
      </c>
      <c r="AS18" s="19">
        <f t="shared" ref="AS18" si="37">AR21</f>
        <v>13739.430635377974</v>
      </c>
      <c r="AT18" s="19">
        <f t="shared" ref="AT18" si="38">AS21</f>
        <v>13851.151311607235</v>
      </c>
      <c r="AU18" s="19">
        <f t="shared" ref="AU18" si="39">AT21</f>
        <v>13959.268095054906</v>
      </c>
      <c r="AV18" s="19">
        <f t="shared" ref="AV18" si="40">AU21</f>
        <v>14070.988771284166</v>
      </c>
      <c r="AW18" s="19">
        <f t="shared" ref="AW18" si="41">AV21</f>
        <v>14179.105554731837</v>
      </c>
      <c r="AX18" s="19">
        <f>AW21</f>
        <v>14290.826230961098</v>
      </c>
      <c r="AY18" s="19">
        <f t="shared" si="5"/>
        <v>13152.505841812386</v>
      </c>
      <c r="AZ18" s="19">
        <f t="shared" si="5"/>
        <v>11994.964691161866</v>
      </c>
      <c r="BA18" s="19">
        <f t="shared" si="5"/>
        <v>10838.024189308277</v>
      </c>
      <c r="BB18" s="19">
        <f t="shared" si="5"/>
        <v>9669.0707115160567</v>
      </c>
      <c r="BC18" s="19">
        <f t="shared" si="5"/>
        <v>8493.5100969575906</v>
      </c>
      <c r="BD18" s="19">
        <f t="shared" si="5"/>
        <v>7306.5371552574252</v>
      </c>
      <c r="BE18" s="19">
        <f t="shared" si="5"/>
        <v>6112.3564279940829</v>
      </c>
      <c r="BF18" s="19">
        <f t="shared" si="5"/>
        <v>4908.865644378302</v>
      </c>
      <c r="BG18" s="19">
        <f t="shared" si="5"/>
        <v>3694.8635068162193</v>
      </c>
      <c r="BH18" s="19">
        <f t="shared" si="5"/>
        <v>2472.7526104955618</v>
      </c>
      <c r="BI18" s="19">
        <f t="shared" si="5"/>
        <v>1240.7310090255341</v>
      </c>
    </row>
    <row r="19" spans="1:73" x14ac:dyDescent="0.2">
      <c r="A19" s="2" t="s">
        <v>35</v>
      </c>
      <c r="B19" s="30">
        <f>B7*B15/365*B16</f>
        <v>0</v>
      </c>
      <c r="C19" s="30">
        <f>C7*C15/365*C16</f>
        <v>20.6329294389041</v>
      </c>
      <c r="D19" s="30">
        <f>D7*D15/365*D16</f>
        <v>43.6817059347945</v>
      </c>
      <c r="E19" s="30">
        <f t="shared" ref="E19:BI19" si="42">E7*E15/365*E16</f>
        <v>62.815645923287647</v>
      </c>
      <c r="F19" s="30">
        <f t="shared" si="42"/>
        <v>83.832123214520493</v>
      </c>
      <c r="G19" s="30">
        <f t="shared" si="42"/>
        <v>101.14836672328767</v>
      </c>
      <c r="H19" s="30">
        <f t="shared" si="42"/>
        <v>127.50903450246575</v>
      </c>
      <c r="I19" s="30">
        <f t="shared" si="42"/>
        <v>151.75982070082193</v>
      </c>
      <c r="J19" s="30">
        <f t="shared" si="42"/>
        <v>169.19989481095888</v>
      </c>
      <c r="K19" s="30">
        <f t="shared" si="42"/>
        <v>267.92127346438349</v>
      </c>
      <c r="L19" s="30">
        <f t="shared" si="42"/>
        <v>284.51785117808208</v>
      </c>
      <c r="M19" s="30">
        <f t="shared" si="42"/>
        <v>294.00177955068483</v>
      </c>
      <c r="N19" s="30">
        <f t="shared" ref="N19:AW19" si="43">N7*N15/365*N16</f>
        <v>294.00177955068483</v>
      </c>
      <c r="O19" s="30">
        <f t="shared" si="43"/>
        <v>275.03392280547939</v>
      </c>
      <c r="P19" s="30">
        <f t="shared" si="43"/>
        <v>294.00177955068483</v>
      </c>
      <c r="Q19" s="30">
        <f t="shared" si="43"/>
        <v>358.49249248438349</v>
      </c>
      <c r="R19" s="30">
        <f t="shared" si="43"/>
        <v>370.44224223386294</v>
      </c>
      <c r="S19" s="30">
        <f t="shared" si="43"/>
        <v>358.49249248438349</v>
      </c>
      <c r="T19" s="30">
        <f t="shared" si="43"/>
        <v>370.44224223386294</v>
      </c>
      <c r="U19" s="30">
        <f t="shared" si="43"/>
        <v>370.44224223386294</v>
      </c>
      <c r="V19" s="30">
        <f t="shared" si="43"/>
        <v>358.49249248438349</v>
      </c>
      <c r="W19" s="30">
        <f t="shared" si="43"/>
        <v>425.32257441665746</v>
      </c>
      <c r="X19" s="30">
        <f t="shared" si="43"/>
        <v>411.60249137095883</v>
      </c>
      <c r="Y19" s="30">
        <f t="shared" si="43"/>
        <v>425.32257441665746</v>
      </c>
      <c r="Z19" s="30">
        <f t="shared" si="43"/>
        <v>480.20290659945198</v>
      </c>
      <c r="AA19" s="30">
        <f t="shared" si="43"/>
        <v>449.22207391561636</v>
      </c>
      <c r="AB19" s="30">
        <f t="shared" si="43"/>
        <v>480.20290659945198</v>
      </c>
      <c r="AC19" s="30">
        <f t="shared" si="43"/>
        <v>413.4992770454794</v>
      </c>
      <c r="AD19" s="30">
        <f t="shared" si="43"/>
        <v>427.2825862803287</v>
      </c>
      <c r="AE19" s="30">
        <f t="shared" si="43"/>
        <v>413.4992770454794</v>
      </c>
      <c r="AF19" s="30">
        <f t="shared" si="43"/>
        <v>427.2825862803287</v>
      </c>
      <c r="AG19" s="30">
        <f t="shared" si="43"/>
        <v>427.2825862803287</v>
      </c>
      <c r="AH19" s="30">
        <f t="shared" si="43"/>
        <v>413.4992770454794</v>
      </c>
      <c r="AI19" s="30">
        <f t="shared" si="43"/>
        <v>427.2825862803287</v>
      </c>
      <c r="AJ19" s="30">
        <f t="shared" si="43"/>
        <v>413.4992770454794</v>
      </c>
      <c r="AK19" s="30">
        <f t="shared" si="43"/>
        <v>427.2825862803287</v>
      </c>
      <c r="AL19" s="30">
        <f t="shared" si="43"/>
        <v>427.2825862803287</v>
      </c>
      <c r="AM19" s="30">
        <f t="shared" si="43"/>
        <v>399.71596781063005</v>
      </c>
      <c r="AN19" s="30">
        <f t="shared" si="43"/>
        <v>427.2825862803287</v>
      </c>
      <c r="AO19" s="30">
        <f t="shared" si="43"/>
        <v>413.4992770454794</v>
      </c>
      <c r="AP19" s="30">
        <f t="shared" si="43"/>
        <v>427.2825862803287</v>
      </c>
      <c r="AQ19" s="30">
        <f t="shared" si="43"/>
        <v>413.4992770454794</v>
      </c>
      <c r="AR19" s="30">
        <f t="shared" si="43"/>
        <v>111.72067622926023</v>
      </c>
      <c r="AS19" s="30">
        <f t="shared" si="43"/>
        <v>111.72067622926023</v>
      </c>
      <c r="AT19" s="30">
        <f t="shared" si="43"/>
        <v>108.1167834476712</v>
      </c>
      <c r="AU19" s="30">
        <f t="shared" si="43"/>
        <v>111.72067622926023</v>
      </c>
      <c r="AV19" s="30">
        <f t="shared" si="43"/>
        <v>108.1167834476712</v>
      </c>
      <c r="AW19" s="30">
        <f t="shared" si="43"/>
        <v>111.72067622926023</v>
      </c>
      <c r="AX19" s="30">
        <f t="shared" si="42"/>
        <v>111.72067622926023</v>
      </c>
      <c r="AY19" s="30">
        <f t="shared" si="42"/>
        <v>92.499914727452023</v>
      </c>
      <c r="AZ19" s="30">
        <f t="shared" si="42"/>
        <v>93.100563524383517</v>
      </c>
      <c r="BA19" s="30">
        <f t="shared" si="42"/>
        <v>81.087587585753383</v>
      </c>
      <c r="BB19" s="30">
        <f t="shared" si="42"/>
        <v>74.480450819506814</v>
      </c>
      <c r="BC19" s="30">
        <f t="shared" si="42"/>
        <v>63.06812367780816</v>
      </c>
      <c r="BD19" s="30">
        <f t="shared" si="42"/>
        <v>55.860338114630089</v>
      </c>
      <c r="BE19" s="30">
        <f t="shared" si="42"/>
        <v>46.55028176219173</v>
      </c>
      <c r="BF19" s="30">
        <f t="shared" si="42"/>
        <v>36.038927815890368</v>
      </c>
      <c r="BG19" s="30">
        <f t="shared" si="42"/>
        <v>27.930169057315027</v>
      </c>
      <c r="BH19" s="30">
        <f t="shared" si="42"/>
        <v>18.019463907945166</v>
      </c>
      <c r="BI19" s="30">
        <f t="shared" si="42"/>
        <v>9.310056352438318</v>
      </c>
    </row>
    <row r="20" spans="1:73" x14ac:dyDescent="0.2">
      <c r="A20" s="2" t="s">
        <v>36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30">
        <f>-($BI$23/12)</f>
        <v>-1250.0410653779727</v>
      </c>
      <c r="AY20" s="30">
        <f t="shared" ref="AY20:BI20" si="44">-($BI$23/12)</f>
        <v>-1250.0410653779727</v>
      </c>
      <c r="AZ20" s="30">
        <f t="shared" si="44"/>
        <v>-1250.0410653779727</v>
      </c>
      <c r="BA20" s="30">
        <f t="shared" si="44"/>
        <v>-1250.0410653779727</v>
      </c>
      <c r="BB20" s="30">
        <f t="shared" si="44"/>
        <v>-1250.0410653779727</v>
      </c>
      <c r="BC20" s="30">
        <f t="shared" si="44"/>
        <v>-1250.0410653779727</v>
      </c>
      <c r="BD20" s="30">
        <f t="shared" si="44"/>
        <v>-1250.0410653779727</v>
      </c>
      <c r="BE20" s="30">
        <f t="shared" si="44"/>
        <v>-1250.0410653779727</v>
      </c>
      <c r="BF20" s="30">
        <f t="shared" si="44"/>
        <v>-1250.0410653779727</v>
      </c>
      <c r="BG20" s="30">
        <f t="shared" si="44"/>
        <v>-1250.0410653779727</v>
      </c>
      <c r="BH20" s="30">
        <f t="shared" si="44"/>
        <v>-1250.0410653779727</v>
      </c>
      <c r="BI20" s="30">
        <f t="shared" si="44"/>
        <v>-1250.0410653779727</v>
      </c>
    </row>
    <row r="21" spans="1:73" x14ac:dyDescent="0.2">
      <c r="A21" s="2" t="s">
        <v>37</v>
      </c>
      <c r="B21" s="19">
        <f>SUM(B18:B19)</f>
        <v>0</v>
      </c>
      <c r="C21" s="19">
        <f>SUM(C18:C19)</f>
        <v>20.6329294389041</v>
      </c>
      <c r="D21" s="19">
        <f>SUM(D18:D19)</f>
        <v>64.314635373698593</v>
      </c>
      <c r="E21" s="19">
        <f t="shared" ref="E21:M21" si="45">SUM(E18:E19)</f>
        <v>127.13028129698624</v>
      </c>
      <c r="F21" s="19">
        <f t="shared" si="45"/>
        <v>210.96240451150675</v>
      </c>
      <c r="G21" s="19">
        <f t="shared" si="45"/>
        <v>312.11077123479441</v>
      </c>
      <c r="H21" s="19">
        <f t="shared" si="45"/>
        <v>439.61980573726015</v>
      </c>
      <c r="I21" s="19">
        <f t="shared" si="45"/>
        <v>591.37962643808214</v>
      </c>
      <c r="J21" s="19">
        <f t="shared" si="45"/>
        <v>760.57952124904102</v>
      </c>
      <c r="K21" s="19">
        <f t="shared" si="45"/>
        <v>1028.5007947134245</v>
      </c>
      <c r="L21" s="19">
        <f t="shared" si="45"/>
        <v>1313.0186458915066</v>
      </c>
      <c r="M21" s="19">
        <f t="shared" si="45"/>
        <v>1607.0204254421915</v>
      </c>
      <c r="N21" s="19">
        <f t="shared" ref="N21:AW21" si="46">SUM(N18:N19)</f>
        <v>1901.0222049928764</v>
      </c>
      <c r="O21" s="19">
        <f t="shared" si="46"/>
        <v>2176.0561277983556</v>
      </c>
      <c r="P21" s="19">
        <f t="shared" si="46"/>
        <v>2470.0579073490403</v>
      </c>
      <c r="Q21" s="19">
        <f t="shared" si="46"/>
        <v>2828.5503998334239</v>
      </c>
      <c r="R21" s="19">
        <f t="shared" si="46"/>
        <v>3198.9926420672869</v>
      </c>
      <c r="S21" s="19">
        <f t="shared" si="46"/>
        <v>3557.4851345516704</v>
      </c>
      <c r="T21" s="19">
        <f t="shared" si="46"/>
        <v>3927.9273767855334</v>
      </c>
      <c r="U21" s="19">
        <f t="shared" si="46"/>
        <v>4298.3696190193959</v>
      </c>
      <c r="V21" s="19">
        <f t="shared" si="46"/>
        <v>4656.8621115037795</v>
      </c>
      <c r="W21" s="19">
        <f t="shared" si="46"/>
        <v>5082.184685920437</v>
      </c>
      <c r="X21" s="19">
        <f t="shared" si="46"/>
        <v>5493.7871772913959</v>
      </c>
      <c r="Y21" s="19">
        <f t="shared" si="46"/>
        <v>5919.1097517080534</v>
      </c>
      <c r="Z21" s="19">
        <f t="shared" si="46"/>
        <v>6399.3126583075054</v>
      </c>
      <c r="AA21" s="19">
        <f t="shared" si="46"/>
        <v>6848.5347322231219</v>
      </c>
      <c r="AB21" s="19">
        <f t="shared" si="46"/>
        <v>7328.7376388225739</v>
      </c>
      <c r="AC21" s="19">
        <f t="shared" si="46"/>
        <v>7742.2369158680531</v>
      </c>
      <c r="AD21" s="19">
        <f t="shared" si="46"/>
        <v>8169.5195021483814</v>
      </c>
      <c r="AE21" s="19">
        <f t="shared" si="46"/>
        <v>8583.0187791938606</v>
      </c>
      <c r="AF21" s="19">
        <f t="shared" si="46"/>
        <v>9010.3013654741899</v>
      </c>
      <c r="AG21" s="19">
        <f t="shared" si="46"/>
        <v>9437.5839517545191</v>
      </c>
      <c r="AH21" s="19">
        <f t="shared" si="46"/>
        <v>9851.0832287999983</v>
      </c>
      <c r="AI21" s="19">
        <f t="shared" si="46"/>
        <v>10278.365815080328</v>
      </c>
      <c r="AJ21" s="19">
        <f t="shared" si="46"/>
        <v>10691.865092125807</v>
      </c>
      <c r="AK21" s="19">
        <f t="shared" si="46"/>
        <v>11119.147678406136</v>
      </c>
      <c r="AL21" s="19">
        <f t="shared" si="46"/>
        <v>11546.430264686465</v>
      </c>
      <c r="AM21" s="19">
        <f t="shared" si="46"/>
        <v>11946.146232497096</v>
      </c>
      <c r="AN21" s="19">
        <f t="shared" si="46"/>
        <v>12373.428818777425</v>
      </c>
      <c r="AO21" s="19">
        <f t="shared" si="46"/>
        <v>12786.928095822905</v>
      </c>
      <c r="AP21" s="19">
        <f t="shared" si="46"/>
        <v>13214.210682103234</v>
      </c>
      <c r="AQ21" s="19">
        <f t="shared" si="46"/>
        <v>13627.709959148713</v>
      </c>
      <c r="AR21" s="19">
        <f t="shared" si="46"/>
        <v>13739.430635377974</v>
      </c>
      <c r="AS21" s="19">
        <f t="shared" si="46"/>
        <v>13851.151311607235</v>
      </c>
      <c r="AT21" s="19">
        <f t="shared" si="46"/>
        <v>13959.268095054906</v>
      </c>
      <c r="AU21" s="19">
        <f t="shared" si="46"/>
        <v>14070.988771284166</v>
      </c>
      <c r="AV21" s="19">
        <f t="shared" si="46"/>
        <v>14179.105554731837</v>
      </c>
      <c r="AW21" s="19">
        <f t="shared" si="46"/>
        <v>14290.826230961098</v>
      </c>
      <c r="AX21" s="19">
        <f>SUM(AX18:AX20)</f>
        <v>13152.505841812386</v>
      </c>
      <c r="AY21" s="19">
        <f t="shared" ref="AY21:BI21" si="47">SUM(AY18:AY20)</f>
        <v>11994.964691161866</v>
      </c>
      <c r="AZ21" s="19">
        <f t="shared" si="47"/>
        <v>10838.024189308277</v>
      </c>
      <c r="BA21" s="19">
        <f t="shared" si="47"/>
        <v>9669.0707115160567</v>
      </c>
      <c r="BB21" s="19">
        <f t="shared" si="47"/>
        <v>8493.5100969575906</v>
      </c>
      <c r="BC21" s="19">
        <f t="shared" si="47"/>
        <v>7306.5371552574252</v>
      </c>
      <c r="BD21" s="19">
        <f t="shared" si="47"/>
        <v>6112.3564279940829</v>
      </c>
      <c r="BE21" s="19">
        <f t="shared" si="47"/>
        <v>4908.865644378302</v>
      </c>
      <c r="BF21" s="19">
        <f t="shared" si="47"/>
        <v>3694.8635068162193</v>
      </c>
      <c r="BG21" s="19">
        <f t="shared" si="47"/>
        <v>2472.7526104955618</v>
      </c>
      <c r="BH21" s="19">
        <f t="shared" si="47"/>
        <v>1240.7310090255341</v>
      </c>
      <c r="BI21" s="19">
        <f t="shared" si="47"/>
        <v>0</v>
      </c>
    </row>
    <row r="23" spans="1:73" x14ac:dyDescent="0.2">
      <c r="BH23" s="18" t="s">
        <v>38</v>
      </c>
      <c r="BI23" s="19">
        <f>SUM(B19:BI19)</f>
        <v>15000.492784535672</v>
      </c>
    </row>
    <row r="24" spans="1:73" x14ac:dyDescent="0.2">
      <c r="BH24" s="18" t="s">
        <v>39</v>
      </c>
      <c r="BI24" s="19">
        <f>SUM(B20:BI20)</f>
        <v>-15000.492784535672</v>
      </c>
    </row>
    <row r="25" spans="1:73" x14ac:dyDescent="0.2">
      <c r="BH25" s="18"/>
      <c r="BI25" s="19"/>
    </row>
    <row r="26" spans="1:73" x14ac:dyDescent="0.2">
      <c r="BH26" s="18"/>
      <c r="BI26" s="19"/>
    </row>
    <row r="27" spans="1:73" x14ac:dyDescent="0.2">
      <c r="A27" s="1" t="s">
        <v>50</v>
      </c>
    </row>
    <row r="28" spans="1:73" x14ac:dyDescent="0.2">
      <c r="A28" s="1" t="s">
        <v>51</v>
      </c>
    </row>
    <row r="29" spans="1:73" x14ac:dyDescent="0.2"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</row>
    <row r="31" spans="1:73" x14ac:dyDescent="0.2">
      <c r="B31" s="25">
        <v>42736</v>
      </c>
      <c r="C31" s="25">
        <v>42767</v>
      </c>
      <c r="D31" s="25">
        <v>42795</v>
      </c>
      <c r="E31" s="25">
        <v>42826</v>
      </c>
      <c r="F31" s="25">
        <v>42856</v>
      </c>
      <c r="G31" s="25">
        <v>42887</v>
      </c>
      <c r="H31" s="25">
        <v>42917</v>
      </c>
      <c r="I31" s="25">
        <v>42948</v>
      </c>
      <c r="J31" s="25">
        <v>42979</v>
      </c>
      <c r="K31" s="25">
        <v>43009</v>
      </c>
      <c r="L31" s="25">
        <v>43040</v>
      </c>
      <c r="M31" s="25">
        <v>43070</v>
      </c>
      <c r="N31" s="25">
        <v>43101</v>
      </c>
      <c r="O31" s="25">
        <v>43132</v>
      </c>
      <c r="P31" s="25">
        <v>43160</v>
      </c>
      <c r="Q31" s="25">
        <v>43191</v>
      </c>
      <c r="R31" s="25">
        <v>43221</v>
      </c>
      <c r="S31" s="25">
        <v>43252</v>
      </c>
      <c r="T31" s="25">
        <v>43282</v>
      </c>
      <c r="U31" s="25">
        <v>43313</v>
      </c>
      <c r="V31" s="25">
        <v>43344</v>
      </c>
      <c r="W31" s="25">
        <v>43374</v>
      </c>
      <c r="X31" s="25">
        <v>43405</v>
      </c>
      <c r="Y31" s="25">
        <v>43435</v>
      </c>
      <c r="Z31" s="25">
        <v>43466</v>
      </c>
      <c r="AA31" s="25">
        <v>43497</v>
      </c>
      <c r="AB31" s="25">
        <v>43525</v>
      </c>
      <c r="AC31" s="25">
        <v>43556</v>
      </c>
      <c r="AD31" s="25">
        <v>43586</v>
      </c>
      <c r="AE31" s="25">
        <v>43617</v>
      </c>
      <c r="AF31" s="25">
        <v>43647</v>
      </c>
      <c r="AG31" s="25">
        <v>43678</v>
      </c>
      <c r="AH31" s="25">
        <v>43709</v>
      </c>
      <c r="AI31" s="25">
        <v>43739</v>
      </c>
      <c r="AJ31" s="25">
        <v>43770</v>
      </c>
      <c r="AK31" s="25">
        <v>43800</v>
      </c>
      <c r="AL31" s="25">
        <v>43831</v>
      </c>
      <c r="AM31" s="25">
        <v>43862</v>
      </c>
      <c r="AN31" s="25">
        <v>43891</v>
      </c>
      <c r="AO31" s="25">
        <v>43922</v>
      </c>
      <c r="AP31" s="25">
        <v>43952</v>
      </c>
      <c r="AQ31" s="25">
        <v>43983</v>
      </c>
      <c r="AR31" s="25">
        <v>44013</v>
      </c>
      <c r="AS31" s="25">
        <v>44044</v>
      </c>
      <c r="AT31" s="25">
        <v>44075</v>
      </c>
      <c r="AU31" s="25">
        <v>44105</v>
      </c>
      <c r="AV31" s="25">
        <v>44136</v>
      </c>
      <c r="AW31" s="25">
        <v>44166</v>
      </c>
      <c r="AX31" s="25">
        <v>44197</v>
      </c>
      <c r="AY31" s="25">
        <v>44228</v>
      </c>
      <c r="AZ31" s="25">
        <v>44256</v>
      </c>
      <c r="BA31" s="25">
        <v>44287</v>
      </c>
      <c r="BB31" s="25">
        <v>44317</v>
      </c>
      <c r="BC31" s="25">
        <v>44348</v>
      </c>
      <c r="BD31" s="25">
        <v>44378</v>
      </c>
      <c r="BE31" s="25">
        <v>44409</v>
      </c>
      <c r="BF31" s="25">
        <v>44440</v>
      </c>
      <c r="BG31" s="25">
        <v>44470</v>
      </c>
      <c r="BH31" s="25">
        <v>44501</v>
      </c>
      <c r="BI31" s="25">
        <v>44531</v>
      </c>
      <c r="BJ31" s="25">
        <v>44562</v>
      </c>
      <c r="BK31" s="25">
        <v>44593</v>
      </c>
      <c r="BL31" s="25">
        <v>44621</v>
      </c>
      <c r="BM31" s="25">
        <v>44652</v>
      </c>
      <c r="BN31" s="25">
        <v>44682</v>
      </c>
      <c r="BO31" s="25">
        <v>44713</v>
      </c>
      <c r="BP31" s="25">
        <v>44743</v>
      </c>
      <c r="BQ31" s="25">
        <v>44774</v>
      </c>
      <c r="BR31" s="25">
        <v>44805</v>
      </c>
      <c r="BS31" s="25">
        <v>44835</v>
      </c>
      <c r="BT31" s="25">
        <v>44866</v>
      </c>
      <c r="BU31" s="25">
        <v>44896</v>
      </c>
    </row>
    <row r="32" spans="1:73" x14ac:dyDescent="0.2">
      <c r="A32" s="2" t="s">
        <v>27</v>
      </c>
      <c r="B32" s="26">
        <v>0</v>
      </c>
      <c r="C32" s="27">
        <f>B35</f>
        <v>23608.210799999993</v>
      </c>
      <c r="D32" s="27">
        <f t="shared" ref="D32:BU32" si="48">C35</f>
        <v>46756.078199999982</v>
      </c>
      <c r="E32" s="27">
        <f t="shared" si="48"/>
        <v>69477.911399999968</v>
      </c>
      <c r="F32" s="27">
        <f t="shared" si="48"/>
        <v>89732.331299999947</v>
      </c>
      <c r="G32" s="27">
        <f t="shared" si="48"/>
        <v>111876.22380000001</v>
      </c>
      <c r="H32" s="27">
        <f t="shared" si="48"/>
        <v>136483.27740000002</v>
      </c>
      <c r="I32" s="27">
        <f t="shared" si="48"/>
        <v>162440.86380000002</v>
      </c>
      <c r="J32" s="27">
        <f t="shared" si="48"/>
        <v>187145.33819999997</v>
      </c>
      <c r="K32" s="27">
        <f t="shared" si="48"/>
        <v>210303.79529999997</v>
      </c>
      <c r="L32" s="27">
        <f t="shared" si="48"/>
        <v>230775.59039999993</v>
      </c>
      <c r="M32" s="27">
        <f t="shared" si="48"/>
        <v>230775.59039999993</v>
      </c>
      <c r="N32" s="27">
        <f t="shared" ref="N32" si="49">M35</f>
        <v>230775.59039999993</v>
      </c>
      <c r="O32" s="27">
        <f t="shared" ref="O32" si="50">N35</f>
        <v>230775.59039999993</v>
      </c>
      <c r="P32" s="27">
        <f t="shared" ref="P32" si="51">O35</f>
        <v>230775.59039999993</v>
      </c>
      <c r="Q32" s="27">
        <f t="shared" ref="Q32" si="52">P35</f>
        <v>230775.59039999993</v>
      </c>
      <c r="R32" s="27">
        <f t="shared" ref="R32" si="53">Q35</f>
        <v>230775.59039999993</v>
      </c>
      <c r="S32" s="27">
        <f t="shared" ref="S32" si="54">R35</f>
        <v>230775.59039999993</v>
      </c>
      <c r="T32" s="27">
        <f t="shared" ref="T32" si="55">S35</f>
        <v>230775.59039999993</v>
      </c>
      <c r="U32" s="27">
        <f t="shared" ref="U32" si="56">T35</f>
        <v>230775.59039999993</v>
      </c>
      <c r="V32" s="27">
        <f t="shared" ref="V32" si="57">U35</f>
        <v>230775.59039999993</v>
      </c>
      <c r="W32" s="27">
        <f t="shared" ref="W32" si="58">V35</f>
        <v>230775.59039999993</v>
      </c>
      <c r="X32" s="27">
        <f t="shared" ref="X32" si="59">W35</f>
        <v>230775.59039999993</v>
      </c>
      <c r="Y32" s="27">
        <f t="shared" ref="Y32" si="60">X35</f>
        <v>230775.59039999993</v>
      </c>
      <c r="Z32" s="27">
        <f t="shared" ref="Z32" si="61">Y35</f>
        <v>230775.59039999993</v>
      </c>
      <c r="AA32" s="27">
        <f t="shared" ref="AA32" si="62">Z35</f>
        <v>230775.59039999993</v>
      </c>
      <c r="AB32" s="27">
        <f t="shared" ref="AB32" si="63">AA35</f>
        <v>230775.59039999993</v>
      </c>
      <c r="AC32" s="27">
        <f t="shared" ref="AC32" si="64">AB35</f>
        <v>230775.59039999993</v>
      </c>
      <c r="AD32" s="27">
        <f t="shared" ref="AD32" si="65">AC35</f>
        <v>230775.59039999993</v>
      </c>
      <c r="AE32" s="27">
        <f t="shared" ref="AE32" si="66">AD35</f>
        <v>230775.59039999993</v>
      </c>
      <c r="AF32" s="27">
        <f t="shared" ref="AF32" si="67">AE35</f>
        <v>230775.59039999993</v>
      </c>
      <c r="AG32" s="27">
        <f t="shared" ref="AG32" si="68">AF35</f>
        <v>230775.59039999993</v>
      </c>
      <c r="AH32" s="27">
        <f t="shared" ref="AH32" si="69">AG35</f>
        <v>230775.59039999993</v>
      </c>
      <c r="AI32" s="27">
        <f t="shared" ref="AI32" si="70">AH35</f>
        <v>230775.59039999993</v>
      </c>
      <c r="AJ32" s="27">
        <f t="shared" ref="AJ32" si="71">AI35</f>
        <v>230775.59039999993</v>
      </c>
      <c r="AK32" s="27">
        <f t="shared" ref="AK32" si="72">AJ35</f>
        <v>230775.59039999993</v>
      </c>
      <c r="AL32" s="27">
        <f t="shared" ref="AL32" si="73">AK35</f>
        <v>230775.59039999993</v>
      </c>
      <c r="AM32" s="27">
        <f t="shared" ref="AM32" si="74">AL35</f>
        <v>230775.59039999993</v>
      </c>
      <c r="AN32" s="27">
        <f t="shared" ref="AN32" si="75">AM35</f>
        <v>230775.59039999993</v>
      </c>
      <c r="AO32" s="27">
        <f t="shared" ref="AO32" si="76">AN35</f>
        <v>230775.59039999993</v>
      </c>
      <c r="AP32" s="27">
        <f t="shared" ref="AP32" si="77">AO35</f>
        <v>230775.59039999993</v>
      </c>
      <c r="AQ32" s="27">
        <f t="shared" ref="AQ32" si="78">AP35</f>
        <v>230775.59039999993</v>
      </c>
      <c r="AR32" s="27">
        <f t="shared" ref="AR32" si="79">AQ35</f>
        <v>230775.59039999993</v>
      </c>
      <c r="AS32" s="27">
        <f t="shared" ref="AS32" si="80">AR35</f>
        <v>230775.59039999993</v>
      </c>
      <c r="AT32" s="27">
        <f t="shared" ref="AT32" si="81">AS35</f>
        <v>230775.59039999993</v>
      </c>
      <c r="AU32" s="27">
        <f t="shared" ref="AU32" si="82">AT35</f>
        <v>230775.59039999993</v>
      </c>
      <c r="AV32" s="27">
        <f t="shared" ref="AV32" si="83">AU35</f>
        <v>230775.59039999993</v>
      </c>
      <c r="AW32" s="27">
        <f t="shared" ref="AW32" si="84">AV35</f>
        <v>230775.59039999993</v>
      </c>
      <c r="AX32" s="27">
        <f>AW35</f>
        <v>230775.59039999993</v>
      </c>
      <c r="AY32" s="27">
        <f t="shared" si="48"/>
        <v>221159.94079999992</v>
      </c>
      <c r="AZ32" s="27">
        <f t="shared" si="48"/>
        <v>211544.29119999992</v>
      </c>
      <c r="BA32" s="27">
        <f t="shared" si="48"/>
        <v>201928.64159999992</v>
      </c>
      <c r="BB32" s="27">
        <f t="shared" si="48"/>
        <v>192312.99199999991</v>
      </c>
      <c r="BC32" s="27">
        <f t="shared" si="48"/>
        <v>182697.34239999991</v>
      </c>
      <c r="BD32" s="27">
        <f t="shared" si="48"/>
        <v>173081.6927999999</v>
      </c>
      <c r="BE32" s="27">
        <f t="shared" si="48"/>
        <v>163466.0431999999</v>
      </c>
      <c r="BF32" s="27">
        <f t="shared" si="48"/>
        <v>153850.39359999989</v>
      </c>
      <c r="BG32" s="27">
        <f t="shared" si="48"/>
        <v>144234.74399999989</v>
      </c>
      <c r="BH32" s="27">
        <f t="shared" si="48"/>
        <v>134619.09439999989</v>
      </c>
      <c r="BI32" s="27">
        <f t="shared" si="48"/>
        <v>125003.44479999988</v>
      </c>
      <c r="BJ32" s="27">
        <f t="shared" si="48"/>
        <v>115387.79519999988</v>
      </c>
      <c r="BK32" s="27">
        <f t="shared" si="48"/>
        <v>105772.14559999987</v>
      </c>
      <c r="BL32" s="27">
        <f t="shared" si="48"/>
        <v>96156.495999999868</v>
      </c>
      <c r="BM32" s="27">
        <f t="shared" si="48"/>
        <v>86540.846399999864</v>
      </c>
      <c r="BN32" s="27">
        <f t="shared" si="48"/>
        <v>76925.19679999986</v>
      </c>
      <c r="BO32" s="27">
        <f t="shared" si="48"/>
        <v>67309.547199999855</v>
      </c>
      <c r="BP32" s="27">
        <f t="shared" si="48"/>
        <v>57693.897599999858</v>
      </c>
      <c r="BQ32" s="27">
        <f t="shared" si="48"/>
        <v>48078.247999999861</v>
      </c>
      <c r="BR32" s="27">
        <f t="shared" si="48"/>
        <v>38462.598399999864</v>
      </c>
      <c r="BS32" s="27">
        <f t="shared" si="48"/>
        <v>28846.948799999867</v>
      </c>
      <c r="BT32" s="27">
        <f t="shared" si="48"/>
        <v>19231.29919999987</v>
      </c>
      <c r="BU32" s="27">
        <f t="shared" si="48"/>
        <v>9615.6495999998733</v>
      </c>
    </row>
    <row r="33" spans="1:73" x14ac:dyDescent="0.2">
      <c r="A33" s="2" t="s">
        <v>28</v>
      </c>
      <c r="B33" s="26">
        <f>'CNPI Foregone Revenue'!B41</f>
        <v>23608.210799999993</v>
      </c>
      <c r="C33" s="26">
        <f>'CNPI Foregone Revenue'!C41</f>
        <v>23147.867399999988</v>
      </c>
      <c r="D33" s="26">
        <f>'CNPI Foregone Revenue'!D41</f>
        <v>22721.833199999986</v>
      </c>
      <c r="E33" s="26">
        <f>'CNPI Foregone Revenue'!E41</f>
        <v>20254.419899999979</v>
      </c>
      <c r="F33" s="26">
        <f>'CNPI Foregone Revenue'!F41</f>
        <v>22143.892500000053</v>
      </c>
      <c r="G33" s="26">
        <f>'CNPI Foregone Revenue'!G41</f>
        <v>24607.053600000021</v>
      </c>
      <c r="H33" s="26">
        <f>'CNPI Foregone Revenue'!H41</f>
        <v>25957.5864</v>
      </c>
      <c r="I33" s="26">
        <f>'CNPI Foregone Revenue'!I41</f>
        <v>24704.474399999948</v>
      </c>
      <c r="J33" s="26">
        <f>'CNPI Foregone Revenue'!J41</f>
        <v>23158.457099999992</v>
      </c>
      <c r="K33" s="26">
        <f>'CNPI Foregone Revenue'!K41</f>
        <v>20471.795099999952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</row>
    <row r="34" spans="1:73" x14ac:dyDescent="0.2">
      <c r="A34" s="2" t="s">
        <v>29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30">
        <f>-($BU$37/24)</f>
        <v>-9615.649599999997</v>
      </c>
      <c r="AY34" s="30">
        <f t="shared" ref="AY34:BU34" si="85">-($BU$37/24)</f>
        <v>-9615.649599999997</v>
      </c>
      <c r="AZ34" s="30">
        <f t="shared" si="85"/>
        <v>-9615.649599999997</v>
      </c>
      <c r="BA34" s="30">
        <f t="shared" si="85"/>
        <v>-9615.649599999997</v>
      </c>
      <c r="BB34" s="30">
        <f t="shared" si="85"/>
        <v>-9615.649599999997</v>
      </c>
      <c r="BC34" s="30">
        <f t="shared" si="85"/>
        <v>-9615.649599999997</v>
      </c>
      <c r="BD34" s="30">
        <f t="shared" si="85"/>
        <v>-9615.649599999997</v>
      </c>
      <c r="BE34" s="30">
        <f t="shared" si="85"/>
        <v>-9615.649599999997</v>
      </c>
      <c r="BF34" s="30">
        <f t="shared" si="85"/>
        <v>-9615.649599999997</v>
      </c>
      <c r="BG34" s="30">
        <f t="shared" si="85"/>
        <v>-9615.649599999997</v>
      </c>
      <c r="BH34" s="30">
        <f t="shared" si="85"/>
        <v>-9615.649599999997</v>
      </c>
      <c r="BI34" s="30">
        <f t="shared" si="85"/>
        <v>-9615.649599999997</v>
      </c>
      <c r="BJ34" s="30">
        <f t="shared" si="85"/>
        <v>-9615.649599999997</v>
      </c>
      <c r="BK34" s="30">
        <f t="shared" si="85"/>
        <v>-9615.649599999997</v>
      </c>
      <c r="BL34" s="30">
        <f t="shared" si="85"/>
        <v>-9615.649599999997</v>
      </c>
      <c r="BM34" s="30">
        <f t="shared" si="85"/>
        <v>-9615.649599999997</v>
      </c>
      <c r="BN34" s="30">
        <f t="shared" si="85"/>
        <v>-9615.649599999997</v>
      </c>
      <c r="BO34" s="30">
        <f t="shared" si="85"/>
        <v>-9615.649599999997</v>
      </c>
      <c r="BP34" s="30">
        <f t="shared" si="85"/>
        <v>-9615.649599999997</v>
      </c>
      <c r="BQ34" s="30">
        <f t="shared" si="85"/>
        <v>-9615.649599999997</v>
      </c>
      <c r="BR34" s="30">
        <f t="shared" si="85"/>
        <v>-9615.649599999997</v>
      </c>
      <c r="BS34" s="30">
        <f t="shared" si="85"/>
        <v>-9615.649599999997</v>
      </c>
      <c r="BT34" s="30">
        <f t="shared" si="85"/>
        <v>-9615.649599999997</v>
      </c>
      <c r="BU34" s="30">
        <f t="shared" si="85"/>
        <v>-9615.649599999997</v>
      </c>
    </row>
    <row r="35" spans="1:73" x14ac:dyDescent="0.2">
      <c r="A35" s="2" t="s">
        <v>30</v>
      </c>
      <c r="B35" s="19">
        <f>SUM(B32:B34)</f>
        <v>23608.210799999993</v>
      </c>
      <c r="C35" s="19">
        <f t="shared" ref="C35:I35" si="86">SUM(C32:C34)</f>
        <v>46756.078199999982</v>
      </c>
      <c r="D35" s="19">
        <f t="shared" si="86"/>
        <v>69477.911399999968</v>
      </c>
      <c r="E35" s="19">
        <f t="shared" si="86"/>
        <v>89732.331299999947</v>
      </c>
      <c r="F35" s="19">
        <f t="shared" si="86"/>
        <v>111876.22380000001</v>
      </c>
      <c r="G35" s="19">
        <f t="shared" si="86"/>
        <v>136483.27740000002</v>
      </c>
      <c r="H35" s="19">
        <f t="shared" si="86"/>
        <v>162440.86380000002</v>
      </c>
      <c r="I35" s="19">
        <f t="shared" si="86"/>
        <v>187145.33819999997</v>
      </c>
      <c r="J35" s="19">
        <f>SUM(J32:J34)</f>
        <v>210303.79529999997</v>
      </c>
      <c r="K35" s="19">
        <f t="shared" ref="K35:BU35" si="87">SUM(K32:K34)</f>
        <v>230775.59039999993</v>
      </c>
      <c r="L35" s="19">
        <f t="shared" si="87"/>
        <v>230775.59039999993</v>
      </c>
      <c r="M35" s="19">
        <f t="shared" si="87"/>
        <v>230775.59039999993</v>
      </c>
      <c r="N35" s="19">
        <f t="shared" ref="N35:AW35" si="88">SUM(N32:N34)</f>
        <v>230775.59039999993</v>
      </c>
      <c r="O35" s="19">
        <f t="shared" si="88"/>
        <v>230775.59039999993</v>
      </c>
      <c r="P35" s="19">
        <f t="shared" si="88"/>
        <v>230775.59039999993</v>
      </c>
      <c r="Q35" s="19">
        <f t="shared" si="88"/>
        <v>230775.59039999993</v>
      </c>
      <c r="R35" s="19">
        <f t="shared" si="88"/>
        <v>230775.59039999993</v>
      </c>
      <c r="S35" s="19">
        <f t="shared" si="88"/>
        <v>230775.59039999993</v>
      </c>
      <c r="T35" s="19">
        <f t="shared" si="88"/>
        <v>230775.59039999993</v>
      </c>
      <c r="U35" s="19">
        <f t="shared" si="88"/>
        <v>230775.59039999993</v>
      </c>
      <c r="V35" s="19">
        <f t="shared" si="88"/>
        <v>230775.59039999993</v>
      </c>
      <c r="W35" s="19">
        <f t="shared" si="88"/>
        <v>230775.59039999993</v>
      </c>
      <c r="X35" s="19">
        <f t="shared" si="88"/>
        <v>230775.59039999993</v>
      </c>
      <c r="Y35" s="19">
        <f t="shared" si="88"/>
        <v>230775.59039999993</v>
      </c>
      <c r="Z35" s="19">
        <f t="shared" si="88"/>
        <v>230775.59039999993</v>
      </c>
      <c r="AA35" s="19">
        <f t="shared" si="88"/>
        <v>230775.59039999993</v>
      </c>
      <c r="AB35" s="19">
        <f t="shared" si="88"/>
        <v>230775.59039999993</v>
      </c>
      <c r="AC35" s="19">
        <f t="shared" si="88"/>
        <v>230775.59039999993</v>
      </c>
      <c r="AD35" s="19">
        <f t="shared" si="88"/>
        <v>230775.59039999993</v>
      </c>
      <c r="AE35" s="19">
        <f t="shared" si="88"/>
        <v>230775.59039999993</v>
      </c>
      <c r="AF35" s="19">
        <f t="shared" si="88"/>
        <v>230775.59039999993</v>
      </c>
      <c r="AG35" s="19">
        <f t="shared" si="88"/>
        <v>230775.59039999993</v>
      </c>
      <c r="AH35" s="19">
        <f t="shared" si="88"/>
        <v>230775.59039999993</v>
      </c>
      <c r="AI35" s="19">
        <f t="shared" si="88"/>
        <v>230775.59039999993</v>
      </c>
      <c r="AJ35" s="19">
        <f t="shared" si="88"/>
        <v>230775.59039999993</v>
      </c>
      <c r="AK35" s="19">
        <f t="shared" si="88"/>
        <v>230775.59039999993</v>
      </c>
      <c r="AL35" s="19">
        <f t="shared" si="88"/>
        <v>230775.59039999993</v>
      </c>
      <c r="AM35" s="19">
        <f t="shared" si="88"/>
        <v>230775.59039999993</v>
      </c>
      <c r="AN35" s="19">
        <f t="shared" si="88"/>
        <v>230775.59039999993</v>
      </c>
      <c r="AO35" s="19">
        <f t="shared" si="88"/>
        <v>230775.59039999993</v>
      </c>
      <c r="AP35" s="19">
        <f t="shared" si="88"/>
        <v>230775.59039999993</v>
      </c>
      <c r="AQ35" s="19">
        <f t="shared" si="88"/>
        <v>230775.59039999993</v>
      </c>
      <c r="AR35" s="19">
        <f t="shared" si="88"/>
        <v>230775.59039999993</v>
      </c>
      <c r="AS35" s="19">
        <f t="shared" si="88"/>
        <v>230775.59039999993</v>
      </c>
      <c r="AT35" s="19">
        <f t="shared" si="88"/>
        <v>230775.59039999993</v>
      </c>
      <c r="AU35" s="19">
        <f t="shared" si="88"/>
        <v>230775.59039999993</v>
      </c>
      <c r="AV35" s="19">
        <f t="shared" si="88"/>
        <v>230775.59039999993</v>
      </c>
      <c r="AW35" s="19">
        <f t="shared" si="88"/>
        <v>230775.59039999993</v>
      </c>
      <c r="AX35" s="19">
        <f t="shared" si="87"/>
        <v>221159.94079999992</v>
      </c>
      <c r="AY35" s="19">
        <f t="shared" si="87"/>
        <v>211544.29119999992</v>
      </c>
      <c r="AZ35" s="19">
        <f t="shared" si="87"/>
        <v>201928.64159999992</v>
      </c>
      <c r="BA35" s="19">
        <f t="shared" si="87"/>
        <v>192312.99199999991</v>
      </c>
      <c r="BB35" s="19">
        <f t="shared" si="87"/>
        <v>182697.34239999991</v>
      </c>
      <c r="BC35" s="19">
        <f t="shared" si="87"/>
        <v>173081.6927999999</v>
      </c>
      <c r="BD35" s="19">
        <f t="shared" si="87"/>
        <v>163466.0431999999</v>
      </c>
      <c r="BE35" s="19">
        <f t="shared" si="87"/>
        <v>153850.39359999989</v>
      </c>
      <c r="BF35" s="19">
        <f t="shared" si="87"/>
        <v>144234.74399999989</v>
      </c>
      <c r="BG35" s="19">
        <f t="shared" si="87"/>
        <v>134619.09439999989</v>
      </c>
      <c r="BH35" s="19">
        <f t="shared" si="87"/>
        <v>125003.44479999988</v>
      </c>
      <c r="BI35" s="19">
        <f t="shared" si="87"/>
        <v>115387.79519999988</v>
      </c>
      <c r="BJ35" s="19">
        <f t="shared" si="87"/>
        <v>105772.14559999987</v>
      </c>
      <c r="BK35" s="19">
        <f t="shared" si="87"/>
        <v>96156.495999999868</v>
      </c>
      <c r="BL35" s="19">
        <f t="shared" si="87"/>
        <v>86540.846399999864</v>
      </c>
      <c r="BM35" s="19">
        <f t="shared" si="87"/>
        <v>76925.19679999986</v>
      </c>
      <c r="BN35" s="19">
        <f t="shared" si="87"/>
        <v>67309.547199999855</v>
      </c>
      <c r="BO35" s="19">
        <f t="shared" si="87"/>
        <v>57693.897599999858</v>
      </c>
      <c r="BP35" s="19">
        <f t="shared" si="87"/>
        <v>48078.247999999861</v>
      </c>
      <c r="BQ35" s="19">
        <f t="shared" si="87"/>
        <v>38462.598399999864</v>
      </c>
      <c r="BR35" s="19">
        <f t="shared" si="87"/>
        <v>28846.948799999867</v>
      </c>
      <c r="BS35" s="19">
        <f t="shared" si="87"/>
        <v>19231.29919999987</v>
      </c>
      <c r="BT35" s="19">
        <f t="shared" si="87"/>
        <v>9615.6495999998733</v>
      </c>
      <c r="BU35" s="19">
        <f t="shared" si="87"/>
        <v>-1.2369127944111824E-10</v>
      </c>
    </row>
    <row r="36" spans="1:73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pans="1:73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8"/>
      <c r="BI37" s="19"/>
      <c r="BT37" s="18" t="s">
        <v>31</v>
      </c>
      <c r="BU37" s="19">
        <f>SUM(B33:BU33)</f>
        <v>230775.59039999993</v>
      </c>
    </row>
    <row r="38" spans="1:73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8"/>
      <c r="BI38" s="19"/>
      <c r="BT38" s="18" t="s">
        <v>32</v>
      </c>
      <c r="BU38" s="19">
        <f>SUM(B34:BU34)</f>
        <v>-230775.59040000004</v>
      </c>
    </row>
    <row r="40" spans="1:73" x14ac:dyDescent="0.2">
      <c r="A40" s="2" t="s">
        <v>33</v>
      </c>
      <c r="B40" s="31">
        <v>1.0999999999999999E-2</v>
      </c>
      <c r="C40" s="31">
        <v>1.0999999999999999E-2</v>
      </c>
      <c r="D40" s="31">
        <v>1.0999999999999999E-2</v>
      </c>
      <c r="E40" s="31">
        <v>1.0999999999999999E-2</v>
      </c>
      <c r="F40" s="31">
        <v>1.0999999999999999E-2</v>
      </c>
      <c r="G40" s="31">
        <v>1.0999999999999999E-2</v>
      </c>
      <c r="H40" s="31">
        <v>1.0999999999999999E-2</v>
      </c>
      <c r="I40" s="31">
        <v>1.0999999999999999E-2</v>
      </c>
      <c r="J40" s="31">
        <v>1.0999999999999999E-2</v>
      </c>
      <c r="K40" s="31">
        <v>1.4999999999999999E-2</v>
      </c>
      <c r="L40" s="31">
        <v>1.4999999999999999E-2</v>
      </c>
      <c r="M40" s="31">
        <v>1.4999999999999999E-2</v>
      </c>
      <c r="N40" s="31">
        <v>1.4999999999999999E-2</v>
      </c>
      <c r="O40" s="31">
        <v>1.4999999999999999E-2</v>
      </c>
      <c r="P40" s="31">
        <v>1.4999999999999999E-2</v>
      </c>
      <c r="Q40" s="31">
        <v>1.89E-2</v>
      </c>
      <c r="R40" s="31">
        <v>1.89E-2</v>
      </c>
      <c r="S40" s="31">
        <v>1.89E-2</v>
      </c>
      <c r="T40" s="31">
        <v>1.89E-2</v>
      </c>
      <c r="U40" s="31">
        <v>1.89E-2</v>
      </c>
      <c r="V40" s="31">
        <v>1.89E-2</v>
      </c>
      <c r="W40" s="31">
        <v>2.1700000000000001E-2</v>
      </c>
      <c r="X40" s="31">
        <v>2.1700000000000001E-2</v>
      </c>
      <c r="Y40" s="31">
        <v>2.1700000000000001E-2</v>
      </c>
      <c r="Z40" s="31">
        <v>2.4500000000000001E-2</v>
      </c>
      <c r="AA40" s="31">
        <v>2.4500000000000001E-2</v>
      </c>
      <c r="AB40" s="31">
        <v>2.4500000000000001E-2</v>
      </c>
      <c r="AC40" s="31">
        <v>2.18E-2</v>
      </c>
      <c r="AD40" s="31">
        <v>2.18E-2</v>
      </c>
      <c r="AE40" s="31">
        <v>2.18E-2</v>
      </c>
      <c r="AF40" s="31">
        <v>2.18E-2</v>
      </c>
      <c r="AG40" s="31">
        <v>2.18E-2</v>
      </c>
      <c r="AH40" s="31">
        <v>2.18E-2</v>
      </c>
      <c r="AI40" s="31">
        <v>2.18E-2</v>
      </c>
      <c r="AJ40" s="31">
        <v>2.18E-2</v>
      </c>
      <c r="AK40" s="31">
        <v>2.18E-2</v>
      </c>
      <c r="AL40" s="31">
        <v>2.18E-2</v>
      </c>
      <c r="AM40" s="31">
        <v>2.18E-2</v>
      </c>
      <c r="AN40" s="31">
        <v>2.18E-2</v>
      </c>
      <c r="AO40" s="31">
        <v>2.18E-2</v>
      </c>
      <c r="AP40" s="31">
        <v>2.18E-2</v>
      </c>
      <c r="AQ40" s="31">
        <v>2.18E-2</v>
      </c>
      <c r="AR40" s="31">
        <v>5.7000000000000002E-3</v>
      </c>
      <c r="AS40" s="31">
        <v>5.7000000000000002E-3</v>
      </c>
      <c r="AT40" s="31">
        <v>5.7000000000000002E-3</v>
      </c>
      <c r="AU40" s="31">
        <v>5.7000000000000002E-3</v>
      </c>
      <c r="AV40" s="31">
        <v>5.7000000000000002E-3</v>
      </c>
      <c r="AW40" s="31">
        <v>5.7000000000000002E-3</v>
      </c>
      <c r="AX40" s="31">
        <v>5.7000000000000002E-3</v>
      </c>
      <c r="AY40" s="31">
        <v>5.7000000000000002E-3</v>
      </c>
      <c r="AZ40" s="31">
        <v>5.7000000000000002E-3</v>
      </c>
      <c r="BA40" s="31">
        <v>5.7000000000000002E-3</v>
      </c>
      <c r="BB40" s="31">
        <v>5.7000000000000002E-3</v>
      </c>
      <c r="BC40" s="31">
        <v>5.7000000000000002E-3</v>
      </c>
      <c r="BD40" s="31">
        <v>5.7000000000000002E-3</v>
      </c>
      <c r="BE40" s="31">
        <v>5.7000000000000002E-3</v>
      </c>
      <c r="BF40" s="31">
        <v>5.7000000000000002E-3</v>
      </c>
      <c r="BG40" s="31">
        <v>5.7000000000000002E-3</v>
      </c>
      <c r="BH40" s="31">
        <v>5.7000000000000002E-3</v>
      </c>
      <c r="BI40" s="31">
        <v>5.7000000000000002E-3</v>
      </c>
      <c r="BJ40" s="31">
        <v>5.7000000000000002E-3</v>
      </c>
      <c r="BK40" s="31">
        <v>5.7000000000000002E-3</v>
      </c>
      <c r="BL40" s="31">
        <v>5.7000000000000002E-3</v>
      </c>
      <c r="BM40" s="31">
        <v>5.7000000000000002E-3</v>
      </c>
      <c r="BN40" s="31">
        <v>5.7000000000000002E-3</v>
      </c>
      <c r="BO40" s="31">
        <v>5.7000000000000002E-3</v>
      </c>
      <c r="BP40" s="31">
        <v>5.7000000000000002E-3</v>
      </c>
      <c r="BQ40" s="31">
        <v>5.7000000000000002E-3</v>
      </c>
      <c r="BR40" s="31">
        <v>5.7000000000000002E-3</v>
      </c>
      <c r="BS40" s="31">
        <v>5.7000000000000002E-3</v>
      </c>
      <c r="BT40" s="31">
        <v>5.7000000000000002E-3</v>
      </c>
      <c r="BU40" s="31">
        <v>5.7000000000000002E-3</v>
      </c>
    </row>
    <row r="41" spans="1:73" x14ac:dyDescent="0.2">
      <c r="A41" s="2" t="s">
        <v>40</v>
      </c>
      <c r="B41" s="2">
        <v>31</v>
      </c>
      <c r="C41" s="2">
        <v>29</v>
      </c>
      <c r="D41" s="2">
        <v>31</v>
      </c>
      <c r="E41" s="2">
        <v>30</v>
      </c>
      <c r="F41" s="2">
        <v>31</v>
      </c>
      <c r="G41" s="2">
        <v>30</v>
      </c>
      <c r="H41" s="2">
        <v>31</v>
      </c>
      <c r="I41" s="2">
        <v>31</v>
      </c>
      <c r="J41" s="2">
        <v>30</v>
      </c>
      <c r="K41" s="2">
        <v>31</v>
      </c>
      <c r="L41" s="2">
        <v>30</v>
      </c>
      <c r="M41" s="2">
        <v>31</v>
      </c>
      <c r="N41" s="2">
        <v>31</v>
      </c>
      <c r="O41" s="2">
        <v>29</v>
      </c>
      <c r="P41" s="2">
        <v>31</v>
      </c>
      <c r="Q41" s="2">
        <v>30</v>
      </c>
      <c r="R41" s="2">
        <v>31</v>
      </c>
      <c r="S41" s="2">
        <v>30</v>
      </c>
      <c r="T41" s="2">
        <v>31</v>
      </c>
      <c r="U41" s="2">
        <v>31</v>
      </c>
      <c r="V41" s="2">
        <v>30</v>
      </c>
      <c r="W41" s="2">
        <v>31</v>
      </c>
      <c r="X41" s="2">
        <v>30</v>
      </c>
      <c r="Y41" s="2">
        <v>31</v>
      </c>
      <c r="Z41" s="2">
        <v>31</v>
      </c>
      <c r="AA41" s="2">
        <v>29</v>
      </c>
      <c r="AB41" s="2">
        <v>31</v>
      </c>
      <c r="AC41" s="2">
        <v>30</v>
      </c>
      <c r="AD41" s="2">
        <v>31</v>
      </c>
      <c r="AE41" s="2">
        <v>30</v>
      </c>
      <c r="AF41" s="2">
        <v>31</v>
      </c>
      <c r="AG41" s="2">
        <v>31</v>
      </c>
      <c r="AH41" s="2">
        <v>30</v>
      </c>
      <c r="AI41" s="2">
        <v>31</v>
      </c>
      <c r="AJ41" s="2">
        <v>30</v>
      </c>
      <c r="AK41" s="2">
        <v>31</v>
      </c>
      <c r="AL41" s="2">
        <v>31</v>
      </c>
      <c r="AM41" s="2">
        <v>29</v>
      </c>
      <c r="AN41" s="2">
        <v>31</v>
      </c>
      <c r="AO41" s="2">
        <v>30</v>
      </c>
      <c r="AP41" s="2">
        <v>31</v>
      </c>
      <c r="AQ41" s="2">
        <v>30</v>
      </c>
      <c r="AR41" s="2">
        <v>31</v>
      </c>
      <c r="AS41" s="2">
        <v>31</v>
      </c>
      <c r="AT41" s="2">
        <v>30</v>
      </c>
      <c r="AU41" s="2">
        <v>31</v>
      </c>
      <c r="AV41" s="2">
        <v>30</v>
      </c>
      <c r="AW41" s="2">
        <v>31</v>
      </c>
      <c r="AX41" s="2">
        <v>31</v>
      </c>
      <c r="AY41" s="2">
        <v>28</v>
      </c>
      <c r="AZ41" s="2">
        <v>31</v>
      </c>
      <c r="BA41" s="2">
        <v>30</v>
      </c>
      <c r="BB41" s="2">
        <v>31</v>
      </c>
      <c r="BC41" s="2">
        <v>30</v>
      </c>
      <c r="BD41" s="2">
        <v>31</v>
      </c>
      <c r="BE41" s="2">
        <v>31</v>
      </c>
      <c r="BF41" s="2">
        <v>30</v>
      </c>
      <c r="BG41" s="2">
        <v>31</v>
      </c>
      <c r="BH41" s="2">
        <v>30</v>
      </c>
      <c r="BI41" s="2">
        <v>31</v>
      </c>
      <c r="BJ41" s="2">
        <v>31</v>
      </c>
      <c r="BK41" s="2">
        <v>28</v>
      </c>
      <c r="BL41" s="2">
        <v>31</v>
      </c>
      <c r="BM41" s="2">
        <v>30</v>
      </c>
      <c r="BN41" s="2">
        <v>31</v>
      </c>
      <c r="BO41" s="2">
        <v>30</v>
      </c>
      <c r="BP41" s="2">
        <v>31</v>
      </c>
      <c r="BQ41" s="2">
        <v>31</v>
      </c>
      <c r="BR41" s="2">
        <v>30</v>
      </c>
      <c r="BS41" s="2">
        <v>31</v>
      </c>
      <c r="BT41" s="2">
        <v>30</v>
      </c>
      <c r="BU41" s="2">
        <v>31</v>
      </c>
    </row>
    <row r="43" spans="1:73" x14ac:dyDescent="0.2">
      <c r="A43" s="2" t="s">
        <v>34</v>
      </c>
      <c r="B43" s="26">
        <v>0</v>
      </c>
      <c r="C43" s="19">
        <f>B46</f>
        <v>0</v>
      </c>
      <c r="D43" s="19">
        <f>C46</f>
        <v>20.6329294389041</v>
      </c>
      <c r="E43" s="19">
        <f t="shared" ref="E43:BU43" si="89">D46</f>
        <v>64.314635373698593</v>
      </c>
      <c r="F43" s="19">
        <f t="shared" si="89"/>
        <v>127.13028129698624</v>
      </c>
      <c r="G43" s="19">
        <f t="shared" si="89"/>
        <v>210.96240451150675</v>
      </c>
      <c r="H43" s="19">
        <f t="shared" si="89"/>
        <v>312.11077123479441</v>
      </c>
      <c r="I43" s="19">
        <f t="shared" si="89"/>
        <v>439.61980573726015</v>
      </c>
      <c r="J43" s="19">
        <f t="shared" si="89"/>
        <v>591.37962643808214</v>
      </c>
      <c r="K43" s="19">
        <f t="shared" si="89"/>
        <v>760.57952124904102</v>
      </c>
      <c r="L43" s="19">
        <f t="shared" si="89"/>
        <v>1028.5007947134245</v>
      </c>
      <c r="M43" s="19">
        <f t="shared" si="89"/>
        <v>1313.0186458915066</v>
      </c>
      <c r="N43" s="19">
        <f t="shared" ref="N43" si="90">M46</f>
        <v>1607.0204254421915</v>
      </c>
      <c r="O43" s="19">
        <f t="shared" ref="O43" si="91">N46</f>
        <v>1901.0222049928764</v>
      </c>
      <c r="P43" s="19">
        <f t="shared" ref="P43" si="92">O46</f>
        <v>2176.0561277983556</v>
      </c>
      <c r="Q43" s="19">
        <f t="shared" ref="Q43" si="93">P46</f>
        <v>2470.0579073490403</v>
      </c>
      <c r="R43" s="19">
        <f t="shared" ref="R43" si="94">Q46</f>
        <v>2828.5503998334239</v>
      </c>
      <c r="S43" s="19">
        <f t="shared" ref="S43" si="95">R46</f>
        <v>3198.9926420672869</v>
      </c>
      <c r="T43" s="19">
        <f t="shared" ref="T43" si="96">S46</f>
        <v>3557.4851345516704</v>
      </c>
      <c r="U43" s="19">
        <f t="shared" ref="U43" si="97">T46</f>
        <v>3927.9273767855334</v>
      </c>
      <c r="V43" s="19">
        <f t="shared" ref="V43" si="98">U46</f>
        <v>4298.3696190193959</v>
      </c>
      <c r="W43" s="19">
        <f t="shared" ref="W43" si="99">V46</f>
        <v>4656.8621115037795</v>
      </c>
      <c r="X43" s="19">
        <f t="shared" ref="X43" si="100">W46</f>
        <v>5082.184685920437</v>
      </c>
      <c r="Y43" s="19">
        <f t="shared" ref="Y43" si="101">X46</f>
        <v>5493.7871772913959</v>
      </c>
      <c r="Z43" s="19">
        <f t="shared" ref="Z43" si="102">Y46</f>
        <v>5919.1097517080534</v>
      </c>
      <c r="AA43" s="19">
        <f t="shared" ref="AA43" si="103">Z46</f>
        <v>6399.3126583075054</v>
      </c>
      <c r="AB43" s="19">
        <f t="shared" ref="AB43" si="104">AA46</f>
        <v>6848.5347322231219</v>
      </c>
      <c r="AC43" s="19">
        <f t="shared" ref="AC43" si="105">AB46</f>
        <v>7328.7376388225739</v>
      </c>
      <c r="AD43" s="19">
        <f t="shared" ref="AD43" si="106">AC46</f>
        <v>7742.2369158680531</v>
      </c>
      <c r="AE43" s="19">
        <f t="shared" ref="AE43" si="107">AD46</f>
        <v>8169.5195021483814</v>
      </c>
      <c r="AF43" s="19">
        <f t="shared" ref="AF43" si="108">AE46</f>
        <v>8583.0187791938606</v>
      </c>
      <c r="AG43" s="19">
        <f t="shared" ref="AG43" si="109">AF46</f>
        <v>9010.3013654741899</v>
      </c>
      <c r="AH43" s="19">
        <f t="shared" ref="AH43" si="110">AG46</f>
        <v>9437.5839517545191</v>
      </c>
      <c r="AI43" s="19">
        <f t="shared" ref="AI43" si="111">AH46</f>
        <v>9851.0832287999983</v>
      </c>
      <c r="AJ43" s="19">
        <f t="shared" ref="AJ43" si="112">AI46</f>
        <v>10278.365815080328</v>
      </c>
      <c r="AK43" s="19">
        <f t="shared" ref="AK43" si="113">AJ46</f>
        <v>10691.865092125807</v>
      </c>
      <c r="AL43" s="19">
        <f t="shared" ref="AL43" si="114">AK46</f>
        <v>11119.147678406136</v>
      </c>
      <c r="AM43" s="19">
        <f t="shared" ref="AM43" si="115">AL46</f>
        <v>11546.430264686465</v>
      </c>
      <c r="AN43" s="19">
        <f t="shared" ref="AN43" si="116">AM46</f>
        <v>11946.146232497096</v>
      </c>
      <c r="AO43" s="19">
        <f t="shared" ref="AO43" si="117">AN46</f>
        <v>12373.428818777425</v>
      </c>
      <c r="AP43" s="19">
        <f t="shared" ref="AP43" si="118">AO46</f>
        <v>12786.928095822905</v>
      </c>
      <c r="AQ43" s="19">
        <f t="shared" ref="AQ43" si="119">AP46</f>
        <v>13214.210682103234</v>
      </c>
      <c r="AR43" s="19">
        <f t="shared" ref="AR43" si="120">AQ46</f>
        <v>13627.709959148713</v>
      </c>
      <c r="AS43" s="19">
        <f t="shared" ref="AS43" si="121">AR46</f>
        <v>13739.430635377974</v>
      </c>
      <c r="AT43" s="19">
        <f t="shared" ref="AT43" si="122">AS46</f>
        <v>13851.151311607235</v>
      </c>
      <c r="AU43" s="19">
        <f t="shared" ref="AU43" si="123">AT46</f>
        <v>13959.268095054906</v>
      </c>
      <c r="AV43" s="19">
        <f t="shared" ref="AV43" si="124">AU46</f>
        <v>14070.988771284166</v>
      </c>
      <c r="AW43" s="19">
        <f t="shared" ref="AW43" si="125">AV46</f>
        <v>14179.105554731837</v>
      </c>
      <c r="AX43" s="19">
        <f>AW46</f>
        <v>14290.826230961098</v>
      </c>
      <c r="AY43" s="19">
        <f t="shared" si="89"/>
        <v>13750.121773141373</v>
      </c>
      <c r="AZ43" s="19">
        <f t="shared" si="89"/>
        <v>13194.401095398358</v>
      </c>
      <c r="BA43" s="19">
        <f t="shared" si="89"/>
        <v>12644.386581226194</v>
      </c>
      <c r="BB43" s="19">
        <f t="shared" si="89"/>
        <v>12086.56363269392</v>
      </c>
      <c r="BC43" s="19">
        <f t="shared" si="89"/>
        <v>11527.239062169318</v>
      </c>
      <c r="BD43" s="19">
        <f t="shared" si="89"/>
        <v>10960.406381683071</v>
      </c>
      <c r="BE43" s="19">
        <f t="shared" si="89"/>
        <v>10391.77175480603</v>
      </c>
      <c r="BF43" s="19">
        <f t="shared" si="89"/>
        <v>9818.4820997527695</v>
      </c>
      <c r="BG43" s="19">
        <f t="shared" si="89"/>
        <v>9238.1348213355632</v>
      </c>
      <c r="BH43" s="19">
        <f t="shared" si="89"/>
        <v>8655.5351099298641</v>
      </c>
      <c r="BI43" s="19">
        <f t="shared" si="89"/>
        <v>8066.1780995586851</v>
      </c>
      <c r="BJ43" s="19">
        <f t="shared" si="89"/>
        <v>7474.2683318005484</v>
      </c>
      <c r="BK43" s="19">
        <f t="shared" si="89"/>
        <v>6877.7035358661924</v>
      </c>
      <c r="BL43" s="19">
        <f t="shared" si="89"/>
        <v>6271.5283591809321</v>
      </c>
      <c r="BM43" s="19">
        <f t="shared" si="89"/>
        <v>5665.6535068941375</v>
      </c>
      <c r="BN43" s="19">
        <f t="shared" si="89"/>
        <v>5053.7721666380276</v>
      </c>
      <c r="BO43" s="19">
        <f t="shared" si="89"/>
        <v>4438.5872579987945</v>
      </c>
      <c r="BP43" s="19">
        <f t="shared" si="89"/>
        <v>3817.6961857887118</v>
      </c>
      <c r="BQ43" s="19">
        <f t="shared" si="89"/>
        <v>3193.2012207970406</v>
      </c>
      <c r="BR43" s="19">
        <f t="shared" si="89"/>
        <v>2564.0512276291502</v>
      </c>
      <c r="BS43" s="19">
        <f t="shared" si="89"/>
        <v>1929.6455574881088</v>
      </c>
      <c r="BT43" s="19">
        <f t="shared" si="89"/>
        <v>1291.1855079677798</v>
      </c>
      <c r="BU43" s="19">
        <f t="shared" si="89"/>
        <v>647.77010587276607</v>
      </c>
    </row>
    <row r="44" spans="1:73" x14ac:dyDescent="0.2">
      <c r="A44" s="2" t="s">
        <v>35</v>
      </c>
      <c r="B44" s="30">
        <f>B32*B40/365*B41</f>
        <v>0</v>
      </c>
      <c r="C44" s="30">
        <f>C32*C40/365*C41</f>
        <v>20.6329294389041</v>
      </c>
      <c r="D44" s="30">
        <f>D32*D40/365*D41</f>
        <v>43.6817059347945</v>
      </c>
      <c r="E44" s="30">
        <f t="shared" ref="E44:BU44" si="126">E32*E40/365*E41</f>
        <v>62.815645923287647</v>
      </c>
      <c r="F44" s="30">
        <f t="shared" si="126"/>
        <v>83.832123214520493</v>
      </c>
      <c r="G44" s="30">
        <f t="shared" si="126"/>
        <v>101.14836672328767</v>
      </c>
      <c r="H44" s="30">
        <f t="shared" si="126"/>
        <v>127.50903450246575</v>
      </c>
      <c r="I44" s="30">
        <f t="shared" si="126"/>
        <v>151.75982070082193</v>
      </c>
      <c r="J44" s="30">
        <f t="shared" si="126"/>
        <v>169.19989481095888</v>
      </c>
      <c r="K44" s="30">
        <f t="shared" si="126"/>
        <v>267.92127346438349</v>
      </c>
      <c r="L44" s="30">
        <f t="shared" si="126"/>
        <v>284.51785117808208</v>
      </c>
      <c r="M44" s="30">
        <f t="shared" si="126"/>
        <v>294.00177955068483</v>
      </c>
      <c r="N44" s="30">
        <f t="shared" ref="N44:AW44" si="127">N32*N40/365*N41</f>
        <v>294.00177955068483</v>
      </c>
      <c r="O44" s="30">
        <f t="shared" si="127"/>
        <v>275.03392280547939</v>
      </c>
      <c r="P44" s="30">
        <f t="shared" si="127"/>
        <v>294.00177955068483</v>
      </c>
      <c r="Q44" s="30">
        <f t="shared" si="127"/>
        <v>358.49249248438349</v>
      </c>
      <c r="R44" s="30">
        <f t="shared" si="127"/>
        <v>370.44224223386294</v>
      </c>
      <c r="S44" s="30">
        <f t="shared" si="127"/>
        <v>358.49249248438349</v>
      </c>
      <c r="T44" s="30">
        <f t="shared" si="127"/>
        <v>370.44224223386294</v>
      </c>
      <c r="U44" s="30">
        <f t="shared" si="127"/>
        <v>370.44224223386294</v>
      </c>
      <c r="V44" s="30">
        <f t="shared" si="127"/>
        <v>358.49249248438349</v>
      </c>
      <c r="W44" s="30">
        <f t="shared" si="127"/>
        <v>425.32257441665746</v>
      </c>
      <c r="X44" s="30">
        <f t="shared" si="127"/>
        <v>411.60249137095883</v>
      </c>
      <c r="Y44" s="30">
        <f t="shared" si="127"/>
        <v>425.32257441665746</v>
      </c>
      <c r="Z44" s="30">
        <f t="shared" si="127"/>
        <v>480.20290659945198</v>
      </c>
      <c r="AA44" s="30">
        <f t="shared" si="127"/>
        <v>449.22207391561636</v>
      </c>
      <c r="AB44" s="30">
        <f t="shared" si="127"/>
        <v>480.20290659945198</v>
      </c>
      <c r="AC44" s="30">
        <f t="shared" si="127"/>
        <v>413.4992770454794</v>
      </c>
      <c r="AD44" s="30">
        <f t="shared" si="127"/>
        <v>427.2825862803287</v>
      </c>
      <c r="AE44" s="30">
        <f t="shared" si="127"/>
        <v>413.4992770454794</v>
      </c>
      <c r="AF44" s="30">
        <f t="shared" si="127"/>
        <v>427.2825862803287</v>
      </c>
      <c r="AG44" s="30">
        <f t="shared" si="127"/>
        <v>427.2825862803287</v>
      </c>
      <c r="AH44" s="30">
        <f t="shared" si="127"/>
        <v>413.4992770454794</v>
      </c>
      <c r="AI44" s="30">
        <f t="shared" si="127"/>
        <v>427.2825862803287</v>
      </c>
      <c r="AJ44" s="30">
        <f t="shared" si="127"/>
        <v>413.4992770454794</v>
      </c>
      <c r="AK44" s="30">
        <f t="shared" si="127"/>
        <v>427.2825862803287</v>
      </c>
      <c r="AL44" s="30">
        <f t="shared" si="127"/>
        <v>427.2825862803287</v>
      </c>
      <c r="AM44" s="30">
        <f t="shared" si="127"/>
        <v>399.71596781063005</v>
      </c>
      <c r="AN44" s="30">
        <f t="shared" si="127"/>
        <v>427.2825862803287</v>
      </c>
      <c r="AO44" s="30">
        <f t="shared" si="127"/>
        <v>413.4992770454794</v>
      </c>
      <c r="AP44" s="30">
        <f t="shared" si="127"/>
        <v>427.2825862803287</v>
      </c>
      <c r="AQ44" s="30">
        <f t="shared" si="127"/>
        <v>413.4992770454794</v>
      </c>
      <c r="AR44" s="30">
        <f t="shared" si="127"/>
        <v>111.72067622926023</v>
      </c>
      <c r="AS44" s="30">
        <f t="shared" si="127"/>
        <v>111.72067622926023</v>
      </c>
      <c r="AT44" s="30">
        <f t="shared" si="127"/>
        <v>108.1167834476712</v>
      </c>
      <c r="AU44" s="30">
        <f t="shared" si="127"/>
        <v>111.72067622926023</v>
      </c>
      <c r="AV44" s="30">
        <f t="shared" si="127"/>
        <v>108.1167834476712</v>
      </c>
      <c r="AW44" s="30">
        <f t="shared" si="127"/>
        <v>111.72067622926023</v>
      </c>
      <c r="AX44" s="30">
        <f t="shared" si="126"/>
        <v>111.72067622926023</v>
      </c>
      <c r="AY44" s="30">
        <f t="shared" si="126"/>
        <v>96.70445630597257</v>
      </c>
      <c r="AZ44" s="30">
        <f t="shared" si="126"/>
        <v>102.41061987682187</v>
      </c>
      <c r="BA44" s="30">
        <f t="shared" si="126"/>
        <v>94.602185516712282</v>
      </c>
      <c r="BB44" s="30">
        <f t="shared" si="126"/>
        <v>93.100563524383517</v>
      </c>
      <c r="BC44" s="30">
        <f t="shared" si="126"/>
        <v>85.592453562739678</v>
      </c>
      <c r="BD44" s="30">
        <f t="shared" si="126"/>
        <v>83.790507171945166</v>
      </c>
      <c r="BE44" s="30">
        <f t="shared" si="126"/>
        <v>79.13547899572599</v>
      </c>
      <c r="BF44" s="30">
        <f t="shared" si="126"/>
        <v>72.077855631780778</v>
      </c>
      <c r="BG44" s="30">
        <f t="shared" si="126"/>
        <v>69.825422643287624</v>
      </c>
      <c r="BH44" s="30">
        <f t="shared" si="126"/>
        <v>63.06812367780816</v>
      </c>
      <c r="BI44" s="30">
        <f t="shared" si="126"/>
        <v>60.515366290849265</v>
      </c>
      <c r="BJ44" s="30">
        <f t="shared" si="126"/>
        <v>55.860338114630082</v>
      </c>
      <c r="BK44" s="30">
        <f t="shared" si="126"/>
        <v>46.249957363725976</v>
      </c>
      <c r="BL44" s="30">
        <f t="shared" si="126"/>
        <v>46.550281762191723</v>
      </c>
      <c r="BM44" s="30">
        <f t="shared" si="126"/>
        <v>40.543793792876649</v>
      </c>
      <c r="BN44" s="30">
        <f t="shared" si="126"/>
        <v>37.240225409753357</v>
      </c>
      <c r="BO44" s="30">
        <f t="shared" si="126"/>
        <v>31.534061838904041</v>
      </c>
      <c r="BP44" s="30">
        <f t="shared" si="126"/>
        <v>27.930169057315002</v>
      </c>
      <c r="BQ44" s="30">
        <f t="shared" si="126"/>
        <v>23.275140881095826</v>
      </c>
      <c r="BR44" s="30">
        <f t="shared" si="126"/>
        <v>18.019463907945141</v>
      </c>
      <c r="BS44" s="30">
        <f t="shared" si="126"/>
        <v>13.965084528657469</v>
      </c>
      <c r="BT44" s="30">
        <f t="shared" si="126"/>
        <v>9.0097319539725422</v>
      </c>
      <c r="BU44" s="30">
        <f t="shared" si="126"/>
        <v>4.6550281762191172</v>
      </c>
    </row>
    <row r="45" spans="1:73" x14ac:dyDescent="0.2">
      <c r="A45" s="2" t="s">
        <v>36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30">
        <f>-($BU$48/24)</f>
        <v>-652.42513404898625</v>
      </c>
      <c r="AY45" s="30">
        <f t="shared" ref="AY45:BU45" si="128">-($BU$48/24)</f>
        <v>-652.42513404898625</v>
      </c>
      <c r="AZ45" s="30">
        <f t="shared" si="128"/>
        <v>-652.42513404898625</v>
      </c>
      <c r="BA45" s="30">
        <f t="shared" si="128"/>
        <v>-652.42513404898625</v>
      </c>
      <c r="BB45" s="30">
        <f t="shared" si="128"/>
        <v>-652.42513404898625</v>
      </c>
      <c r="BC45" s="30">
        <f t="shared" si="128"/>
        <v>-652.42513404898625</v>
      </c>
      <c r="BD45" s="30">
        <f t="shared" si="128"/>
        <v>-652.42513404898625</v>
      </c>
      <c r="BE45" s="30">
        <f t="shared" si="128"/>
        <v>-652.42513404898625</v>
      </c>
      <c r="BF45" s="30">
        <f t="shared" si="128"/>
        <v>-652.42513404898625</v>
      </c>
      <c r="BG45" s="30">
        <f t="shared" si="128"/>
        <v>-652.42513404898625</v>
      </c>
      <c r="BH45" s="30">
        <f t="shared" si="128"/>
        <v>-652.42513404898625</v>
      </c>
      <c r="BI45" s="30">
        <f t="shared" si="128"/>
        <v>-652.42513404898625</v>
      </c>
      <c r="BJ45" s="30">
        <f t="shared" si="128"/>
        <v>-652.42513404898625</v>
      </c>
      <c r="BK45" s="30">
        <f t="shared" si="128"/>
        <v>-652.42513404898625</v>
      </c>
      <c r="BL45" s="30">
        <f t="shared" si="128"/>
        <v>-652.42513404898625</v>
      </c>
      <c r="BM45" s="30">
        <f t="shared" si="128"/>
        <v>-652.42513404898625</v>
      </c>
      <c r="BN45" s="30">
        <f t="shared" si="128"/>
        <v>-652.42513404898625</v>
      </c>
      <c r="BO45" s="30">
        <f t="shared" si="128"/>
        <v>-652.42513404898625</v>
      </c>
      <c r="BP45" s="30">
        <f t="shared" si="128"/>
        <v>-652.42513404898625</v>
      </c>
      <c r="BQ45" s="30">
        <f t="shared" si="128"/>
        <v>-652.42513404898625</v>
      </c>
      <c r="BR45" s="30">
        <f t="shared" si="128"/>
        <v>-652.42513404898625</v>
      </c>
      <c r="BS45" s="30">
        <f t="shared" si="128"/>
        <v>-652.42513404898625</v>
      </c>
      <c r="BT45" s="30">
        <f t="shared" si="128"/>
        <v>-652.42513404898625</v>
      </c>
      <c r="BU45" s="30">
        <f t="shared" si="128"/>
        <v>-652.42513404898625</v>
      </c>
    </row>
    <row r="46" spans="1:73" x14ac:dyDescent="0.2">
      <c r="A46" s="2" t="s">
        <v>37</v>
      </c>
      <c r="B46" s="19">
        <f>SUM(B43:B44)</f>
        <v>0</v>
      </c>
      <c r="C46" s="19">
        <f>SUM(C43:C44)</f>
        <v>20.6329294389041</v>
      </c>
      <c r="D46" s="19">
        <f>SUM(D43:D44)</f>
        <v>64.314635373698593</v>
      </c>
      <c r="E46" s="19">
        <f t="shared" ref="E46:M46" si="129">SUM(E43:E44)</f>
        <v>127.13028129698624</v>
      </c>
      <c r="F46" s="19">
        <f t="shared" si="129"/>
        <v>210.96240451150675</v>
      </c>
      <c r="G46" s="19">
        <f t="shared" si="129"/>
        <v>312.11077123479441</v>
      </c>
      <c r="H46" s="19">
        <f t="shared" si="129"/>
        <v>439.61980573726015</v>
      </c>
      <c r="I46" s="19">
        <f t="shared" si="129"/>
        <v>591.37962643808214</v>
      </c>
      <c r="J46" s="19">
        <f t="shared" si="129"/>
        <v>760.57952124904102</v>
      </c>
      <c r="K46" s="19">
        <f t="shared" si="129"/>
        <v>1028.5007947134245</v>
      </c>
      <c r="L46" s="19">
        <f t="shared" si="129"/>
        <v>1313.0186458915066</v>
      </c>
      <c r="M46" s="19">
        <f t="shared" si="129"/>
        <v>1607.0204254421915</v>
      </c>
      <c r="N46" s="19">
        <f t="shared" ref="N46:AW46" si="130">SUM(N43:N44)</f>
        <v>1901.0222049928764</v>
      </c>
      <c r="O46" s="19">
        <f t="shared" si="130"/>
        <v>2176.0561277983556</v>
      </c>
      <c r="P46" s="19">
        <f t="shared" si="130"/>
        <v>2470.0579073490403</v>
      </c>
      <c r="Q46" s="19">
        <f t="shared" si="130"/>
        <v>2828.5503998334239</v>
      </c>
      <c r="R46" s="19">
        <f t="shared" si="130"/>
        <v>3198.9926420672869</v>
      </c>
      <c r="S46" s="19">
        <f t="shared" si="130"/>
        <v>3557.4851345516704</v>
      </c>
      <c r="T46" s="19">
        <f t="shared" si="130"/>
        <v>3927.9273767855334</v>
      </c>
      <c r="U46" s="19">
        <f t="shared" si="130"/>
        <v>4298.3696190193959</v>
      </c>
      <c r="V46" s="19">
        <f t="shared" si="130"/>
        <v>4656.8621115037795</v>
      </c>
      <c r="W46" s="19">
        <f t="shared" si="130"/>
        <v>5082.184685920437</v>
      </c>
      <c r="X46" s="19">
        <f t="shared" si="130"/>
        <v>5493.7871772913959</v>
      </c>
      <c r="Y46" s="19">
        <f t="shared" si="130"/>
        <v>5919.1097517080534</v>
      </c>
      <c r="Z46" s="19">
        <f t="shared" si="130"/>
        <v>6399.3126583075054</v>
      </c>
      <c r="AA46" s="19">
        <f t="shared" si="130"/>
        <v>6848.5347322231219</v>
      </c>
      <c r="AB46" s="19">
        <f t="shared" si="130"/>
        <v>7328.7376388225739</v>
      </c>
      <c r="AC46" s="19">
        <f t="shared" si="130"/>
        <v>7742.2369158680531</v>
      </c>
      <c r="AD46" s="19">
        <f t="shared" si="130"/>
        <v>8169.5195021483814</v>
      </c>
      <c r="AE46" s="19">
        <f t="shared" si="130"/>
        <v>8583.0187791938606</v>
      </c>
      <c r="AF46" s="19">
        <f t="shared" si="130"/>
        <v>9010.3013654741899</v>
      </c>
      <c r="AG46" s="19">
        <f t="shared" si="130"/>
        <v>9437.5839517545191</v>
      </c>
      <c r="AH46" s="19">
        <f t="shared" si="130"/>
        <v>9851.0832287999983</v>
      </c>
      <c r="AI46" s="19">
        <f t="shared" si="130"/>
        <v>10278.365815080328</v>
      </c>
      <c r="AJ46" s="19">
        <f t="shared" si="130"/>
        <v>10691.865092125807</v>
      </c>
      <c r="AK46" s="19">
        <f t="shared" si="130"/>
        <v>11119.147678406136</v>
      </c>
      <c r="AL46" s="19">
        <f t="shared" si="130"/>
        <v>11546.430264686465</v>
      </c>
      <c r="AM46" s="19">
        <f t="shared" si="130"/>
        <v>11946.146232497096</v>
      </c>
      <c r="AN46" s="19">
        <f t="shared" si="130"/>
        <v>12373.428818777425</v>
      </c>
      <c r="AO46" s="19">
        <f t="shared" si="130"/>
        <v>12786.928095822905</v>
      </c>
      <c r="AP46" s="19">
        <f t="shared" si="130"/>
        <v>13214.210682103234</v>
      </c>
      <c r="AQ46" s="19">
        <f t="shared" si="130"/>
        <v>13627.709959148713</v>
      </c>
      <c r="AR46" s="19">
        <f t="shared" si="130"/>
        <v>13739.430635377974</v>
      </c>
      <c r="AS46" s="19">
        <f t="shared" si="130"/>
        <v>13851.151311607235</v>
      </c>
      <c r="AT46" s="19">
        <f t="shared" si="130"/>
        <v>13959.268095054906</v>
      </c>
      <c r="AU46" s="19">
        <f t="shared" si="130"/>
        <v>14070.988771284166</v>
      </c>
      <c r="AV46" s="19">
        <f t="shared" si="130"/>
        <v>14179.105554731837</v>
      </c>
      <c r="AW46" s="19">
        <f t="shared" si="130"/>
        <v>14290.826230961098</v>
      </c>
      <c r="AX46" s="19">
        <f>SUM(AX43:AX45)</f>
        <v>13750.121773141373</v>
      </c>
      <c r="AY46" s="19">
        <f t="shared" ref="AY46:BU46" si="131">SUM(AY43:AY45)</f>
        <v>13194.401095398358</v>
      </c>
      <c r="AZ46" s="19">
        <f t="shared" si="131"/>
        <v>12644.386581226194</v>
      </c>
      <c r="BA46" s="19">
        <f t="shared" si="131"/>
        <v>12086.56363269392</v>
      </c>
      <c r="BB46" s="19">
        <f t="shared" si="131"/>
        <v>11527.239062169318</v>
      </c>
      <c r="BC46" s="19">
        <f t="shared" si="131"/>
        <v>10960.406381683071</v>
      </c>
      <c r="BD46" s="19">
        <f t="shared" si="131"/>
        <v>10391.77175480603</v>
      </c>
      <c r="BE46" s="19">
        <f t="shared" si="131"/>
        <v>9818.4820997527695</v>
      </c>
      <c r="BF46" s="19">
        <f t="shared" si="131"/>
        <v>9238.1348213355632</v>
      </c>
      <c r="BG46" s="19">
        <f t="shared" si="131"/>
        <v>8655.5351099298641</v>
      </c>
      <c r="BH46" s="19">
        <f t="shared" si="131"/>
        <v>8066.1780995586851</v>
      </c>
      <c r="BI46" s="19">
        <f t="shared" si="131"/>
        <v>7474.2683318005484</v>
      </c>
      <c r="BJ46" s="19">
        <f t="shared" si="131"/>
        <v>6877.7035358661924</v>
      </c>
      <c r="BK46" s="19">
        <f t="shared" si="131"/>
        <v>6271.5283591809321</v>
      </c>
      <c r="BL46" s="19">
        <f t="shared" si="131"/>
        <v>5665.6535068941375</v>
      </c>
      <c r="BM46" s="19">
        <f t="shared" si="131"/>
        <v>5053.7721666380276</v>
      </c>
      <c r="BN46" s="19">
        <f t="shared" si="131"/>
        <v>4438.5872579987945</v>
      </c>
      <c r="BO46" s="19">
        <f t="shared" si="131"/>
        <v>3817.6961857887118</v>
      </c>
      <c r="BP46" s="19">
        <f t="shared" si="131"/>
        <v>3193.2012207970406</v>
      </c>
      <c r="BQ46" s="19">
        <f t="shared" si="131"/>
        <v>2564.0512276291502</v>
      </c>
      <c r="BR46" s="19">
        <f t="shared" si="131"/>
        <v>1929.6455574881088</v>
      </c>
      <c r="BS46" s="19">
        <f t="shared" si="131"/>
        <v>1291.1855079677798</v>
      </c>
      <c r="BT46" s="19">
        <f t="shared" si="131"/>
        <v>647.77010587276607</v>
      </c>
      <c r="BU46" s="19">
        <f t="shared" si="131"/>
        <v>-1.0231815394945443E-12</v>
      </c>
    </row>
    <row r="48" spans="1:73" x14ac:dyDescent="0.2">
      <c r="BH48" s="18"/>
      <c r="BI48" s="19"/>
      <c r="BT48" s="18" t="s">
        <v>38</v>
      </c>
      <c r="BU48" s="19">
        <f>SUM(B44:BU44)</f>
        <v>15658.203217175671</v>
      </c>
    </row>
    <row r="49" spans="60:73" x14ac:dyDescent="0.2">
      <c r="BH49" s="18"/>
      <c r="BI49" s="19"/>
      <c r="BT49" s="18" t="s">
        <v>39</v>
      </c>
      <c r="BU49" s="19">
        <f>SUM(B45:BU45)</f>
        <v>-15658.203217175671</v>
      </c>
    </row>
    <row r="50" spans="60:73" x14ac:dyDescent="0.2">
      <c r="BH50" s="18"/>
      <c r="BI50" s="19"/>
    </row>
    <row r="51" spans="60:73" x14ac:dyDescent="0.2">
      <c r="BH51" s="18"/>
      <c r="BI51" s="19"/>
    </row>
  </sheetData>
  <pageMargins left="0.7" right="0.7" top="0.75" bottom="0.75" header="0.3" footer="0.3"/>
  <pageSetup scale="65" pageOrder="overThenDown" orientation="landscape" verticalDpi="0" r:id="rId1"/>
  <rowBreaks count="1" manualBreakCount="1">
    <brk id="25" max="16383" man="1"/>
  </rowBreaks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EBBA-42B8-4FCE-B13D-5C6D64628931}">
  <dimension ref="B2:H5"/>
  <sheetViews>
    <sheetView showGridLines="0" workbookViewId="0">
      <selection activeCell="B4" sqref="B4"/>
    </sheetView>
  </sheetViews>
  <sheetFormatPr defaultRowHeight="12.75" x14ac:dyDescent="0.2"/>
  <cols>
    <col min="1" max="1" width="3" style="2" customWidth="1"/>
    <col min="2" max="8" width="10.7109375" style="35" customWidth="1"/>
    <col min="9" max="16384" width="9.140625" style="2"/>
  </cols>
  <sheetData>
    <row r="2" spans="2:8" x14ac:dyDescent="0.2">
      <c r="B2" s="46" t="s">
        <v>47</v>
      </c>
      <c r="C2" s="47" t="s">
        <v>41</v>
      </c>
      <c r="D2" s="47"/>
      <c r="E2" s="47"/>
      <c r="F2" s="47" t="s">
        <v>42</v>
      </c>
      <c r="G2" s="47"/>
      <c r="H2" s="47"/>
    </row>
    <row r="3" spans="2:8" x14ac:dyDescent="0.2">
      <c r="B3" s="46"/>
      <c r="C3" s="32" t="s">
        <v>43</v>
      </c>
      <c r="D3" s="32" t="s">
        <v>44</v>
      </c>
      <c r="E3" s="32" t="s">
        <v>20</v>
      </c>
      <c r="F3" s="32">
        <v>2021</v>
      </c>
      <c r="G3" s="32">
        <v>2022</v>
      </c>
      <c r="H3" s="32" t="s">
        <v>20</v>
      </c>
    </row>
    <row r="4" spans="2:8" x14ac:dyDescent="0.2">
      <c r="B4" s="33" t="s">
        <v>45</v>
      </c>
      <c r="C4" s="34">
        <f>'CNPI Foregone Revenue'!K42</f>
        <v>230775.59039999993</v>
      </c>
      <c r="D4" s="34">
        <f>'Interest Schedule'!BI23</f>
        <v>15000.492784535672</v>
      </c>
      <c r="E4" s="34">
        <f>C4+D4</f>
        <v>245776.08318453562</v>
      </c>
      <c r="F4" s="34">
        <f>E4</f>
        <v>245776.08318453562</v>
      </c>
      <c r="G4" s="34">
        <v>0</v>
      </c>
      <c r="H4" s="34">
        <f>SUM(F4:G4)</f>
        <v>245776.08318453562</v>
      </c>
    </row>
    <row r="5" spans="2:8" x14ac:dyDescent="0.2">
      <c r="B5" s="33" t="s">
        <v>46</v>
      </c>
      <c r="C5" s="34">
        <f>'CNPI Foregone Revenue'!K42</f>
        <v>230775.59039999993</v>
      </c>
      <c r="D5" s="34">
        <f>'Interest Schedule'!BU48</f>
        <v>15658.203217175671</v>
      </c>
      <c r="E5" s="34">
        <f>C5+D5</f>
        <v>246433.7936171756</v>
      </c>
      <c r="F5" s="34">
        <f>E5/2</f>
        <v>123216.8968085878</v>
      </c>
      <c r="G5" s="34">
        <f>E5/2</f>
        <v>123216.8968085878</v>
      </c>
      <c r="H5" s="34">
        <f>SUM(F5:G5)</f>
        <v>246433.7936171756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CNPI Foregone Revenue</vt:lpstr>
      <vt:lpstr>Interest Schedule</vt:lpstr>
      <vt:lpstr>Rev Req Summary</vt:lpstr>
      <vt:lpstr>'Interest Schedule'!Print_Titles</vt:lpstr>
    </vt:vector>
  </TitlesOfParts>
  <Company>FortisOntario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2017-10-11T13:26:51Z</dcterms:created>
  <dcterms:modified xsi:type="dcterms:W3CDTF">2020-11-20T13:38:42Z</dcterms:modified>
</cp:coreProperties>
</file>