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gascon\Desktop\"/>
    </mc:Choice>
  </mc:AlternateContent>
  <bookViews>
    <workbookView xWindow="0" yWindow="0" windowWidth="14250" windowHeight="468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0" i="1" l="1"/>
  <c r="L20" i="1"/>
  <c r="J20" i="1"/>
  <c r="N19" i="1"/>
  <c r="L19" i="1"/>
  <c r="J19" i="1"/>
  <c r="L13" i="1" l="1"/>
  <c r="N13" i="1"/>
  <c r="J13" i="1"/>
  <c r="E6" i="1"/>
  <c r="F17" i="1" s="1"/>
  <c r="H15" i="1" l="1"/>
  <c r="H23" i="1" s="1"/>
  <c r="J15" i="1"/>
  <c r="J23" i="1" s="1"/>
  <c r="L15" i="1"/>
  <c r="L23" i="1" s="1"/>
  <c r="N15" i="1"/>
  <c r="N23" i="1" s="1"/>
  <c r="F15" i="1"/>
  <c r="F23" i="1" s="1"/>
  <c r="H25" i="1" s="1"/>
  <c r="F16" i="1"/>
  <c r="N25" i="1" l="1"/>
  <c r="N27" i="1" s="1"/>
</calcChain>
</file>

<file path=xl/comments1.xml><?xml version="1.0" encoding="utf-8"?>
<comments xmlns="http://schemas.openxmlformats.org/spreadsheetml/2006/main">
  <authors>
    <author>Gascon, Louis-Charles</author>
  </authors>
  <commentList>
    <comment ref="J24" authorId="0" shapeId="0">
      <text>
        <r>
          <rPr>
            <b/>
            <sz val="9"/>
            <color indexed="81"/>
            <rFont val="Tahoma"/>
            <family val="2"/>
          </rPr>
          <t>Gascon, Louis-Charles:</t>
        </r>
        <r>
          <rPr>
            <sz val="9"/>
            <color indexed="81"/>
            <rFont val="Tahoma"/>
            <family val="2"/>
          </rPr>
          <t xml:space="preserve">
Per Form 1598. Difference of $90.</t>
        </r>
      </text>
    </comment>
  </commentList>
</comments>
</file>

<file path=xl/sharedStrings.xml><?xml version="1.0" encoding="utf-8"?>
<sst xmlns="http://schemas.openxmlformats.org/spreadsheetml/2006/main" count="33" uniqueCount="24">
  <si>
    <t>Tier 1</t>
  </si>
  <si>
    <t>Tier 2</t>
  </si>
  <si>
    <t>Off Peak</t>
  </si>
  <si>
    <t>Mid Peak</t>
  </si>
  <si>
    <t>On Peak</t>
  </si>
  <si>
    <t>Amount ($)</t>
  </si>
  <si>
    <t>kW/h</t>
  </si>
  <si>
    <t>Flat</t>
  </si>
  <si>
    <t>Below 50</t>
  </si>
  <si>
    <t>Over 50</t>
  </si>
  <si>
    <t>Total Cost OHEP</t>
  </si>
  <si>
    <t>Usage for the month</t>
  </si>
  <si>
    <t>OHEP Adjustment</t>
  </si>
  <si>
    <t xml:space="preserve">Electricity Usage </t>
  </si>
  <si>
    <t>@ 0.065$/kWh</t>
  </si>
  <si>
    <t>@ 0.094$/kWh</t>
  </si>
  <si>
    <t>@ 0.134$/kWh</t>
  </si>
  <si>
    <t>Provincial Benefit Power Bill</t>
  </si>
  <si>
    <t>Adjustment to Prior month's power bill</t>
  </si>
  <si>
    <t>Total</t>
  </si>
  <si>
    <t>Total of Off/Mid/On</t>
  </si>
  <si>
    <t>Total of Tier 1 and 2</t>
  </si>
  <si>
    <t>@0.12607$/kWh</t>
  </si>
  <si>
    <t>Adjustment to match Provincial Power bill less Spot Customer (retailler)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</si>
</sst>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.0000000000_-;\-* #,##0.0000000000_-;_-* &quot;-&quot;??_-;_-@_-"/>
  </numFmts>
  <fonts count="5" x14ac:knownFonts="1">
    <font>
      <sz val="10"/>
      <color theme="1"/>
      <name val="Trebuchet MS"/>
      <family val="2"/>
    </font>
    <font>
      <sz val="10"/>
      <color theme="1"/>
      <name val="Trebuchet MS"/>
      <family val="2"/>
    </font>
    <font>
      <b/>
      <sz val="10"/>
      <color theme="1"/>
      <name val="Trebuchet MS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1">
    <xf numFmtId="0" fontId="0" fillId="0" borderId="0" xfId="0"/>
    <xf numFmtId="43" fontId="0" fillId="0" borderId="0" xfId="1" applyFont="1"/>
    <xf numFmtId="44" fontId="2" fillId="0" borderId="1" xfId="2" applyFont="1" applyBorder="1"/>
    <xf numFmtId="0" fontId="2" fillId="0" borderId="0" xfId="0" applyFont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quotePrefix="1" applyBorder="1"/>
    <xf numFmtId="0" fontId="0" fillId="0" borderId="7" xfId="0" applyBorder="1"/>
    <xf numFmtId="43" fontId="0" fillId="0" borderId="4" xfId="1" applyFont="1" applyBorder="1"/>
    <xf numFmtId="43" fontId="0" fillId="0" borderId="5" xfId="1" applyFont="1" applyBorder="1"/>
    <xf numFmtId="43" fontId="0" fillId="0" borderId="6" xfId="1" applyFont="1" applyBorder="1"/>
    <xf numFmtId="43" fontId="0" fillId="0" borderId="7" xfId="1" applyFont="1" applyBorder="1"/>
    <xf numFmtId="44" fontId="0" fillId="0" borderId="0" xfId="0" applyNumberFormat="1"/>
    <xf numFmtId="0" fontId="0" fillId="0" borderId="0" xfId="0" applyAlignment="1">
      <alignment horizontal="right"/>
    </xf>
    <xf numFmtId="164" fontId="0" fillId="0" borderId="1" xfId="1" applyNumberFormat="1" applyFont="1" applyBorder="1"/>
    <xf numFmtId="43" fontId="0" fillId="0" borderId="0" xfId="0" applyNumberFormat="1"/>
    <xf numFmtId="17" fontId="0" fillId="0" borderId="0" xfId="0" applyNumberFormat="1"/>
    <xf numFmtId="0" fontId="0" fillId="0" borderId="0" xfId="0" quotePrefix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N29"/>
  <sheetViews>
    <sheetView tabSelected="1" workbookViewId="0">
      <selection activeCell="D25" sqref="D25"/>
    </sheetView>
  </sheetViews>
  <sheetFormatPr defaultRowHeight="15" x14ac:dyDescent="0.3"/>
  <cols>
    <col min="1" max="1" width="36.140625" bestFit="1" customWidth="1"/>
    <col min="4" max="4" width="15" bestFit="1" customWidth="1"/>
    <col min="5" max="14" width="14.28515625" customWidth="1"/>
  </cols>
  <sheetData>
    <row r="3" spans="1:14" x14ac:dyDescent="0.3">
      <c r="A3" s="3" t="s">
        <v>12</v>
      </c>
    </row>
    <row r="4" spans="1:14" x14ac:dyDescent="0.3">
      <c r="B4" t="s">
        <v>10</v>
      </c>
      <c r="E4" s="1">
        <v>26895.79</v>
      </c>
    </row>
    <row r="5" spans="1:14" x14ac:dyDescent="0.3">
      <c r="B5" t="s">
        <v>11</v>
      </c>
      <c r="E5" s="1">
        <v>1825681.13</v>
      </c>
    </row>
    <row r="6" spans="1:14" ht="15.75" thickBot="1" x14ac:dyDescent="0.35">
      <c r="E6" s="17">
        <f>+E4/E5</f>
        <v>1.4731920902310035E-2</v>
      </c>
    </row>
    <row r="7" spans="1:14" ht="15.75" thickTop="1" x14ac:dyDescent="0.3"/>
    <row r="10" spans="1:14" x14ac:dyDescent="0.3">
      <c r="E10" s="4" t="s">
        <v>0</v>
      </c>
      <c r="F10" s="5"/>
      <c r="G10" s="4" t="s">
        <v>1</v>
      </c>
      <c r="H10" s="5"/>
      <c r="I10" s="4" t="s">
        <v>2</v>
      </c>
      <c r="J10" s="5"/>
      <c r="K10" s="4" t="s">
        <v>3</v>
      </c>
      <c r="L10" s="5"/>
      <c r="M10" s="4" t="s">
        <v>4</v>
      </c>
      <c r="N10" s="5"/>
    </row>
    <row r="11" spans="1:14" x14ac:dyDescent="0.3">
      <c r="E11" s="6" t="s">
        <v>6</v>
      </c>
      <c r="F11" s="7" t="s">
        <v>5</v>
      </c>
      <c r="G11" s="6" t="s">
        <v>6</v>
      </c>
      <c r="H11" s="7" t="s">
        <v>5</v>
      </c>
      <c r="I11" s="6" t="s">
        <v>6</v>
      </c>
      <c r="J11" s="7" t="s">
        <v>5</v>
      </c>
      <c r="K11" s="6" t="s">
        <v>6</v>
      </c>
      <c r="L11" s="7" t="s">
        <v>5</v>
      </c>
      <c r="M11" s="6" t="s">
        <v>6</v>
      </c>
      <c r="N11" s="7" t="s">
        <v>5</v>
      </c>
    </row>
    <row r="12" spans="1:14" x14ac:dyDescent="0.3">
      <c r="E12" s="8"/>
      <c r="F12" s="10"/>
      <c r="G12" s="8"/>
      <c r="H12" s="10"/>
      <c r="I12" s="8"/>
      <c r="J12" s="9" t="s">
        <v>14</v>
      </c>
      <c r="K12" s="8"/>
      <c r="L12" s="9" t="s">
        <v>15</v>
      </c>
      <c r="M12" s="8"/>
      <c r="N12" s="9" t="s">
        <v>16</v>
      </c>
    </row>
    <row r="13" spans="1:14" x14ac:dyDescent="0.3">
      <c r="A13" s="3" t="s">
        <v>13</v>
      </c>
      <c r="C13" s="19">
        <v>43678</v>
      </c>
      <c r="E13" s="11"/>
      <c r="F13" s="12"/>
      <c r="G13" s="11"/>
      <c r="H13" s="12"/>
      <c r="I13" s="11">
        <v>1161550</v>
      </c>
      <c r="J13" s="12">
        <f>+I13*0.065</f>
        <v>75500.75</v>
      </c>
      <c r="K13" s="11">
        <v>308050</v>
      </c>
      <c r="L13" s="12">
        <f>+K13*0.094</f>
        <v>28956.7</v>
      </c>
      <c r="M13" s="11">
        <v>305195</v>
      </c>
      <c r="N13" s="12">
        <f>+M13*0.134</f>
        <v>40896.130000000005</v>
      </c>
    </row>
    <row r="14" spans="1:14" x14ac:dyDescent="0.3">
      <c r="A14" s="3"/>
      <c r="E14" s="11"/>
      <c r="F14" s="12"/>
      <c r="G14" s="11"/>
      <c r="H14" s="12"/>
      <c r="I14" s="11"/>
      <c r="J14" s="12"/>
      <c r="K14" s="11"/>
      <c r="L14" s="12"/>
      <c r="M14" s="11"/>
      <c r="N14" s="12"/>
    </row>
    <row r="15" spans="1:14" x14ac:dyDescent="0.3">
      <c r="A15" s="3" t="s">
        <v>12</v>
      </c>
      <c r="B15" s="3"/>
      <c r="C15" s="3"/>
      <c r="D15" t="s">
        <v>7</v>
      </c>
      <c r="E15" s="11">
        <v>8069</v>
      </c>
      <c r="F15" s="12">
        <f>-ROUND(E15*$E$6,2)</f>
        <v>-118.87</v>
      </c>
      <c r="G15" s="11">
        <v>269</v>
      </c>
      <c r="H15" s="12">
        <f>-ROUND(G15*$E$6,2)</f>
        <v>-3.96</v>
      </c>
      <c r="I15" s="11"/>
      <c r="J15" s="12">
        <f>-ROUND(I13*$E$6,2)</f>
        <v>-17111.86</v>
      </c>
      <c r="K15" s="11"/>
      <c r="L15" s="12">
        <f>-ROUND(K13*$E$6,2)</f>
        <v>-4538.17</v>
      </c>
      <c r="M15" s="11"/>
      <c r="N15" s="12">
        <f>-ROUND(M13*$E$6,2)</f>
        <v>-4496.1099999999997</v>
      </c>
    </row>
    <row r="16" spans="1:14" x14ac:dyDescent="0.3">
      <c r="D16" t="s">
        <v>8</v>
      </c>
      <c r="E16" s="11">
        <v>4469</v>
      </c>
      <c r="F16" s="12">
        <f>-ROUND(E16*$E$6,2)</f>
        <v>-65.84</v>
      </c>
      <c r="G16" s="11"/>
      <c r="H16" s="12"/>
      <c r="I16" s="11"/>
      <c r="J16" s="12"/>
      <c r="K16" s="11"/>
      <c r="L16" s="12"/>
      <c r="M16" s="11"/>
      <c r="N16" s="12"/>
    </row>
    <row r="17" spans="1:14" x14ac:dyDescent="0.3">
      <c r="D17" t="s">
        <v>9</v>
      </c>
      <c r="E17" s="11">
        <v>50993</v>
      </c>
      <c r="F17" s="12">
        <f>-ROUND(E17*$E$6,2)</f>
        <v>-751.22</v>
      </c>
      <c r="G17" s="11"/>
      <c r="H17" s="12"/>
      <c r="I17" s="11"/>
      <c r="J17" s="12"/>
      <c r="K17" s="11"/>
      <c r="L17" s="12"/>
      <c r="M17" s="11"/>
      <c r="N17" s="12"/>
    </row>
    <row r="18" spans="1:14" x14ac:dyDescent="0.3">
      <c r="E18" s="11"/>
      <c r="F18" s="12"/>
      <c r="G18" s="11"/>
      <c r="H18" s="12"/>
      <c r="I18" s="11"/>
      <c r="J18" s="12"/>
      <c r="K18" s="11"/>
      <c r="L18" s="12"/>
      <c r="M18" s="11"/>
      <c r="N18" s="12"/>
    </row>
    <row r="19" spans="1:14" x14ac:dyDescent="0.3">
      <c r="A19" s="3" t="s">
        <v>17</v>
      </c>
      <c r="C19" s="19">
        <v>43678</v>
      </c>
      <c r="D19" s="20" t="s">
        <v>22</v>
      </c>
      <c r="E19" s="11"/>
      <c r="F19" s="12"/>
      <c r="G19" s="11"/>
      <c r="H19" s="12"/>
      <c r="I19" s="11"/>
      <c r="J19" s="12">
        <f>-ROUND(I13*0.12607,2)</f>
        <v>-146436.60999999999</v>
      </c>
      <c r="K19" s="11"/>
      <c r="L19" s="12">
        <f>-ROUND(K13*0.12607,2)</f>
        <v>-38835.86</v>
      </c>
      <c r="M19" s="11"/>
      <c r="N19" s="12">
        <f>-ROUND(M13*0.12607,2)</f>
        <v>-38475.93</v>
      </c>
    </row>
    <row r="20" spans="1:14" x14ac:dyDescent="0.3">
      <c r="A20" s="3" t="s">
        <v>23</v>
      </c>
      <c r="C20" s="19"/>
      <c r="D20" s="20"/>
      <c r="E20" s="11"/>
      <c r="F20" s="12"/>
      <c r="G20" s="11"/>
      <c r="H20" s="12"/>
      <c r="I20" s="11"/>
      <c r="J20" s="12">
        <f>-146124.27-J19</f>
        <v>312.33999999999651</v>
      </c>
      <c r="K20" s="11"/>
      <c r="L20" s="12">
        <f>-38753.03-L19</f>
        <v>82.830000000001746</v>
      </c>
      <c r="M20" s="11"/>
      <c r="N20" s="12">
        <f>-38393.87-N19</f>
        <v>82.059999999997672</v>
      </c>
    </row>
    <row r="21" spans="1:14" x14ac:dyDescent="0.3">
      <c r="A21" s="3" t="s">
        <v>18</v>
      </c>
      <c r="E21" s="11"/>
      <c r="F21" s="12"/>
      <c r="G21" s="11"/>
      <c r="H21" s="12"/>
      <c r="I21" s="11"/>
      <c r="J21" s="12">
        <v>66298.23</v>
      </c>
      <c r="K21" s="11"/>
      <c r="L21" s="12"/>
      <c r="M21" s="11"/>
      <c r="N21" s="12"/>
    </row>
    <row r="22" spans="1:14" x14ac:dyDescent="0.3">
      <c r="E22" s="13"/>
      <c r="F22" s="14"/>
      <c r="G22" s="13"/>
      <c r="H22" s="14"/>
      <c r="I22" s="13"/>
      <c r="J22" s="14"/>
      <c r="K22" s="13"/>
      <c r="L22" s="14"/>
      <c r="M22" s="13"/>
      <c r="N22" s="14"/>
    </row>
    <row r="23" spans="1:14" ht="15.75" thickBot="1" x14ac:dyDescent="0.35">
      <c r="E23" s="2"/>
      <c r="F23" s="2">
        <f>SUM(F13:F22)</f>
        <v>-935.93000000000006</v>
      </c>
      <c r="G23" s="2"/>
      <c r="H23" s="2">
        <f>SUM(H13:H22)</f>
        <v>-3.96</v>
      </c>
      <c r="I23" s="2"/>
      <c r="J23" s="2">
        <f>SUM(J13:J22)</f>
        <v>-21437.149999999994</v>
      </c>
      <c r="K23" s="2"/>
      <c r="L23" s="2">
        <f>SUM(L13:L22)</f>
        <v>-14334.5</v>
      </c>
      <c r="M23" s="2"/>
      <c r="N23" s="2">
        <f>SUM(N13:N22)</f>
        <v>-1993.8499999999985</v>
      </c>
    </row>
    <row r="24" spans="1:14" ht="15.75" thickTop="1" x14ac:dyDescent="0.3">
      <c r="J24">
        <v>-21347.15</v>
      </c>
    </row>
    <row r="25" spans="1:14" x14ac:dyDescent="0.3">
      <c r="G25" s="16" t="s">
        <v>21</v>
      </c>
      <c r="H25" s="15">
        <f>-SUM(E23:H23)</f>
        <v>939.8900000000001</v>
      </c>
      <c r="M25" s="16" t="s">
        <v>20</v>
      </c>
      <c r="N25" s="15">
        <f>SUM(K23:N23,J24)</f>
        <v>-37675.5</v>
      </c>
    </row>
    <row r="27" spans="1:14" x14ac:dyDescent="0.3">
      <c r="M27" s="1" t="s">
        <v>19</v>
      </c>
      <c r="N27" s="1">
        <f>SUM(E25:N25)</f>
        <v>-36735.61</v>
      </c>
    </row>
    <row r="28" spans="1:14" x14ac:dyDescent="0.3">
      <c r="J28" s="1"/>
      <c r="K28" s="1"/>
      <c r="L28" s="1"/>
      <c r="M28" s="1"/>
      <c r="N28" s="1"/>
    </row>
    <row r="29" spans="1:14" x14ac:dyDescent="0.3">
      <c r="J29" s="18"/>
      <c r="L29" s="18"/>
      <c r="N29" s="18"/>
    </row>
  </sheetData>
  <pageMargins left="0.7" right="0.7" top="0.75" bottom="0.75" header="0.3" footer="0.3"/>
  <pageSetup orientation="portrait" horizontalDpi="300" verticalDpi="3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BDO Canada LLP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Gascon, Louis-Charles</dc:creator>
  <cp:lastModifiedBy>Gascon, Louis-Charles</cp:lastModifiedBy>
  <dcterms:created xsi:type="dcterms:W3CDTF">2020-11-09T19:18:45Z</dcterms:created>
  <dcterms:modified xsi:type="dcterms:W3CDTF">2020-11-19T18:50:20Z</dcterms:modified>
</cp:coreProperties>
</file>