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GD Proceedings\EB-2020-0134 - 2019 Utility Earnings &amp; Deferrals\Final\PDF\IRRs\"/>
    </mc:Choice>
  </mc:AlternateContent>
  <xr:revisionPtr revIDLastSave="0" documentId="13_ncr:1_{CB35CDCA-FC92-40A7-924E-E83131BBDA3B}" xr6:coauthVersionLast="45" xr6:coauthVersionMax="45" xr10:uidLastSave="{00000000-0000-0000-0000-000000000000}"/>
  <bookViews>
    <workbookView xWindow="-110" yWindow="-110" windowWidth="17680" windowHeight="11020" activeTab="3" xr2:uid="{7C286DEE-CB31-4551-AF6D-A4184F58DA3B}"/>
  </bookViews>
  <sheets>
    <sheet name="I.EP.3_Attachment 1" sheetId="4" r:id="rId1"/>
    <sheet name="Table 1 - Legacy EGD" sheetId="1" r:id="rId2"/>
    <sheet name="Table 2 - Legacy UGL" sheetId="3" r:id="rId3"/>
    <sheet name="Table 3 - EGI (Combined)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3" i="2"/>
  <c r="I32" i="2"/>
  <c r="I31" i="2"/>
  <c r="I30" i="2"/>
  <c r="I29" i="2"/>
  <c r="I28" i="2"/>
  <c r="I27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44" i="3"/>
  <c r="I42" i="3"/>
  <c r="I41" i="3"/>
  <c r="I40" i="3"/>
  <c r="I38" i="3"/>
  <c r="I36" i="3"/>
  <c r="I35" i="3"/>
  <c r="I33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38" i="1"/>
  <c r="I37" i="1"/>
  <c r="I36" i="1"/>
  <c r="I35" i="1"/>
  <c r="I34" i="1"/>
  <c r="I33" i="1"/>
  <c r="I31" i="1"/>
  <c r="I3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G34" i="2" l="1"/>
  <c r="G36" i="2" s="1"/>
  <c r="G25" i="2"/>
  <c r="E34" i="2"/>
  <c r="E25" i="2"/>
  <c r="K31" i="2"/>
  <c r="K30" i="2"/>
  <c r="K29" i="2"/>
  <c r="K28" i="2"/>
  <c r="K27" i="2"/>
  <c r="K23" i="2"/>
  <c r="K22" i="2"/>
  <c r="K21" i="2"/>
  <c r="K20" i="2"/>
  <c r="K19" i="2"/>
  <c r="K18" i="2"/>
  <c r="K16" i="2"/>
  <c r="K15" i="2"/>
  <c r="K14" i="2"/>
  <c r="K13" i="2"/>
  <c r="K12" i="2"/>
  <c r="K11" i="2"/>
  <c r="K10" i="2"/>
  <c r="K9" i="2"/>
  <c r="K25" i="2" l="1"/>
  <c r="E36" i="2"/>
  <c r="K34" i="2"/>
  <c r="K36" i="2" l="1"/>
  <c r="G42" i="3"/>
  <c r="G38" i="3"/>
  <c r="G44" i="3" s="1"/>
  <c r="K31" i="3"/>
  <c r="K30" i="3"/>
  <c r="E42" i="3"/>
  <c r="K41" i="3"/>
  <c r="K36" i="3"/>
  <c r="K35" i="3"/>
  <c r="G33" i="3"/>
  <c r="E33" i="3"/>
  <c r="E38" i="3" s="1"/>
  <c r="E44" i="3" s="1"/>
  <c r="K29" i="3"/>
  <c r="K28" i="3"/>
  <c r="K27" i="3"/>
  <c r="K26" i="3"/>
  <c r="K25" i="3"/>
  <c r="K24" i="3"/>
  <c r="K23" i="3"/>
  <c r="K22" i="3"/>
  <c r="K21" i="3"/>
  <c r="K20" i="3"/>
  <c r="K19" i="3"/>
  <c r="K18" i="3"/>
  <c r="K16" i="3"/>
  <c r="K15" i="3"/>
  <c r="K14" i="3"/>
  <c r="K13" i="3"/>
  <c r="K12" i="3"/>
  <c r="K11" i="3"/>
  <c r="K10" i="3"/>
  <c r="K9" i="3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G31" i="1"/>
  <c r="G38" i="1" s="1"/>
  <c r="E31" i="1"/>
  <c r="E38" i="1" s="1"/>
  <c r="K42" i="3" l="1"/>
  <c r="K33" i="3"/>
  <c r="K44" i="3" l="1"/>
</calcChain>
</file>

<file path=xl/sharedStrings.xml><?xml version="1.0" encoding="utf-8"?>
<sst xmlns="http://schemas.openxmlformats.org/spreadsheetml/2006/main" count="119" uniqueCount="96">
  <si>
    <t>Line No.</t>
  </si>
  <si>
    <t>Total Compensation</t>
  </si>
  <si>
    <t>Employee Training and Development</t>
  </si>
  <si>
    <t>Materials and Supplies</t>
  </si>
  <si>
    <t>Outside Services</t>
  </si>
  <si>
    <t>Consulting</t>
  </si>
  <si>
    <t>Repairs and Maintenance</t>
  </si>
  <si>
    <t>Fleet</t>
  </si>
  <si>
    <t>Rents and Leases</t>
  </si>
  <si>
    <t>Travel and Other Business Expenses</t>
  </si>
  <si>
    <t>Memberships</t>
  </si>
  <si>
    <t>Claims, Damages and Legal Fees</t>
  </si>
  <si>
    <t>Interest on Security Deposits</t>
  </si>
  <si>
    <t>Provision for Uncollectibles</t>
  </si>
  <si>
    <t>Natural Gas Vehicles (NGV)</t>
  </si>
  <si>
    <t>Legal Fees</t>
  </si>
  <si>
    <t>Audit Fees</t>
  </si>
  <si>
    <t>Other</t>
  </si>
  <si>
    <t>Internal Allocations and Recoveries</t>
  </si>
  <si>
    <t>Capitalization (A&amp;G)</t>
  </si>
  <si>
    <t>Regulatory Eliminations</t>
  </si>
  <si>
    <t>Other O&amp;M Subtotal</t>
  </si>
  <si>
    <t>Actuals</t>
  </si>
  <si>
    <t xml:space="preserve">Actuals </t>
  </si>
  <si>
    <t>Particulars (in millions)</t>
  </si>
  <si>
    <t>Telecommunications</t>
  </si>
  <si>
    <t>% change</t>
  </si>
  <si>
    <t>Customer Care/CIS Service Charges</t>
  </si>
  <si>
    <t>Pensions and OPEB</t>
  </si>
  <si>
    <t>RCAM</t>
  </si>
  <si>
    <t>Demand Side Management Programs (DSM)</t>
  </si>
  <si>
    <t>Conservation Services</t>
  </si>
  <si>
    <t>Total Net Utility O&amp;M Expense before Eliminations</t>
  </si>
  <si>
    <t>Salaries and Wages</t>
  </si>
  <si>
    <t>Benefits</t>
  </si>
  <si>
    <t>Materials</t>
  </si>
  <si>
    <t>Employee Training</t>
  </si>
  <si>
    <t>Contract Services</t>
  </si>
  <si>
    <t>General</t>
  </si>
  <si>
    <t>Transportation and Maintenance</t>
  </si>
  <si>
    <t>Company Used Gas</t>
  </si>
  <si>
    <t>Utility Costs</t>
  </si>
  <si>
    <t>Communications</t>
  </si>
  <si>
    <t>Demand Side Management Programs</t>
  </si>
  <si>
    <t>Advertising</t>
  </si>
  <si>
    <t>Insurance</t>
  </si>
  <si>
    <t>Donations</t>
  </si>
  <si>
    <t>Financial</t>
  </si>
  <si>
    <t>Lease</t>
  </si>
  <si>
    <t>Cost Recover from Third Parties</t>
  </si>
  <si>
    <t>Computers</t>
  </si>
  <si>
    <t>Regulatory Hearing &amp; OEB Cost Assessment</t>
  </si>
  <si>
    <t>Outbound Affiliate Services</t>
  </si>
  <si>
    <t>Inbound Affiliate Services</t>
  </si>
  <si>
    <t>Bad Debt</t>
  </si>
  <si>
    <t xml:space="preserve">Other </t>
  </si>
  <si>
    <t>Total</t>
  </si>
  <si>
    <t>Indirect Capitalization</t>
  </si>
  <si>
    <t>Direct Capitalization</t>
  </si>
  <si>
    <t>Unregulated Storage</t>
  </si>
  <si>
    <t>Non Utility Earnings Adjustments</t>
  </si>
  <si>
    <t>Total Non Utility Costs</t>
  </si>
  <si>
    <t xml:space="preserve">Total </t>
  </si>
  <si>
    <t>-</t>
  </si>
  <si>
    <t>Compensation and Benefits</t>
  </si>
  <si>
    <t>Employee Related Services and Development</t>
  </si>
  <si>
    <t>Transportation Related Repairs and Maintenance</t>
  </si>
  <si>
    <t>Vehicle Aircraft and Other Repairs and Maintenance</t>
  </si>
  <si>
    <t>Travel and Entertainment</t>
  </si>
  <si>
    <t>Donations and Memberships</t>
  </si>
  <si>
    <t>Admin Expenses</t>
  </si>
  <si>
    <t>Inventory Adjustments</t>
  </si>
  <si>
    <t>Allocations &amp; Recoveries</t>
  </si>
  <si>
    <t>Miscellaneous O and A Expense</t>
  </si>
  <si>
    <t>Capitalization</t>
  </si>
  <si>
    <t>15A</t>
  </si>
  <si>
    <t>O&amp;M Subtotal before Eliminations</t>
  </si>
  <si>
    <t>Capitalization Policy Change (APCDA) per VECC#2</t>
  </si>
  <si>
    <t>CDM Program</t>
  </si>
  <si>
    <t>ABC T-service Program</t>
  </si>
  <si>
    <t>Amalgamation Transaction Costs</t>
  </si>
  <si>
    <t>Unregulated Adjustments</t>
  </si>
  <si>
    <t>Total Unregulated/Non-Utility Eliminations</t>
  </si>
  <si>
    <t>Total Net Utility O&amp;M Expense</t>
  </si>
  <si>
    <t>Elimination of MAADs Proceeding Costs (Settlement)</t>
  </si>
  <si>
    <t>ENBRIDGE GAS INC.</t>
  </si>
  <si>
    <t>Combined Utility O&amp;M</t>
  </si>
  <si>
    <t>UNION GAS LIMITED</t>
  </si>
  <si>
    <t>Utility O&amp;M</t>
  </si>
  <si>
    <t>ENBRIDGE GAS DISTRIBUTION</t>
  </si>
  <si>
    <t>Table 1</t>
  </si>
  <si>
    <t>Table 2</t>
  </si>
  <si>
    <t>Table 3</t>
  </si>
  <si>
    <t>Capitalization (DLC)</t>
  </si>
  <si>
    <t xml:space="preserve"> </t>
  </si>
  <si>
    <t>$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</si>
</sst>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9" fontId="2" fillId="0" borderId="0" xfId="1" applyFont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1" applyFont="1" applyBorder="1"/>
    <xf numFmtId="0" fontId="2" fillId="0" borderId="2" xfId="0" applyFont="1" applyBorder="1"/>
    <xf numFmtId="164" fontId="2" fillId="0" borderId="2" xfId="0" applyNumberFormat="1" applyFont="1" applyBorder="1"/>
    <xf numFmtId="9" fontId="2" fillId="0" borderId="2" xfId="1" applyFont="1" applyBorder="1"/>
    <xf numFmtId="0" fontId="2" fillId="0" borderId="0" xfId="0" applyFont="1" applyBorder="1"/>
    <xf numFmtId="0" fontId="2" fillId="0" borderId="0" xfId="0" applyFont="1" applyAlignment="1">
      <alignment horizontal="left" indent="3"/>
    </xf>
    <xf numFmtId="0" fontId="2" fillId="0" borderId="3" xfId="0" applyFont="1" applyBorder="1"/>
    <xf numFmtId="164" fontId="2" fillId="0" borderId="3" xfId="0" applyNumberFormat="1" applyFont="1" applyBorder="1"/>
    <xf numFmtId="9" fontId="2" fillId="0" borderId="3" xfId="1" applyFont="1" applyBorder="1"/>
    <xf numFmtId="0" fontId="2" fillId="0" borderId="3" xfId="0" applyFont="1" applyBorder="1" applyAlignment="1">
      <alignment horizontal="left" indent="3"/>
    </xf>
    <xf numFmtId="0" fontId="2" fillId="0" borderId="4" xfId="0" applyFont="1" applyBorder="1"/>
    <xf numFmtId="164" fontId="2" fillId="0" borderId="4" xfId="0" applyNumberFormat="1" applyFont="1" applyBorder="1"/>
    <xf numFmtId="9" fontId="2" fillId="0" borderId="4" xfId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9" fontId="2" fillId="0" borderId="5" xfId="1" applyFont="1" applyBorder="1"/>
    <xf numFmtId="0" fontId="2" fillId="0" borderId="0" xfId="0" applyFont="1" applyAlignment="1"/>
    <xf numFmtId="164" fontId="2" fillId="0" borderId="0" xfId="0" applyNumberFormat="1" applyFont="1" applyBorder="1"/>
    <xf numFmtId="9" fontId="4" fillId="0" borderId="0" xfId="1" applyFont="1"/>
    <xf numFmtId="9" fontId="4" fillId="0" borderId="2" xfId="1" applyFont="1" applyBorder="1"/>
    <xf numFmtId="0" fontId="5" fillId="0" borderId="0" xfId="0" applyFont="1" applyAlignment="1">
      <alignment horizontal="left" indent="4"/>
    </xf>
    <xf numFmtId="0" fontId="5" fillId="0" borderId="0" xfId="0" applyFont="1"/>
    <xf numFmtId="164" fontId="4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56F2-9436-4F34-979D-592F2BCAD2B5}">
  <dimension ref="A1"/>
  <sheetViews>
    <sheetView workbookViewId="0">
      <selection activeCell="C15" sqref="C15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D5FD-C71B-4BFD-A125-ACEBC74F7D0B}">
  <dimension ref="B1:K44"/>
  <sheetViews>
    <sheetView view="pageBreakPreview" zoomScale="60" zoomScaleNormal="100" workbookViewId="0">
      <selection activeCell="K18" sqref="K18"/>
    </sheetView>
  </sheetViews>
  <sheetFormatPr defaultColWidth="9.1796875" defaultRowHeight="14" x14ac:dyDescent="0.3"/>
  <cols>
    <col min="1" max="2" width="9.1796875" style="1"/>
    <col min="3" max="3" width="48.26953125" style="1" bestFit="1" customWidth="1"/>
    <col min="4" max="4" width="6.453125" style="1" customWidth="1"/>
    <col min="5" max="5" width="12.7265625" style="1" customWidth="1"/>
    <col min="6" max="6" width="5.7265625" style="1" customWidth="1"/>
    <col min="7" max="7" width="12.7265625" style="1" customWidth="1"/>
    <col min="8" max="8" width="5.7265625" style="1" customWidth="1"/>
    <col min="9" max="9" width="12.7265625" style="1" customWidth="1"/>
    <col min="10" max="10" width="5.7265625" style="1" customWidth="1"/>
    <col min="11" max="11" width="10.26953125" style="1" bestFit="1" customWidth="1"/>
    <col min="12" max="16384" width="9.1796875" style="1"/>
  </cols>
  <sheetData>
    <row r="1" spans="2:11" x14ac:dyDescent="0.3">
      <c r="C1" s="34" t="s">
        <v>90</v>
      </c>
      <c r="D1" s="34"/>
      <c r="E1" s="34"/>
      <c r="F1" s="34"/>
      <c r="G1" s="34"/>
      <c r="H1" s="34"/>
      <c r="I1" s="34"/>
      <c r="J1" s="34"/>
      <c r="K1" s="34"/>
    </row>
    <row r="2" spans="2:11" x14ac:dyDescent="0.3">
      <c r="C2" s="33" t="s">
        <v>89</v>
      </c>
      <c r="D2" s="33"/>
      <c r="E2" s="33"/>
      <c r="F2" s="33"/>
      <c r="G2" s="33"/>
      <c r="H2" s="33"/>
      <c r="I2" s="33"/>
      <c r="J2" s="33"/>
      <c r="K2" s="33"/>
    </row>
    <row r="3" spans="2:11" x14ac:dyDescent="0.3">
      <c r="C3" s="33" t="s">
        <v>88</v>
      </c>
      <c r="D3" s="33"/>
      <c r="E3" s="33"/>
      <c r="F3" s="33"/>
      <c r="G3" s="33"/>
      <c r="H3" s="33"/>
      <c r="I3" s="33"/>
      <c r="J3" s="33"/>
      <c r="K3" s="33"/>
    </row>
    <row r="6" spans="2:11" x14ac:dyDescent="0.3">
      <c r="E6" s="2" t="s">
        <v>22</v>
      </c>
      <c r="F6" s="2"/>
      <c r="G6" s="2" t="s">
        <v>23</v>
      </c>
      <c r="I6" s="31" t="s">
        <v>94</v>
      </c>
    </row>
    <row r="7" spans="2:11" x14ac:dyDescent="0.3">
      <c r="B7" s="13" t="s">
        <v>0</v>
      </c>
      <c r="C7" s="13" t="s">
        <v>24</v>
      </c>
      <c r="E7" s="20">
        <v>2017</v>
      </c>
      <c r="F7" s="2"/>
      <c r="G7" s="20">
        <v>2018</v>
      </c>
      <c r="I7" s="20" t="s">
        <v>95</v>
      </c>
      <c r="K7" s="13" t="s">
        <v>26</v>
      </c>
    </row>
    <row r="8" spans="2:11" x14ac:dyDescent="0.3">
      <c r="E8" s="2"/>
      <c r="F8" s="2"/>
      <c r="G8" s="2"/>
      <c r="I8" s="31"/>
    </row>
    <row r="9" spans="2:11" ht="15" customHeight="1" x14ac:dyDescent="0.3">
      <c r="B9" s="1">
        <v>1</v>
      </c>
      <c r="C9" s="1" t="s">
        <v>1</v>
      </c>
      <c r="E9" s="3">
        <v>223.9</v>
      </c>
      <c r="G9" s="3">
        <v>230.4</v>
      </c>
      <c r="I9" s="3">
        <f>G9-E9</f>
        <v>6.5</v>
      </c>
      <c r="K9" s="4">
        <f>+G9/E9-1</f>
        <v>2.9030817329164904E-2</v>
      </c>
    </row>
    <row r="10" spans="2:11" ht="15" customHeight="1" x14ac:dyDescent="0.3">
      <c r="B10" s="1">
        <v>2</v>
      </c>
      <c r="C10" s="1" t="s">
        <v>2</v>
      </c>
      <c r="E10" s="3">
        <v>4.2</v>
      </c>
      <c r="G10" s="3">
        <v>3.3</v>
      </c>
      <c r="I10" s="3">
        <f t="shared" ref="I10:I38" si="0">G10-E10</f>
        <v>-0.90000000000000036</v>
      </c>
      <c r="K10" s="4">
        <f t="shared" ref="K10:K38" si="1">+G10/E10-1</f>
        <v>-0.21428571428571441</v>
      </c>
    </row>
    <row r="11" spans="2:11" ht="15" customHeight="1" x14ac:dyDescent="0.3">
      <c r="B11" s="1">
        <v>3</v>
      </c>
      <c r="C11" s="1" t="s">
        <v>3</v>
      </c>
      <c r="E11" s="3">
        <v>5.3</v>
      </c>
      <c r="G11" s="3">
        <v>6</v>
      </c>
      <c r="I11" s="3">
        <f t="shared" si="0"/>
        <v>0.70000000000000018</v>
      </c>
      <c r="K11" s="4">
        <f t="shared" si="1"/>
        <v>0.13207547169811318</v>
      </c>
    </row>
    <row r="12" spans="2:11" ht="15" customHeight="1" x14ac:dyDescent="0.3">
      <c r="B12" s="1">
        <v>4</v>
      </c>
      <c r="C12" s="1" t="s">
        <v>4</v>
      </c>
      <c r="E12" s="3">
        <v>82.5</v>
      </c>
      <c r="G12" s="3">
        <v>95.3</v>
      </c>
      <c r="I12" s="3">
        <f t="shared" si="0"/>
        <v>12.799999999999997</v>
      </c>
      <c r="K12" s="4">
        <f t="shared" si="1"/>
        <v>0.15515151515151504</v>
      </c>
    </row>
    <row r="13" spans="2:11" ht="15" customHeight="1" x14ac:dyDescent="0.3">
      <c r="B13" s="1">
        <v>5</v>
      </c>
      <c r="C13" s="1" t="s">
        <v>5</v>
      </c>
      <c r="E13" s="3">
        <v>2.6</v>
      </c>
      <c r="G13" s="3">
        <v>3.2</v>
      </c>
      <c r="I13" s="3">
        <f t="shared" si="0"/>
        <v>0.60000000000000009</v>
      </c>
      <c r="K13" s="4">
        <f t="shared" si="1"/>
        <v>0.23076923076923084</v>
      </c>
    </row>
    <row r="14" spans="2:11" ht="15" customHeight="1" x14ac:dyDescent="0.3">
      <c r="B14" s="1">
        <v>6</v>
      </c>
      <c r="C14" s="1" t="s">
        <v>6</v>
      </c>
      <c r="E14" s="3">
        <v>1.7</v>
      </c>
      <c r="G14" s="3">
        <v>1.8</v>
      </c>
      <c r="I14" s="3">
        <f t="shared" si="0"/>
        <v>0.10000000000000009</v>
      </c>
      <c r="K14" s="4">
        <f t="shared" si="1"/>
        <v>5.8823529411764719E-2</v>
      </c>
    </row>
    <row r="15" spans="2:11" ht="15" customHeight="1" x14ac:dyDescent="0.3">
      <c r="B15" s="1">
        <v>7</v>
      </c>
      <c r="C15" s="1" t="s">
        <v>7</v>
      </c>
      <c r="E15" s="3">
        <v>3.1</v>
      </c>
      <c r="G15" s="3">
        <v>3.6</v>
      </c>
      <c r="I15" s="3">
        <f t="shared" si="0"/>
        <v>0.5</v>
      </c>
      <c r="K15" s="4">
        <f t="shared" si="1"/>
        <v>0.16129032258064524</v>
      </c>
    </row>
    <row r="16" spans="2:11" ht="15" customHeight="1" x14ac:dyDescent="0.3">
      <c r="B16" s="1">
        <v>8</v>
      </c>
      <c r="C16" s="1" t="s">
        <v>8</v>
      </c>
      <c r="E16" s="3">
        <v>4.9000000000000004</v>
      </c>
      <c r="G16" s="3">
        <v>4.5</v>
      </c>
      <c r="I16" s="3">
        <f t="shared" si="0"/>
        <v>-0.40000000000000036</v>
      </c>
      <c r="K16" s="4">
        <f t="shared" si="1"/>
        <v>-8.163265306122458E-2</v>
      </c>
    </row>
    <row r="17" spans="2:11" ht="15" customHeight="1" x14ac:dyDescent="0.3">
      <c r="B17" s="1">
        <v>9</v>
      </c>
      <c r="C17" s="1" t="s">
        <v>25</v>
      </c>
      <c r="E17" s="3">
        <v>0</v>
      </c>
      <c r="G17" s="3">
        <v>0</v>
      </c>
      <c r="I17" s="3">
        <f t="shared" si="0"/>
        <v>0</v>
      </c>
      <c r="K17" s="4">
        <v>0</v>
      </c>
    </row>
    <row r="18" spans="2:11" ht="15" customHeight="1" x14ac:dyDescent="0.3">
      <c r="B18" s="1">
        <v>10</v>
      </c>
      <c r="C18" s="1" t="s">
        <v>9</v>
      </c>
      <c r="E18" s="3">
        <v>1.8</v>
      </c>
      <c r="G18" s="3">
        <v>2.1</v>
      </c>
      <c r="I18" s="3">
        <f t="shared" si="0"/>
        <v>0.30000000000000004</v>
      </c>
      <c r="K18" s="4">
        <f t="shared" si="1"/>
        <v>0.16666666666666674</v>
      </c>
    </row>
    <row r="19" spans="2:11" ht="15" customHeight="1" x14ac:dyDescent="0.3">
      <c r="B19" s="1">
        <v>11</v>
      </c>
      <c r="C19" s="1" t="s">
        <v>10</v>
      </c>
      <c r="E19" s="3">
        <v>5.2</v>
      </c>
      <c r="G19" s="3">
        <v>6.4</v>
      </c>
      <c r="I19" s="3">
        <f t="shared" si="0"/>
        <v>1.2000000000000002</v>
      </c>
      <c r="K19" s="4">
        <f t="shared" si="1"/>
        <v>0.23076923076923084</v>
      </c>
    </row>
    <row r="20" spans="2:11" ht="15" customHeight="1" x14ac:dyDescent="0.3">
      <c r="B20" s="1">
        <v>12</v>
      </c>
      <c r="C20" s="1" t="s">
        <v>11</v>
      </c>
      <c r="E20" s="3">
        <v>0.4</v>
      </c>
      <c r="G20" s="3">
        <v>0.3</v>
      </c>
      <c r="I20" s="3">
        <f t="shared" si="0"/>
        <v>-0.10000000000000003</v>
      </c>
      <c r="K20" s="4">
        <f t="shared" si="1"/>
        <v>-0.25000000000000011</v>
      </c>
    </row>
    <row r="21" spans="2:11" ht="15" customHeight="1" x14ac:dyDescent="0.3">
      <c r="B21" s="1">
        <v>13</v>
      </c>
      <c r="C21" s="1" t="s">
        <v>12</v>
      </c>
      <c r="E21" s="3">
        <v>0.6</v>
      </c>
      <c r="G21" s="3">
        <v>0.8</v>
      </c>
      <c r="I21" s="3">
        <f t="shared" si="0"/>
        <v>0.20000000000000007</v>
      </c>
      <c r="K21" s="4">
        <f t="shared" si="1"/>
        <v>0.33333333333333348</v>
      </c>
    </row>
    <row r="22" spans="2:11" ht="15" customHeight="1" x14ac:dyDescent="0.3">
      <c r="B22" s="1">
        <v>14</v>
      </c>
      <c r="C22" s="1" t="s">
        <v>13</v>
      </c>
      <c r="E22" s="3">
        <v>5.4</v>
      </c>
      <c r="G22" s="3">
        <v>5.6</v>
      </c>
      <c r="I22" s="3">
        <f t="shared" si="0"/>
        <v>0.19999999999999929</v>
      </c>
      <c r="K22" s="4">
        <f t="shared" si="1"/>
        <v>3.7037037037036979E-2</v>
      </c>
    </row>
    <row r="23" spans="2:11" ht="15" customHeight="1" x14ac:dyDescent="0.3">
      <c r="B23" s="1">
        <v>15</v>
      </c>
      <c r="C23" s="1" t="s">
        <v>14</v>
      </c>
      <c r="E23" s="3">
        <v>0.8</v>
      </c>
      <c r="G23" s="3">
        <v>0.5</v>
      </c>
      <c r="I23" s="3">
        <f t="shared" si="0"/>
        <v>-0.30000000000000004</v>
      </c>
      <c r="K23" s="4">
        <f t="shared" si="1"/>
        <v>-0.375</v>
      </c>
    </row>
    <row r="24" spans="2:11" ht="15" customHeight="1" x14ac:dyDescent="0.3">
      <c r="B24" s="1">
        <v>16</v>
      </c>
      <c r="C24" s="1" t="s">
        <v>15</v>
      </c>
      <c r="E24" s="3">
        <v>2.8</v>
      </c>
      <c r="G24" s="3">
        <v>0.8</v>
      </c>
      <c r="I24" s="3">
        <f t="shared" si="0"/>
        <v>-1.9999999999999998</v>
      </c>
      <c r="K24" s="4">
        <f t="shared" si="1"/>
        <v>-0.71428571428571419</v>
      </c>
    </row>
    <row r="25" spans="2:11" ht="15" customHeight="1" x14ac:dyDescent="0.3">
      <c r="B25" s="1">
        <v>17</v>
      </c>
      <c r="C25" s="1" t="s">
        <v>16</v>
      </c>
      <c r="E25" s="3">
        <v>0.8</v>
      </c>
      <c r="G25" s="3">
        <v>2.1</v>
      </c>
      <c r="I25" s="3">
        <f t="shared" si="0"/>
        <v>1.3</v>
      </c>
      <c r="K25" s="4">
        <f t="shared" si="1"/>
        <v>1.625</v>
      </c>
    </row>
    <row r="26" spans="2:11" ht="15" customHeight="1" x14ac:dyDescent="0.3">
      <c r="B26" s="1">
        <v>18</v>
      </c>
      <c r="C26" s="1" t="s">
        <v>17</v>
      </c>
      <c r="E26" s="3">
        <v>1.2</v>
      </c>
      <c r="G26" s="3">
        <v>-2.2999999999999998</v>
      </c>
      <c r="I26" s="3">
        <f t="shared" si="0"/>
        <v>-3.5</v>
      </c>
      <c r="K26" s="4">
        <f t="shared" si="1"/>
        <v>-2.9166666666666665</v>
      </c>
    </row>
    <row r="27" spans="2:11" ht="15" customHeight="1" x14ac:dyDescent="0.3">
      <c r="B27" s="1">
        <v>19</v>
      </c>
      <c r="C27" s="1" t="s">
        <v>18</v>
      </c>
      <c r="E27" s="3">
        <v>-14</v>
      </c>
      <c r="G27" s="3">
        <v>-14.8</v>
      </c>
      <c r="I27" s="3">
        <f t="shared" si="0"/>
        <v>-0.80000000000000071</v>
      </c>
      <c r="K27" s="4">
        <f t="shared" si="1"/>
        <v>5.7142857142857162E-2</v>
      </c>
    </row>
    <row r="28" spans="2:11" ht="15" customHeight="1" x14ac:dyDescent="0.3">
      <c r="B28" s="1">
        <v>20</v>
      </c>
      <c r="C28" s="1" t="s">
        <v>19</v>
      </c>
      <c r="E28" s="3">
        <v>-36.799999999999997</v>
      </c>
      <c r="G28" s="3">
        <v>-37.1</v>
      </c>
      <c r="I28" s="3">
        <f t="shared" si="0"/>
        <v>-0.30000000000000426</v>
      </c>
      <c r="K28" s="4">
        <f t="shared" si="1"/>
        <v>8.152173913043681E-3</v>
      </c>
    </row>
    <row r="29" spans="2:11" ht="15" customHeight="1" x14ac:dyDescent="0.3">
      <c r="B29" s="1">
        <v>21</v>
      </c>
      <c r="C29" s="1" t="s">
        <v>93</v>
      </c>
      <c r="E29" s="3">
        <v>-85.1</v>
      </c>
      <c r="G29" s="3">
        <v>-87.6</v>
      </c>
      <c r="I29" s="3">
        <f t="shared" si="0"/>
        <v>-2.5</v>
      </c>
      <c r="K29" s="4">
        <f t="shared" si="1"/>
        <v>2.9377203290246845E-2</v>
      </c>
    </row>
    <row r="30" spans="2:11" ht="15" customHeight="1" x14ac:dyDescent="0.3">
      <c r="B30" s="1">
        <v>22</v>
      </c>
      <c r="C30" s="1" t="s">
        <v>20</v>
      </c>
      <c r="D30" s="11"/>
      <c r="E30" s="3">
        <v>-1.7</v>
      </c>
      <c r="F30" s="11"/>
      <c r="G30" s="3">
        <v>-1</v>
      </c>
      <c r="H30" s="11"/>
      <c r="I30" s="3">
        <f t="shared" si="0"/>
        <v>0.7</v>
      </c>
      <c r="J30" s="11"/>
      <c r="K30" s="4">
        <f t="shared" si="1"/>
        <v>-0.41176470588235292</v>
      </c>
    </row>
    <row r="31" spans="2:11" ht="15" customHeight="1" x14ac:dyDescent="0.3">
      <c r="B31" s="1">
        <v>23</v>
      </c>
      <c r="C31" s="8" t="s">
        <v>21</v>
      </c>
      <c r="D31" s="11"/>
      <c r="E31" s="9">
        <f>+SUM(E9:E30)</f>
        <v>209.6</v>
      </c>
      <c r="F31" s="11"/>
      <c r="G31" s="9">
        <f>+SUM(G9:G30)</f>
        <v>223.90000000000006</v>
      </c>
      <c r="H31" s="11"/>
      <c r="I31" s="9">
        <f t="shared" si="0"/>
        <v>14.300000000000068</v>
      </c>
      <c r="J31" s="11"/>
      <c r="K31" s="10">
        <f t="shared" si="1"/>
        <v>6.8225190839694916E-2</v>
      </c>
    </row>
    <row r="32" spans="2:11" ht="15" customHeight="1" x14ac:dyDescent="0.3">
      <c r="D32" s="11"/>
      <c r="E32" s="3"/>
      <c r="F32" s="11"/>
      <c r="G32" s="3"/>
      <c r="H32" s="11"/>
      <c r="I32" s="3"/>
      <c r="J32" s="11"/>
      <c r="K32" s="4"/>
    </row>
    <row r="33" spans="2:11" x14ac:dyDescent="0.3">
      <c r="B33" s="1">
        <v>24</v>
      </c>
      <c r="C33" s="1" t="s">
        <v>27</v>
      </c>
      <c r="D33" s="11"/>
      <c r="E33" s="3">
        <v>85.4</v>
      </c>
      <c r="F33" s="11"/>
      <c r="G33" s="3">
        <v>88.4</v>
      </c>
      <c r="H33" s="11"/>
      <c r="I33" s="3">
        <f t="shared" si="0"/>
        <v>3</v>
      </c>
      <c r="J33" s="11"/>
      <c r="K33" s="4">
        <f t="shared" si="1"/>
        <v>3.5128805620608938E-2</v>
      </c>
    </row>
    <row r="34" spans="2:11" x14ac:dyDescent="0.3">
      <c r="B34" s="1">
        <v>25</v>
      </c>
      <c r="C34" s="1" t="s">
        <v>28</v>
      </c>
      <c r="D34" s="11"/>
      <c r="E34" s="3">
        <v>24.7</v>
      </c>
      <c r="F34" s="11"/>
      <c r="G34" s="3">
        <v>15.4</v>
      </c>
      <c r="H34" s="11"/>
      <c r="I34" s="3">
        <f t="shared" si="0"/>
        <v>-9.2999999999999989</v>
      </c>
      <c r="J34" s="11"/>
      <c r="K34" s="4">
        <f t="shared" si="1"/>
        <v>-0.37651821862348178</v>
      </c>
    </row>
    <row r="35" spans="2:11" x14ac:dyDescent="0.3">
      <c r="B35" s="1">
        <v>26</v>
      </c>
      <c r="C35" s="1" t="s">
        <v>29</v>
      </c>
      <c r="D35" s="11"/>
      <c r="E35" s="3">
        <v>49.6</v>
      </c>
      <c r="F35" s="11"/>
      <c r="G35" s="3">
        <v>43.2</v>
      </c>
      <c r="H35" s="11"/>
      <c r="I35" s="3">
        <f t="shared" si="0"/>
        <v>-6.3999999999999986</v>
      </c>
      <c r="J35" s="11"/>
      <c r="K35" s="4">
        <f t="shared" si="1"/>
        <v>-0.12903225806451613</v>
      </c>
    </row>
    <row r="36" spans="2:11" x14ac:dyDescent="0.3">
      <c r="B36" s="1">
        <v>27</v>
      </c>
      <c r="C36" s="1" t="s">
        <v>30</v>
      </c>
      <c r="D36" s="11"/>
      <c r="E36" s="3">
        <v>62.9</v>
      </c>
      <c r="F36" s="11"/>
      <c r="G36" s="3">
        <v>67.599999999999994</v>
      </c>
      <c r="H36" s="11"/>
      <c r="I36" s="3">
        <f t="shared" si="0"/>
        <v>4.6999999999999957</v>
      </c>
      <c r="J36" s="11"/>
      <c r="K36" s="4">
        <f t="shared" si="1"/>
        <v>7.472178060413337E-2</v>
      </c>
    </row>
    <row r="37" spans="2:11" x14ac:dyDescent="0.3">
      <c r="B37" s="1">
        <v>28</v>
      </c>
      <c r="C37" s="1" t="s">
        <v>31</v>
      </c>
      <c r="D37" s="11"/>
      <c r="E37" s="3">
        <v>-0.7</v>
      </c>
      <c r="F37" s="11"/>
      <c r="G37" s="3">
        <v>-1.2</v>
      </c>
      <c r="H37" s="11"/>
      <c r="I37" s="3">
        <f t="shared" si="0"/>
        <v>-0.5</v>
      </c>
      <c r="J37" s="11"/>
      <c r="K37" s="4">
        <f t="shared" si="1"/>
        <v>0.71428571428571441</v>
      </c>
    </row>
    <row r="38" spans="2:11" ht="14.5" thickBot="1" x14ac:dyDescent="0.35">
      <c r="B38" s="1">
        <v>29</v>
      </c>
      <c r="C38" s="5" t="s">
        <v>32</v>
      </c>
      <c r="D38" s="11"/>
      <c r="E38" s="6">
        <f>+SUM(E31:E37)</f>
        <v>431.5</v>
      </c>
      <c r="F38" s="11"/>
      <c r="G38" s="6">
        <f>+SUM(G31:G37)</f>
        <v>437.3</v>
      </c>
      <c r="H38" s="11"/>
      <c r="I38" s="6">
        <f t="shared" si="0"/>
        <v>5.8000000000000114</v>
      </c>
      <c r="J38" s="11"/>
      <c r="K38" s="7">
        <f t="shared" si="1"/>
        <v>1.3441483198145976E-2</v>
      </c>
    </row>
    <row r="39" spans="2:11" x14ac:dyDescent="0.3">
      <c r="D39" s="11"/>
      <c r="F39" s="11"/>
      <c r="H39" s="11"/>
      <c r="J39" s="11"/>
    </row>
    <row r="40" spans="2:11" x14ac:dyDescent="0.3">
      <c r="D40" s="11"/>
      <c r="G40" s="3"/>
      <c r="I40" s="3"/>
    </row>
    <row r="41" spans="2:11" x14ac:dyDescent="0.3">
      <c r="D41" s="11"/>
    </row>
    <row r="42" spans="2:11" x14ac:dyDescent="0.3">
      <c r="D42" s="11"/>
    </row>
    <row r="43" spans="2:11" x14ac:dyDescent="0.3">
      <c r="D43" s="11"/>
    </row>
    <row r="44" spans="2:11" x14ac:dyDescent="0.3">
      <c r="D44" s="11"/>
    </row>
  </sheetData>
  <mergeCells count="3">
    <mergeCell ref="C2:K2"/>
    <mergeCell ref="C3:K3"/>
    <mergeCell ref="C1:K1"/>
  </mergeCells>
  <pageMargins left="0.7" right="0.7" top="1.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0606-74ED-4889-8D01-82719AF6A8B4}">
  <dimension ref="B1:K50"/>
  <sheetViews>
    <sheetView view="pageBreakPreview" zoomScale="60" zoomScaleNormal="100" workbookViewId="0">
      <selection activeCell="I36" sqref="I36"/>
    </sheetView>
  </sheetViews>
  <sheetFormatPr defaultColWidth="9.1796875" defaultRowHeight="14" x14ac:dyDescent="0.3"/>
  <cols>
    <col min="1" max="2" width="9.1796875" style="1"/>
    <col min="3" max="3" width="48.26953125" style="1" bestFit="1" customWidth="1"/>
    <col min="4" max="4" width="6.453125" style="1" customWidth="1"/>
    <col min="5" max="5" width="12.7265625" style="1" customWidth="1"/>
    <col min="6" max="6" width="5.7265625" style="1" customWidth="1"/>
    <col min="7" max="7" width="12.7265625" style="1" customWidth="1"/>
    <col min="8" max="8" width="5.7265625" style="1" customWidth="1"/>
    <col min="9" max="9" width="12.7265625" style="1" customWidth="1"/>
    <col min="10" max="10" width="5.7265625" style="1" customWidth="1"/>
    <col min="11" max="11" width="10.26953125" style="1" bestFit="1" customWidth="1"/>
    <col min="12" max="16384" width="9.1796875" style="1"/>
  </cols>
  <sheetData>
    <row r="1" spans="2:11" x14ac:dyDescent="0.3">
      <c r="C1" s="34" t="s">
        <v>91</v>
      </c>
      <c r="D1" s="34"/>
      <c r="E1" s="34"/>
      <c r="F1" s="34"/>
      <c r="G1" s="34"/>
      <c r="H1" s="34"/>
      <c r="I1" s="34"/>
      <c r="J1" s="34"/>
      <c r="K1" s="34"/>
    </row>
    <row r="2" spans="2:11" x14ac:dyDescent="0.3">
      <c r="C2" s="33" t="s">
        <v>87</v>
      </c>
      <c r="D2" s="33"/>
      <c r="E2" s="33"/>
      <c r="F2" s="33"/>
      <c r="G2" s="33"/>
      <c r="H2" s="33"/>
      <c r="I2" s="33"/>
      <c r="J2" s="33"/>
      <c r="K2" s="33"/>
    </row>
    <row r="3" spans="2:11" x14ac:dyDescent="0.3">
      <c r="B3" s="24"/>
      <c r="C3" s="33" t="s">
        <v>88</v>
      </c>
      <c r="D3" s="33"/>
      <c r="E3" s="33"/>
      <c r="F3" s="33"/>
      <c r="G3" s="33"/>
      <c r="H3" s="33"/>
      <c r="I3" s="33"/>
      <c r="J3" s="33"/>
      <c r="K3" s="33"/>
    </row>
    <row r="6" spans="2:11" x14ac:dyDescent="0.3">
      <c r="E6" s="2" t="s">
        <v>22</v>
      </c>
      <c r="F6" s="2"/>
      <c r="G6" s="2" t="s">
        <v>23</v>
      </c>
      <c r="I6" s="31" t="s">
        <v>94</v>
      </c>
    </row>
    <row r="7" spans="2:11" x14ac:dyDescent="0.3">
      <c r="B7" s="13" t="s">
        <v>0</v>
      </c>
      <c r="C7" s="13" t="s">
        <v>24</v>
      </c>
      <c r="E7" s="20">
        <v>2017</v>
      </c>
      <c r="F7" s="2"/>
      <c r="G7" s="20">
        <v>2018</v>
      </c>
      <c r="I7" s="20" t="s">
        <v>95</v>
      </c>
      <c r="K7" s="13" t="s">
        <v>26</v>
      </c>
    </row>
    <row r="8" spans="2:11" x14ac:dyDescent="0.3">
      <c r="E8" s="2"/>
      <c r="F8" s="2"/>
      <c r="G8" s="2"/>
      <c r="I8" s="31"/>
    </row>
    <row r="9" spans="2:11" ht="15" customHeight="1" x14ac:dyDescent="0.3">
      <c r="B9" s="1">
        <v>1</v>
      </c>
      <c r="C9" s="1" t="s">
        <v>33</v>
      </c>
      <c r="E9" s="3">
        <v>221.75800000000001</v>
      </c>
      <c r="G9" s="3">
        <v>244.494</v>
      </c>
      <c r="I9" s="3">
        <f>G9-E9</f>
        <v>22.73599999999999</v>
      </c>
      <c r="K9" s="4">
        <f>+G9/E9-1</f>
        <v>0.1025261771841377</v>
      </c>
    </row>
    <row r="10" spans="2:11" ht="15" customHeight="1" x14ac:dyDescent="0.3">
      <c r="B10" s="1">
        <v>2</v>
      </c>
      <c r="C10" s="1" t="s">
        <v>34</v>
      </c>
      <c r="E10" s="3">
        <v>60.709000000000003</v>
      </c>
      <c r="G10" s="3">
        <v>65.936999999999998</v>
      </c>
      <c r="I10" s="3">
        <f t="shared" ref="I10:I31" si="0">G10-E10</f>
        <v>5.2279999999999944</v>
      </c>
      <c r="K10" s="4">
        <f t="shared" ref="K10:K44" si="1">+G10/E10-1</f>
        <v>8.6115732428470038E-2</v>
      </c>
    </row>
    <row r="11" spans="2:11" ht="15" customHeight="1" x14ac:dyDescent="0.3">
      <c r="B11" s="1">
        <v>3</v>
      </c>
      <c r="C11" s="1" t="s">
        <v>35</v>
      </c>
      <c r="E11" s="3">
        <v>10.238</v>
      </c>
      <c r="G11" s="3">
        <v>12.090999999999999</v>
      </c>
      <c r="I11" s="3">
        <f t="shared" si="0"/>
        <v>1.8529999999999998</v>
      </c>
      <c r="K11" s="4">
        <f t="shared" si="1"/>
        <v>0.18099238132447737</v>
      </c>
    </row>
    <row r="12" spans="2:11" ht="15" customHeight="1" x14ac:dyDescent="0.3">
      <c r="B12" s="1">
        <v>4</v>
      </c>
      <c r="C12" s="1" t="s">
        <v>36</v>
      </c>
      <c r="E12" s="3">
        <v>12.426</v>
      </c>
      <c r="G12" s="3">
        <v>12.076000000000001</v>
      </c>
      <c r="I12" s="3">
        <f t="shared" si="0"/>
        <v>-0.34999999999999964</v>
      </c>
      <c r="K12" s="4">
        <f t="shared" si="1"/>
        <v>-2.816674714308709E-2</v>
      </c>
    </row>
    <row r="13" spans="2:11" ht="15" customHeight="1" x14ac:dyDescent="0.3">
      <c r="B13" s="1">
        <v>5</v>
      </c>
      <c r="C13" s="1" t="s">
        <v>37</v>
      </c>
      <c r="E13" s="3">
        <v>70.599000000000004</v>
      </c>
      <c r="G13" s="3">
        <v>77.415000000000006</v>
      </c>
      <c r="I13" s="3">
        <f t="shared" si="0"/>
        <v>6.8160000000000025</v>
      </c>
      <c r="K13" s="4">
        <f t="shared" si="1"/>
        <v>9.6545276845281025E-2</v>
      </c>
    </row>
    <row r="14" spans="2:11" ht="15" customHeight="1" x14ac:dyDescent="0.3">
      <c r="B14" s="1">
        <v>6</v>
      </c>
      <c r="C14" s="1" t="s">
        <v>5</v>
      </c>
      <c r="E14" s="3">
        <v>8.1620000000000008</v>
      </c>
      <c r="G14" s="3">
        <v>11.131</v>
      </c>
      <c r="I14" s="3">
        <f t="shared" si="0"/>
        <v>2.9689999999999994</v>
      </c>
      <c r="K14" s="4">
        <f t="shared" si="1"/>
        <v>0.363758882626807</v>
      </c>
    </row>
    <row r="15" spans="2:11" ht="15" customHeight="1" x14ac:dyDescent="0.3">
      <c r="B15" s="1">
        <v>7</v>
      </c>
      <c r="C15" s="1" t="s">
        <v>38</v>
      </c>
      <c r="E15" s="3">
        <v>27.895</v>
      </c>
      <c r="G15" s="3">
        <v>27.969000000000001</v>
      </c>
      <c r="I15" s="3">
        <f t="shared" si="0"/>
        <v>7.400000000000162E-2</v>
      </c>
      <c r="K15" s="4">
        <f t="shared" si="1"/>
        <v>2.6528051622154436E-3</v>
      </c>
    </row>
    <row r="16" spans="2:11" ht="15" customHeight="1" x14ac:dyDescent="0.3">
      <c r="B16" s="1">
        <v>8</v>
      </c>
      <c r="C16" s="1" t="s">
        <v>39</v>
      </c>
      <c r="E16" s="3">
        <v>9.8450000000000006</v>
      </c>
      <c r="G16" s="3">
        <v>10.208</v>
      </c>
      <c r="I16" s="3">
        <f t="shared" si="0"/>
        <v>0.36299999999999955</v>
      </c>
      <c r="K16" s="4">
        <f t="shared" si="1"/>
        <v>3.6871508379888285E-2</v>
      </c>
    </row>
    <row r="17" spans="2:11" ht="15" customHeight="1" x14ac:dyDescent="0.3">
      <c r="B17" s="1">
        <v>9</v>
      </c>
      <c r="C17" s="1" t="s">
        <v>40</v>
      </c>
      <c r="E17" s="3">
        <v>1.9359999999999999</v>
      </c>
      <c r="G17" s="3">
        <v>2.0030000000000001</v>
      </c>
      <c r="I17" s="3">
        <f t="shared" si="0"/>
        <v>6.7000000000000171E-2</v>
      </c>
      <c r="K17" s="4">
        <v>0</v>
      </c>
    </row>
    <row r="18" spans="2:11" ht="15" customHeight="1" x14ac:dyDescent="0.3">
      <c r="B18" s="1">
        <v>10</v>
      </c>
      <c r="C18" s="1" t="s">
        <v>41</v>
      </c>
      <c r="E18" s="3">
        <v>5.968</v>
      </c>
      <c r="G18" s="3">
        <v>5.5279999999999996</v>
      </c>
      <c r="I18" s="3">
        <f t="shared" si="0"/>
        <v>-0.44000000000000039</v>
      </c>
      <c r="K18" s="4">
        <f t="shared" si="1"/>
        <v>-7.3726541554959835E-2</v>
      </c>
    </row>
    <row r="19" spans="2:11" ht="15" customHeight="1" x14ac:dyDescent="0.3">
      <c r="B19" s="1">
        <v>11</v>
      </c>
      <c r="C19" s="1" t="s">
        <v>42</v>
      </c>
      <c r="E19" s="3">
        <v>5.6580000000000004</v>
      </c>
      <c r="G19" s="3">
        <v>4.1189999999999998</v>
      </c>
      <c r="I19" s="3">
        <f t="shared" si="0"/>
        <v>-1.5390000000000006</v>
      </c>
      <c r="K19" s="4">
        <f t="shared" si="1"/>
        <v>-0.27200424178154836</v>
      </c>
    </row>
    <row r="20" spans="2:11" ht="15" customHeight="1" x14ac:dyDescent="0.3">
      <c r="B20" s="1">
        <v>12</v>
      </c>
      <c r="C20" s="1" t="s">
        <v>43</v>
      </c>
      <c r="E20" s="3">
        <v>48.052</v>
      </c>
      <c r="G20" s="3">
        <v>51.19</v>
      </c>
      <c r="I20" s="3">
        <f t="shared" si="0"/>
        <v>3.1379999999999981</v>
      </c>
      <c r="K20" s="4">
        <f t="shared" si="1"/>
        <v>6.5304253725131156E-2</v>
      </c>
    </row>
    <row r="21" spans="2:11" ht="15" customHeight="1" x14ac:dyDescent="0.3">
      <c r="B21" s="1">
        <v>13</v>
      </c>
      <c r="C21" s="1" t="s">
        <v>44</v>
      </c>
      <c r="E21" s="3">
        <v>3.4489999999999998</v>
      </c>
      <c r="G21" s="3">
        <v>3.2850000000000001</v>
      </c>
      <c r="I21" s="3">
        <f t="shared" si="0"/>
        <v>-0.1639999999999997</v>
      </c>
      <c r="K21" s="4">
        <f t="shared" si="1"/>
        <v>-4.7550014496955506E-2</v>
      </c>
    </row>
    <row r="22" spans="2:11" ht="15" customHeight="1" x14ac:dyDescent="0.3">
      <c r="B22" s="1">
        <v>14</v>
      </c>
      <c r="C22" s="1" t="s">
        <v>45</v>
      </c>
      <c r="E22" s="3">
        <v>6.7850000000000001</v>
      </c>
      <c r="G22" s="3">
        <v>2.323</v>
      </c>
      <c r="I22" s="3">
        <f t="shared" si="0"/>
        <v>-4.4619999999999997</v>
      </c>
      <c r="K22" s="4">
        <f t="shared" si="1"/>
        <v>-0.65762711864406787</v>
      </c>
    </row>
    <row r="23" spans="2:11" ht="15" customHeight="1" x14ac:dyDescent="0.3">
      <c r="B23" s="1">
        <v>15</v>
      </c>
      <c r="C23" s="1" t="s">
        <v>46</v>
      </c>
      <c r="E23" s="3">
        <v>0.89900000000000002</v>
      </c>
      <c r="G23" s="3">
        <v>2.6150000000000002</v>
      </c>
      <c r="I23" s="3">
        <f t="shared" si="0"/>
        <v>1.7160000000000002</v>
      </c>
      <c r="K23" s="4">
        <f t="shared" si="1"/>
        <v>1.9087875417130147</v>
      </c>
    </row>
    <row r="24" spans="2:11" ht="15" customHeight="1" x14ac:dyDescent="0.3">
      <c r="B24" s="1">
        <v>16</v>
      </c>
      <c r="C24" s="1" t="s">
        <v>47</v>
      </c>
      <c r="E24" s="3">
        <v>2.7240000000000002</v>
      </c>
      <c r="G24" s="3">
        <v>2.028</v>
      </c>
      <c r="I24" s="3">
        <f t="shared" si="0"/>
        <v>-0.69600000000000017</v>
      </c>
      <c r="K24" s="4">
        <f t="shared" si="1"/>
        <v>-0.25550660792951552</v>
      </c>
    </row>
    <row r="25" spans="2:11" ht="15" customHeight="1" x14ac:dyDescent="0.3">
      <c r="B25" s="1">
        <v>17</v>
      </c>
      <c r="C25" s="1" t="s">
        <v>48</v>
      </c>
      <c r="E25" s="3">
        <v>4.7329999999999997</v>
      </c>
      <c r="G25" s="3">
        <v>4.8120000000000003</v>
      </c>
      <c r="I25" s="3">
        <f t="shared" si="0"/>
        <v>7.9000000000000625E-2</v>
      </c>
      <c r="K25" s="4">
        <f t="shared" si="1"/>
        <v>1.6691316289879632E-2</v>
      </c>
    </row>
    <row r="26" spans="2:11" ht="15" customHeight="1" x14ac:dyDescent="0.3">
      <c r="B26" s="1">
        <v>18</v>
      </c>
      <c r="C26" s="1" t="s">
        <v>49</v>
      </c>
      <c r="E26" s="3">
        <v>-3.7309999999999999</v>
      </c>
      <c r="G26" s="3">
        <v>-11.051</v>
      </c>
      <c r="I26" s="3">
        <f t="shared" si="0"/>
        <v>-7.32</v>
      </c>
      <c r="K26" s="4">
        <f t="shared" si="1"/>
        <v>1.9619404985258644</v>
      </c>
    </row>
    <row r="27" spans="2:11" ht="15" customHeight="1" x14ac:dyDescent="0.3">
      <c r="B27" s="1">
        <v>19</v>
      </c>
      <c r="C27" s="1" t="s">
        <v>50</v>
      </c>
      <c r="E27" s="3">
        <v>10.782</v>
      </c>
      <c r="G27" s="3">
        <v>7.7670000000000003</v>
      </c>
      <c r="I27" s="3">
        <f t="shared" si="0"/>
        <v>-3.0149999999999997</v>
      </c>
      <c r="K27" s="4">
        <f t="shared" si="1"/>
        <v>-0.27963272120200333</v>
      </c>
    </row>
    <row r="28" spans="2:11" ht="15" customHeight="1" x14ac:dyDescent="0.3">
      <c r="B28" s="1">
        <v>20</v>
      </c>
      <c r="C28" s="1" t="s">
        <v>51</v>
      </c>
      <c r="E28" s="3">
        <v>3.5630000000000002</v>
      </c>
      <c r="G28" s="3">
        <v>4.6760000000000002</v>
      </c>
      <c r="I28" s="3">
        <f t="shared" si="0"/>
        <v>1.113</v>
      </c>
      <c r="K28" s="4">
        <f t="shared" si="1"/>
        <v>0.31237721021610998</v>
      </c>
    </row>
    <row r="29" spans="2:11" ht="15" customHeight="1" x14ac:dyDescent="0.3">
      <c r="B29" s="1">
        <v>21</v>
      </c>
      <c r="C29" s="1" t="s">
        <v>52</v>
      </c>
      <c r="E29" s="3">
        <v>-15.842000000000001</v>
      </c>
      <c r="G29" s="3">
        <v>-9.5069999999999997</v>
      </c>
      <c r="I29" s="3">
        <f t="shared" si="0"/>
        <v>6.3350000000000009</v>
      </c>
      <c r="K29" s="4">
        <f t="shared" si="1"/>
        <v>-0.39988637798257798</v>
      </c>
    </row>
    <row r="30" spans="2:11" ht="15" customHeight="1" x14ac:dyDescent="0.3">
      <c r="B30" s="1">
        <v>22</v>
      </c>
      <c r="C30" s="1" t="s">
        <v>53</v>
      </c>
      <c r="E30" s="3">
        <v>22.613</v>
      </c>
      <c r="G30" s="3">
        <v>22.949000000000002</v>
      </c>
      <c r="I30" s="3">
        <f t="shared" si="0"/>
        <v>0.33600000000000207</v>
      </c>
      <c r="K30" s="4">
        <f t="shared" si="1"/>
        <v>1.4858709591827779E-2</v>
      </c>
    </row>
    <row r="31" spans="2:11" ht="15" customHeight="1" x14ac:dyDescent="0.3">
      <c r="B31" s="1">
        <v>23</v>
      </c>
      <c r="C31" s="1" t="s">
        <v>54</v>
      </c>
      <c r="D31" s="11"/>
      <c r="E31" s="3">
        <v>4.05</v>
      </c>
      <c r="G31" s="3">
        <v>4.6890000000000001</v>
      </c>
      <c r="I31" s="3">
        <f t="shared" si="0"/>
        <v>0.63900000000000023</v>
      </c>
      <c r="K31" s="4">
        <f t="shared" si="1"/>
        <v>0.15777777777777779</v>
      </c>
    </row>
    <row r="32" spans="2:11" ht="15" customHeight="1" x14ac:dyDescent="0.3">
      <c r="B32" s="1">
        <v>24</v>
      </c>
      <c r="C32" s="1" t="s">
        <v>55</v>
      </c>
      <c r="D32" s="11"/>
      <c r="E32" s="3" t="s">
        <v>63</v>
      </c>
      <c r="F32" s="11"/>
      <c r="G32" s="3" t="s">
        <v>63</v>
      </c>
      <c r="H32" s="11"/>
      <c r="I32" s="3"/>
      <c r="J32" s="11"/>
      <c r="K32" s="4"/>
    </row>
    <row r="33" spans="2:11" ht="15" customHeight="1" x14ac:dyDescent="0.3">
      <c r="B33" s="1">
        <v>25</v>
      </c>
      <c r="C33" s="17" t="s">
        <v>56</v>
      </c>
      <c r="D33" s="11"/>
      <c r="E33" s="18">
        <f>+SUM(E9:E32)</f>
        <v>523.27099999999996</v>
      </c>
      <c r="F33" s="11"/>
      <c r="G33" s="18">
        <f>+SUM(G9:G32)</f>
        <v>558.74700000000007</v>
      </c>
      <c r="H33" s="11"/>
      <c r="I33" s="18">
        <f>+SUM(I9:I32)</f>
        <v>35.475999999999992</v>
      </c>
      <c r="J33" s="11"/>
      <c r="K33" s="19">
        <f t="shared" si="1"/>
        <v>6.7796610169491789E-2</v>
      </c>
    </row>
    <row r="34" spans="2:11" ht="15" customHeight="1" x14ac:dyDescent="0.3">
      <c r="D34" s="11"/>
      <c r="E34" s="3"/>
      <c r="F34" s="11"/>
      <c r="G34" s="3"/>
      <c r="H34" s="11"/>
      <c r="I34" s="3"/>
      <c r="J34" s="11"/>
      <c r="K34" s="4"/>
    </row>
    <row r="35" spans="2:11" x14ac:dyDescent="0.3">
      <c r="B35" s="1">
        <v>26</v>
      </c>
      <c r="C35" s="1" t="s">
        <v>57</v>
      </c>
      <c r="D35" s="11"/>
      <c r="E35" s="3">
        <v>-73.016999999999996</v>
      </c>
      <c r="F35" s="11"/>
      <c r="G35" s="3">
        <v>-76.037000000000006</v>
      </c>
      <c r="H35" s="11"/>
      <c r="I35" s="3">
        <f t="shared" ref="I35:I36" si="2">G35-E35</f>
        <v>-3.0200000000000102</v>
      </c>
      <c r="J35" s="11"/>
      <c r="K35" s="4">
        <f t="shared" si="1"/>
        <v>4.1360231179040641E-2</v>
      </c>
    </row>
    <row r="36" spans="2:11" x14ac:dyDescent="0.3">
      <c r="B36" s="1">
        <v>27</v>
      </c>
      <c r="C36" s="13" t="s">
        <v>58</v>
      </c>
      <c r="D36" s="11"/>
      <c r="E36" s="14">
        <v>-22.547000000000001</v>
      </c>
      <c r="F36" s="11"/>
      <c r="G36" s="14">
        <v>-20.835999999999999</v>
      </c>
      <c r="H36" s="11"/>
      <c r="I36" s="14">
        <f t="shared" si="2"/>
        <v>1.7110000000000021</v>
      </c>
      <c r="J36" s="11"/>
      <c r="K36" s="15">
        <f t="shared" si="1"/>
        <v>-7.5885927174347056E-2</v>
      </c>
    </row>
    <row r="37" spans="2:11" x14ac:dyDescent="0.3">
      <c r="D37" s="11"/>
      <c r="E37" s="3"/>
      <c r="F37" s="11"/>
      <c r="G37" s="3"/>
      <c r="H37" s="11"/>
      <c r="I37" s="3"/>
      <c r="J37" s="11"/>
      <c r="K37" s="4"/>
    </row>
    <row r="38" spans="2:11" x14ac:dyDescent="0.3">
      <c r="B38" s="1">
        <v>28</v>
      </c>
      <c r="C38" s="1" t="s">
        <v>62</v>
      </c>
      <c r="D38" s="11"/>
      <c r="E38" s="3">
        <f>+E33+E35+E36</f>
        <v>427.70699999999994</v>
      </c>
      <c r="F38" s="11"/>
      <c r="G38" s="3">
        <f>+G33+G35+G36</f>
        <v>461.87400000000002</v>
      </c>
      <c r="H38" s="11"/>
      <c r="I38" s="3">
        <f t="shared" ref="I38" si="3">G38-E38</f>
        <v>34.167000000000087</v>
      </c>
      <c r="J38" s="11"/>
      <c r="K38" s="4"/>
    </row>
    <row r="39" spans="2:11" x14ac:dyDescent="0.3">
      <c r="D39" s="11"/>
      <c r="E39" s="3"/>
      <c r="F39" s="11"/>
      <c r="G39" s="3"/>
      <c r="H39" s="11"/>
      <c r="I39" s="3"/>
      <c r="J39" s="11"/>
      <c r="K39" s="4"/>
    </row>
    <row r="40" spans="2:11" x14ac:dyDescent="0.3">
      <c r="B40" s="1">
        <v>29</v>
      </c>
      <c r="C40" s="12" t="s">
        <v>59</v>
      </c>
      <c r="D40" s="11"/>
      <c r="E40" s="3">
        <v>-13.45</v>
      </c>
      <c r="F40" s="11"/>
      <c r="G40" s="3">
        <v>-13.451000000000001</v>
      </c>
      <c r="H40" s="11"/>
      <c r="I40" s="3">
        <f t="shared" ref="I40:I42" si="4">G40-E40</f>
        <v>-1.0000000000012221E-3</v>
      </c>
      <c r="J40" s="11"/>
      <c r="K40" s="4"/>
    </row>
    <row r="41" spans="2:11" x14ac:dyDescent="0.3">
      <c r="B41" s="1">
        <v>30</v>
      </c>
      <c r="C41" s="16" t="s">
        <v>60</v>
      </c>
      <c r="D41" s="11"/>
      <c r="E41" s="14">
        <v>-0.83099999999999996</v>
      </c>
      <c r="F41" s="11"/>
      <c r="G41" s="14">
        <v>-1.494</v>
      </c>
      <c r="H41" s="11"/>
      <c r="I41" s="14">
        <f t="shared" si="4"/>
        <v>-0.66300000000000003</v>
      </c>
      <c r="J41" s="11"/>
      <c r="K41" s="15">
        <f t="shared" si="1"/>
        <v>0.79783393501805056</v>
      </c>
    </row>
    <row r="42" spans="2:11" x14ac:dyDescent="0.3">
      <c r="B42" s="1">
        <v>31</v>
      </c>
      <c r="C42" s="1" t="s">
        <v>61</v>
      </c>
      <c r="D42" s="11"/>
      <c r="E42" s="3">
        <f>+SUM(E40:E41)</f>
        <v>-14.280999999999999</v>
      </c>
      <c r="F42" s="11"/>
      <c r="G42" s="3">
        <f>+SUM(G40:G41)</f>
        <v>-14.945</v>
      </c>
      <c r="H42" s="11"/>
      <c r="I42" s="3">
        <f t="shared" si="4"/>
        <v>-0.66400000000000148</v>
      </c>
      <c r="J42" s="11"/>
      <c r="K42" s="4">
        <f t="shared" si="1"/>
        <v>4.6495343463343053E-2</v>
      </c>
    </row>
    <row r="43" spans="2:11" x14ac:dyDescent="0.3">
      <c r="D43" s="11"/>
      <c r="E43" s="3"/>
      <c r="F43" s="11"/>
      <c r="G43" s="3"/>
      <c r="H43" s="11"/>
      <c r="I43" s="3"/>
      <c r="J43" s="11"/>
      <c r="K43" s="4"/>
    </row>
    <row r="44" spans="2:11" ht="14.5" thickBot="1" x14ac:dyDescent="0.35">
      <c r="B44" s="1">
        <v>32</v>
      </c>
      <c r="C44" s="5" t="s">
        <v>32</v>
      </c>
      <c r="D44" s="11"/>
      <c r="E44" s="6">
        <f>+E38+E42</f>
        <v>413.42599999999993</v>
      </c>
      <c r="F44" s="11"/>
      <c r="G44" s="6">
        <f>+G38+G42</f>
        <v>446.92900000000003</v>
      </c>
      <c r="H44" s="11"/>
      <c r="I44" s="6">
        <f t="shared" ref="I44" si="5">G44-E44</f>
        <v>33.5030000000001</v>
      </c>
      <c r="J44" s="11"/>
      <c r="K44" s="7">
        <f t="shared" si="1"/>
        <v>8.1037477081751241E-2</v>
      </c>
    </row>
    <row r="45" spans="2:11" x14ac:dyDescent="0.3">
      <c r="D45" s="11"/>
      <c r="F45" s="11"/>
      <c r="H45" s="11"/>
      <c r="J45" s="11"/>
    </row>
    <row r="46" spans="2:11" x14ac:dyDescent="0.3">
      <c r="D46" s="11"/>
      <c r="G46" s="3"/>
    </row>
    <row r="47" spans="2:11" x14ac:dyDescent="0.3">
      <c r="D47" s="11"/>
    </row>
    <row r="48" spans="2:11" x14ac:dyDescent="0.3">
      <c r="D48" s="11"/>
    </row>
    <row r="49" spans="4:4" x14ac:dyDescent="0.3">
      <c r="D49" s="11"/>
    </row>
    <row r="50" spans="4:4" x14ac:dyDescent="0.3">
      <c r="D50" s="11"/>
    </row>
  </sheetData>
  <mergeCells count="3">
    <mergeCell ref="C2:K2"/>
    <mergeCell ref="C3:K3"/>
    <mergeCell ref="C1:K1"/>
  </mergeCells>
  <pageMargins left="0.7" right="0.7" top="1.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6291-9D72-4776-80F4-8486D9A96E77}">
  <dimension ref="B1:L42"/>
  <sheetViews>
    <sheetView tabSelected="1" view="pageBreakPreview" zoomScale="60" zoomScaleNormal="100" workbookViewId="0">
      <selection activeCell="I9" sqref="I9"/>
    </sheetView>
  </sheetViews>
  <sheetFormatPr defaultColWidth="9.1796875" defaultRowHeight="14" x14ac:dyDescent="0.3"/>
  <cols>
    <col min="1" max="2" width="9.1796875" style="1"/>
    <col min="3" max="3" width="51.54296875" style="1" bestFit="1" customWidth="1"/>
    <col min="4" max="4" width="6.453125" style="1" customWidth="1"/>
    <col min="5" max="5" width="12.7265625" style="1" customWidth="1"/>
    <col min="6" max="6" width="5.7265625" style="1" customWidth="1"/>
    <col min="7" max="7" width="12.7265625" style="1" customWidth="1"/>
    <col min="8" max="8" width="5.7265625" style="1" customWidth="1"/>
    <col min="9" max="9" width="12.7265625" style="1" customWidth="1"/>
    <col min="10" max="10" width="5.7265625" style="1" customWidth="1"/>
    <col min="11" max="11" width="10.26953125" style="1" bestFit="1" customWidth="1"/>
    <col min="12" max="12" width="9.1796875" style="11"/>
    <col min="13" max="16384" width="9.1796875" style="1"/>
  </cols>
  <sheetData>
    <row r="1" spans="2:12" x14ac:dyDescent="0.3">
      <c r="C1" s="34" t="s">
        <v>92</v>
      </c>
      <c r="D1" s="34"/>
      <c r="E1" s="34"/>
      <c r="F1" s="34"/>
      <c r="G1" s="34"/>
      <c r="H1" s="34"/>
      <c r="I1" s="34"/>
      <c r="J1" s="34"/>
      <c r="K1" s="34"/>
    </row>
    <row r="2" spans="2:12" x14ac:dyDescent="0.3">
      <c r="C2" s="33" t="s">
        <v>85</v>
      </c>
      <c r="D2" s="33"/>
      <c r="E2" s="33"/>
      <c r="F2" s="33"/>
      <c r="G2" s="33"/>
      <c r="H2" s="33"/>
      <c r="I2" s="33"/>
      <c r="J2" s="33"/>
      <c r="K2" s="33"/>
    </row>
    <row r="3" spans="2:12" x14ac:dyDescent="0.3">
      <c r="C3" s="33" t="s">
        <v>86</v>
      </c>
      <c r="D3" s="33"/>
      <c r="E3" s="33"/>
      <c r="F3" s="33"/>
      <c r="G3" s="33"/>
      <c r="H3" s="33"/>
      <c r="I3" s="33"/>
      <c r="J3" s="33"/>
      <c r="K3" s="33"/>
    </row>
    <row r="6" spans="2:12" x14ac:dyDescent="0.3">
      <c r="E6" s="2" t="s">
        <v>22</v>
      </c>
      <c r="F6" s="2"/>
      <c r="G6" s="2" t="s">
        <v>23</v>
      </c>
      <c r="H6" s="31"/>
      <c r="I6" s="31"/>
    </row>
    <row r="7" spans="2:12" x14ac:dyDescent="0.3">
      <c r="B7" s="13" t="s">
        <v>0</v>
      </c>
      <c r="C7" s="13" t="s">
        <v>24</v>
      </c>
      <c r="E7" s="20">
        <v>2018</v>
      </c>
      <c r="F7" s="2"/>
      <c r="G7" s="20">
        <v>2019</v>
      </c>
      <c r="H7" s="32"/>
      <c r="I7" s="20" t="s">
        <v>95</v>
      </c>
      <c r="K7" s="13" t="s">
        <v>26</v>
      </c>
    </row>
    <row r="8" spans="2:12" x14ac:dyDescent="0.3">
      <c r="E8" s="2"/>
      <c r="F8" s="2"/>
      <c r="G8" s="2"/>
      <c r="H8" s="31"/>
      <c r="I8" s="31"/>
    </row>
    <row r="9" spans="2:12" ht="15" customHeight="1" x14ac:dyDescent="0.3">
      <c r="B9" s="1">
        <v>1</v>
      </c>
      <c r="C9" s="1" t="s">
        <v>64</v>
      </c>
      <c r="E9" s="3">
        <v>545.96900000000005</v>
      </c>
      <c r="G9" s="3">
        <v>566.91800000000001</v>
      </c>
      <c r="H9" s="3"/>
      <c r="I9" s="3">
        <f>G9-E9</f>
        <v>20.948999999999955</v>
      </c>
      <c r="K9" s="26">
        <f>+G9/E9-1</f>
        <v>3.8370310402238816E-2</v>
      </c>
      <c r="L9" s="30"/>
    </row>
    <row r="10" spans="2:12" ht="15" customHeight="1" x14ac:dyDescent="0.3">
      <c r="B10" s="1">
        <v>2</v>
      </c>
      <c r="C10" s="1" t="s">
        <v>65</v>
      </c>
      <c r="E10" s="3">
        <v>5.61</v>
      </c>
      <c r="G10" s="3">
        <v>5.5490000000000004</v>
      </c>
      <c r="H10" s="3"/>
      <c r="I10" s="3">
        <f t="shared" ref="I10:I25" si="0">G10-E10</f>
        <v>-6.0999999999999943E-2</v>
      </c>
      <c r="K10" s="26">
        <f t="shared" ref="K10:K36" si="1">+G10/E10-1</f>
        <v>-1.0873440285204983E-2</v>
      </c>
      <c r="L10" s="30"/>
    </row>
    <row r="11" spans="2:12" ht="15" customHeight="1" x14ac:dyDescent="0.3">
      <c r="B11" s="1">
        <v>3</v>
      </c>
      <c r="C11" s="1" t="s">
        <v>3</v>
      </c>
      <c r="E11" s="3">
        <v>79.762</v>
      </c>
      <c r="G11" s="3">
        <v>101.676</v>
      </c>
      <c r="H11" s="3"/>
      <c r="I11" s="3">
        <f t="shared" si="0"/>
        <v>21.914000000000001</v>
      </c>
      <c r="K11" s="26">
        <f t="shared" si="1"/>
        <v>0.2747423585165869</v>
      </c>
      <c r="L11" s="30"/>
    </row>
    <row r="12" spans="2:12" ht="15" customHeight="1" x14ac:dyDescent="0.3">
      <c r="B12" s="1">
        <v>4</v>
      </c>
      <c r="C12" s="1" t="s">
        <v>4</v>
      </c>
      <c r="E12" s="3">
        <v>365.55099999999999</v>
      </c>
      <c r="G12" s="3">
        <v>356.137</v>
      </c>
      <c r="H12" s="3"/>
      <c r="I12" s="3">
        <f t="shared" si="0"/>
        <v>-9.4139999999999873</v>
      </c>
      <c r="K12" s="26">
        <f t="shared" si="1"/>
        <v>-2.5752904519478759E-2</v>
      </c>
      <c r="L12" s="30"/>
    </row>
    <row r="13" spans="2:12" ht="15" customHeight="1" x14ac:dyDescent="0.3">
      <c r="B13" s="1">
        <v>5</v>
      </c>
      <c r="C13" s="1" t="s">
        <v>66</v>
      </c>
      <c r="E13" s="3">
        <v>8.2949999999999999</v>
      </c>
      <c r="G13" s="3">
        <v>8.8160000000000007</v>
      </c>
      <c r="H13" s="3"/>
      <c r="I13" s="3">
        <f t="shared" si="0"/>
        <v>0.5210000000000008</v>
      </c>
      <c r="K13" s="26">
        <f t="shared" si="1"/>
        <v>6.2808921036769272E-2</v>
      </c>
      <c r="L13" s="30"/>
    </row>
    <row r="14" spans="2:12" ht="15" customHeight="1" x14ac:dyDescent="0.3">
      <c r="B14" s="1">
        <v>6</v>
      </c>
      <c r="C14" s="1" t="s">
        <v>67</v>
      </c>
      <c r="E14" s="3">
        <v>19.641999999999999</v>
      </c>
      <c r="G14" s="3">
        <v>18.542000000000002</v>
      </c>
      <c r="H14" s="3"/>
      <c r="I14" s="3">
        <f t="shared" si="0"/>
        <v>-1.0999999999999979</v>
      </c>
      <c r="K14" s="26">
        <f t="shared" si="1"/>
        <v>-5.6002443742999564E-2</v>
      </c>
      <c r="L14" s="30"/>
    </row>
    <row r="15" spans="2:12" ht="15" customHeight="1" x14ac:dyDescent="0.3">
      <c r="B15" s="1">
        <v>7</v>
      </c>
      <c r="C15" s="1" t="s">
        <v>8</v>
      </c>
      <c r="E15" s="3">
        <v>12.154</v>
      </c>
      <c r="G15" s="3">
        <v>13.221</v>
      </c>
      <c r="H15" s="3"/>
      <c r="I15" s="3">
        <f t="shared" si="0"/>
        <v>1.0670000000000002</v>
      </c>
      <c r="K15" s="26">
        <f t="shared" si="1"/>
        <v>8.7790027974329554E-2</v>
      </c>
      <c r="L15" s="30"/>
    </row>
    <row r="16" spans="2:12" ht="15" customHeight="1" x14ac:dyDescent="0.3">
      <c r="B16" s="1">
        <v>8</v>
      </c>
      <c r="C16" s="1" t="s">
        <v>25</v>
      </c>
      <c r="E16" s="3">
        <v>4.1630000000000003</v>
      </c>
      <c r="G16" s="3">
        <v>3.4790000000000001</v>
      </c>
      <c r="H16" s="3"/>
      <c r="I16" s="3">
        <f t="shared" si="0"/>
        <v>-0.68400000000000016</v>
      </c>
      <c r="K16" s="26">
        <f t="shared" si="1"/>
        <v>-0.16430458803747305</v>
      </c>
      <c r="L16" s="30"/>
    </row>
    <row r="17" spans="2:12" ht="15" customHeight="1" x14ac:dyDescent="0.3">
      <c r="B17" s="1">
        <v>9</v>
      </c>
      <c r="C17" s="1" t="s">
        <v>68</v>
      </c>
      <c r="E17" s="3">
        <v>13.044</v>
      </c>
      <c r="G17" s="3">
        <v>13.615</v>
      </c>
      <c r="H17" s="3"/>
      <c r="I17" s="3">
        <f t="shared" si="0"/>
        <v>0.57099999999999973</v>
      </c>
      <c r="K17" s="26">
        <v>0</v>
      </c>
      <c r="L17" s="30"/>
    </row>
    <row r="18" spans="2:12" ht="15" customHeight="1" x14ac:dyDescent="0.3">
      <c r="B18" s="1">
        <v>10</v>
      </c>
      <c r="C18" s="1" t="s">
        <v>69</v>
      </c>
      <c r="E18" s="3">
        <v>11.917999999999999</v>
      </c>
      <c r="G18" s="3">
        <v>11.646000000000001</v>
      </c>
      <c r="H18" s="3"/>
      <c r="I18" s="3">
        <f t="shared" si="0"/>
        <v>-0.27199999999999847</v>
      </c>
      <c r="K18" s="26">
        <f t="shared" si="1"/>
        <v>-2.2822621245175201E-2</v>
      </c>
      <c r="L18" s="30"/>
    </row>
    <row r="19" spans="2:12" ht="15" customHeight="1" x14ac:dyDescent="0.3">
      <c r="B19" s="1">
        <v>11</v>
      </c>
      <c r="C19" s="1" t="s">
        <v>70</v>
      </c>
      <c r="E19" s="3">
        <v>4.9459999999999997</v>
      </c>
      <c r="G19" s="3">
        <v>-6.8860000000000001</v>
      </c>
      <c r="H19" s="3"/>
      <c r="I19" s="3">
        <f t="shared" si="0"/>
        <v>-11.832000000000001</v>
      </c>
      <c r="K19" s="26">
        <f t="shared" si="1"/>
        <v>-2.3922361504245857</v>
      </c>
      <c r="L19" s="30"/>
    </row>
    <row r="20" spans="2:12" ht="15" customHeight="1" x14ac:dyDescent="0.3">
      <c r="B20" s="1">
        <v>12</v>
      </c>
      <c r="C20" s="1" t="s">
        <v>71</v>
      </c>
      <c r="E20" s="3">
        <v>-3.3000000000000002E-2</v>
      </c>
      <c r="G20" s="3">
        <v>-7.2999999999999995E-2</v>
      </c>
      <c r="H20" s="3"/>
      <c r="I20" s="3">
        <f t="shared" si="0"/>
        <v>-3.9999999999999994E-2</v>
      </c>
      <c r="K20" s="26">
        <f t="shared" si="1"/>
        <v>1.2121212121212119</v>
      </c>
      <c r="L20" s="30"/>
    </row>
    <row r="21" spans="2:12" ht="15" customHeight="1" x14ac:dyDescent="0.3">
      <c r="B21" s="1">
        <v>13</v>
      </c>
      <c r="C21" s="1" t="s">
        <v>72</v>
      </c>
      <c r="E21" s="3">
        <v>44.46</v>
      </c>
      <c r="G21" s="3">
        <v>70.242999999999995</v>
      </c>
      <c r="H21" s="3"/>
      <c r="I21" s="3">
        <f t="shared" si="0"/>
        <v>25.782999999999994</v>
      </c>
      <c r="K21" s="26">
        <f t="shared" si="1"/>
        <v>0.57991452991452985</v>
      </c>
      <c r="L21" s="30"/>
    </row>
    <row r="22" spans="2:12" ht="15" customHeight="1" x14ac:dyDescent="0.3">
      <c r="B22" s="1">
        <v>14</v>
      </c>
      <c r="C22" s="1" t="s">
        <v>73</v>
      </c>
      <c r="E22" s="3">
        <v>12.118</v>
      </c>
      <c r="G22" s="3">
        <v>9.8490000000000002</v>
      </c>
      <c r="H22" s="3"/>
      <c r="I22" s="3">
        <f t="shared" si="0"/>
        <v>-2.2690000000000001</v>
      </c>
      <c r="K22" s="26">
        <f t="shared" si="1"/>
        <v>-0.18724211916157785</v>
      </c>
      <c r="L22" s="30"/>
    </row>
    <row r="23" spans="2:12" ht="15" customHeight="1" x14ac:dyDescent="0.3">
      <c r="B23" s="1">
        <v>15</v>
      </c>
      <c r="C23" s="1" t="s">
        <v>74</v>
      </c>
      <c r="E23" s="3">
        <v>-228.73099999999999</v>
      </c>
      <c r="G23" s="3">
        <v>-239.92400000000001</v>
      </c>
      <c r="H23" s="3"/>
      <c r="I23" s="3">
        <f t="shared" si="0"/>
        <v>-11.193000000000012</v>
      </c>
      <c r="K23" s="26">
        <f t="shared" si="1"/>
        <v>4.8935212105049253E-2</v>
      </c>
      <c r="L23" s="30"/>
    </row>
    <row r="24" spans="2:12" ht="15" customHeight="1" x14ac:dyDescent="0.35">
      <c r="B24" s="28" t="s">
        <v>75</v>
      </c>
      <c r="C24" s="29" t="s">
        <v>77</v>
      </c>
      <c r="E24" s="3"/>
      <c r="G24" s="3">
        <v>4.4000000000000004</v>
      </c>
      <c r="H24" s="3"/>
      <c r="I24" s="3">
        <f t="shared" si="0"/>
        <v>4.4000000000000004</v>
      </c>
      <c r="K24" s="26"/>
      <c r="L24" s="30"/>
    </row>
    <row r="25" spans="2:12" ht="15" customHeight="1" x14ac:dyDescent="0.3">
      <c r="B25" s="1">
        <v>16</v>
      </c>
      <c r="C25" s="8" t="s">
        <v>76</v>
      </c>
      <c r="E25" s="9">
        <f>+SUM(E9:E24)</f>
        <v>898.86799999999994</v>
      </c>
      <c r="G25" s="9">
        <f>+SUM(G9:G24)</f>
        <v>937.20799999999974</v>
      </c>
      <c r="H25" s="25"/>
      <c r="I25" s="9">
        <f t="shared" si="0"/>
        <v>38.339999999999804</v>
      </c>
      <c r="K25" s="27">
        <f t="shared" si="1"/>
        <v>4.2653648811616263E-2</v>
      </c>
      <c r="L25" s="30"/>
    </row>
    <row r="26" spans="2:12" ht="15" customHeight="1" x14ac:dyDescent="0.35">
      <c r="C26"/>
      <c r="E26" s="3"/>
      <c r="G26" s="3"/>
      <c r="H26" s="3"/>
      <c r="I26" s="3"/>
      <c r="K26" s="26"/>
      <c r="L26" s="30"/>
    </row>
    <row r="27" spans="2:12" ht="15" customHeight="1" x14ac:dyDescent="0.3">
      <c r="B27" s="1">
        <v>17</v>
      </c>
      <c r="C27" s="1" t="s">
        <v>46</v>
      </c>
      <c r="E27" s="3">
        <v>-1</v>
      </c>
      <c r="G27" s="3">
        <v>-3.0169999999999999</v>
      </c>
      <c r="H27" s="3"/>
      <c r="I27" s="3">
        <f t="shared" ref="I27:I36" si="2">G27-E27</f>
        <v>-2.0169999999999999</v>
      </c>
      <c r="K27" s="26">
        <f t="shared" si="1"/>
        <v>2.0169999999999999</v>
      </c>
      <c r="L27" s="30"/>
    </row>
    <row r="28" spans="2:12" ht="15" customHeight="1" x14ac:dyDescent="0.3">
      <c r="B28" s="1">
        <v>18</v>
      </c>
      <c r="C28" s="1" t="s">
        <v>78</v>
      </c>
      <c r="E28" s="3">
        <v>1.2</v>
      </c>
      <c r="G28" s="3">
        <v>0.23699999999999999</v>
      </c>
      <c r="H28" s="3"/>
      <c r="I28" s="3">
        <f t="shared" si="2"/>
        <v>-0.96299999999999997</v>
      </c>
      <c r="K28" s="26">
        <f t="shared" si="1"/>
        <v>-0.80249999999999999</v>
      </c>
      <c r="L28" s="30"/>
    </row>
    <row r="29" spans="2:12" ht="15" customHeight="1" x14ac:dyDescent="0.3">
      <c r="B29" s="1">
        <v>19</v>
      </c>
      <c r="C29" s="1" t="s">
        <v>79</v>
      </c>
      <c r="E29" s="3">
        <v>-0.4</v>
      </c>
      <c r="G29" s="3">
        <v>-0.3</v>
      </c>
      <c r="H29" s="3"/>
      <c r="I29" s="3">
        <f t="shared" si="2"/>
        <v>0.10000000000000003</v>
      </c>
      <c r="K29" s="26">
        <f t="shared" si="1"/>
        <v>-0.25000000000000011</v>
      </c>
      <c r="L29" s="30"/>
    </row>
    <row r="30" spans="2:12" ht="15" customHeight="1" x14ac:dyDescent="0.3">
      <c r="B30" s="1">
        <v>20</v>
      </c>
      <c r="C30" s="1" t="s">
        <v>80</v>
      </c>
      <c r="E30" s="3">
        <v>-0.1</v>
      </c>
      <c r="G30" s="3">
        <v>-0.111</v>
      </c>
      <c r="H30" s="3"/>
      <c r="I30" s="3">
        <f t="shared" si="2"/>
        <v>-1.0999999999999996E-2</v>
      </c>
      <c r="K30" s="26">
        <f t="shared" si="1"/>
        <v>0.10999999999999988</v>
      </c>
      <c r="L30" s="30"/>
    </row>
    <row r="31" spans="2:12" ht="15" customHeight="1" x14ac:dyDescent="0.3">
      <c r="B31" s="1">
        <v>21</v>
      </c>
      <c r="C31" s="1" t="s">
        <v>81</v>
      </c>
      <c r="D31" s="11"/>
      <c r="E31" s="3">
        <v>-14.945</v>
      </c>
      <c r="F31" s="25"/>
      <c r="G31" s="3">
        <v>-19.457000000000001</v>
      </c>
      <c r="H31" s="3"/>
      <c r="I31" s="3">
        <f t="shared" si="2"/>
        <v>-4.5120000000000005</v>
      </c>
      <c r="J31" s="25"/>
      <c r="K31" s="26">
        <f t="shared" si="1"/>
        <v>0.30190699230511875</v>
      </c>
      <c r="L31" s="30"/>
    </row>
    <row r="32" spans="2:12" ht="15" customHeight="1" x14ac:dyDescent="0.3">
      <c r="B32" s="1">
        <v>22</v>
      </c>
      <c r="C32" s="1" t="s">
        <v>84</v>
      </c>
      <c r="D32" s="11"/>
      <c r="E32" s="3">
        <v>-2.87</v>
      </c>
      <c r="F32" s="11"/>
      <c r="G32" s="3"/>
      <c r="H32" s="3"/>
      <c r="I32" s="3">
        <f t="shared" si="2"/>
        <v>2.87</v>
      </c>
      <c r="J32" s="11"/>
      <c r="K32" s="26"/>
      <c r="L32" s="30"/>
    </row>
    <row r="33" spans="2:12" ht="15" customHeight="1" x14ac:dyDescent="0.3">
      <c r="B33" s="1">
        <v>23</v>
      </c>
      <c r="C33" s="1" t="s">
        <v>12</v>
      </c>
      <c r="D33" s="11"/>
      <c r="E33" s="3">
        <v>0.8</v>
      </c>
      <c r="F33" s="11"/>
      <c r="G33" s="3"/>
      <c r="H33" s="3"/>
      <c r="I33" s="3">
        <f t="shared" si="2"/>
        <v>-0.8</v>
      </c>
      <c r="J33" s="11"/>
      <c r="K33" s="26"/>
      <c r="L33" s="30"/>
    </row>
    <row r="34" spans="2:12" ht="15" customHeight="1" x14ac:dyDescent="0.3">
      <c r="B34" s="1">
        <v>22</v>
      </c>
      <c r="C34" s="8" t="s">
        <v>82</v>
      </c>
      <c r="D34" s="11"/>
      <c r="E34" s="9">
        <f>+SUM(E27:E33)</f>
        <v>-17.315000000000001</v>
      </c>
      <c r="F34" s="11"/>
      <c r="G34" s="9">
        <f>+SUM(G27:G33)</f>
        <v>-22.648</v>
      </c>
      <c r="H34" s="25"/>
      <c r="I34" s="9">
        <f t="shared" si="2"/>
        <v>-5.3329999999999984</v>
      </c>
      <c r="J34" s="11"/>
      <c r="K34" s="10">
        <f t="shared" si="1"/>
        <v>0.30799884493213958</v>
      </c>
    </row>
    <row r="35" spans="2:12" ht="15" customHeight="1" x14ac:dyDescent="0.3">
      <c r="D35" s="11"/>
      <c r="E35" s="3"/>
      <c r="F35" s="11"/>
      <c r="G35" s="3"/>
      <c r="H35" s="3"/>
      <c r="I35" s="3">
        <f t="shared" si="2"/>
        <v>0</v>
      </c>
      <c r="J35" s="11"/>
      <c r="K35" s="4"/>
    </row>
    <row r="36" spans="2:12" ht="14.5" thickBot="1" x14ac:dyDescent="0.35">
      <c r="B36" s="1">
        <v>23</v>
      </c>
      <c r="C36" s="21" t="s">
        <v>83</v>
      </c>
      <c r="D36" s="11"/>
      <c r="E36" s="22">
        <f>+E34+E25</f>
        <v>881.55299999999988</v>
      </c>
      <c r="F36" s="11"/>
      <c r="G36" s="22">
        <f>+G34+G25</f>
        <v>914.55999999999972</v>
      </c>
      <c r="H36" s="25"/>
      <c r="I36" s="22">
        <f t="shared" si="2"/>
        <v>33.006999999999834</v>
      </c>
      <c r="J36" s="11"/>
      <c r="K36" s="23">
        <f t="shared" si="1"/>
        <v>3.7441878140054952E-2</v>
      </c>
      <c r="L36" s="25"/>
    </row>
    <row r="37" spans="2:12" x14ac:dyDescent="0.3">
      <c r="D37" s="11"/>
      <c r="F37" s="11"/>
      <c r="J37" s="11"/>
    </row>
    <row r="38" spans="2:12" x14ac:dyDescent="0.3">
      <c r="D38" s="11"/>
      <c r="E38" s="3"/>
    </row>
    <row r="39" spans="2:12" x14ac:dyDescent="0.3">
      <c r="D39" s="11"/>
    </row>
    <row r="40" spans="2:12" x14ac:dyDescent="0.3">
      <c r="D40" s="11"/>
    </row>
    <row r="41" spans="2:12" x14ac:dyDescent="0.3">
      <c r="D41" s="11"/>
    </row>
    <row r="42" spans="2:12" x14ac:dyDescent="0.3">
      <c r="D42" s="11"/>
    </row>
  </sheetData>
  <mergeCells count="3">
    <mergeCell ref="C2:K2"/>
    <mergeCell ref="C3:K3"/>
    <mergeCell ref="C1:K1"/>
  </mergeCells>
  <pageMargins left="0.7" right="0.7" top="1.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088e6a52-758f-44ab-a6ec-707ee52346c4">Attachment 1 - TO BE FILED AS AN EXCEL</Attachment>
    <Intervenor xmlns="088e6a52-758f-44ab-a6ec-707ee52346c4">EP</Interveno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B987941E5124CAD11C6DDFBBE3565" ma:contentTypeVersion="2" ma:contentTypeDescription="Create a new document." ma:contentTypeScope="" ma:versionID="b1950bd89f94026f4006691393dfe493">
  <xsd:schema xmlns:xsd="http://www.w3.org/2001/XMLSchema" xmlns:xs="http://www.w3.org/2001/XMLSchema" xmlns:p="http://schemas.microsoft.com/office/2006/metadata/properties" xmlns:ns2="088e6a52-758f-44ab-a6ec-707ee52346c4" targetNamespace="http://schemas.microsoft.com/office/2006/metadata/properties" ma:root="true" ma:fieldsID="84d71d1220452029ca9cad1cf7fd7339" ns2:_="">
    <xsd:import namespace="088e6a52-758f-44ab-a6ec-707ee52346c4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6a52-758f-44ab-a6ec-707ee52346c4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A53397-9AB0-490E-9EE4-BFEB615B4037}">
  <ds:schemaRefs>
    <ds:schemaRef ds:uri="088e6a52-758f-44ab-a6ec-707ee52346c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03B07D-DB3A-4D5D-87FA-65EE97718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C6F23-B4E2-48DC-A2E4-D78EE5D9600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E3914A3-5BFC-4D42-9231-398BEE4A8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e6a52-758f-44ab-a6ec-707ee52346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I.EP.3_Attachment 1</vt:lpstr>
      <vt:lpstr>Table 1 - Legacy EGD</vt:lpstr>
      <vt:lpstr>Table 2 - Legacy UGL</vt:lpstr>
      <vt:lpstr>Table 3 - EGI (Combined)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Suarez</dc:creator>
  <cp:lastModifiedBy>Stephanie Allman</cp:lastModifiedBy>
  <cp:lastPrinted>2020-11-27T20:23:12Z</cp:lastPrinted>
  <dcterms:created xsi:type="dcterms:W3CDTF">2020-11-12T20:43:27Z</dcterms:created>
  <dcterms:modified xsi:type="dcterms:W3CDTF">2020-11-27T20:34:57Z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-67787596</vt:i4>
  </property>
  <property fmtid="{D5CDD505-2E9C-101B-9397-08002B2CF9AE}" pid="3" name="_NewReviewCycle">
    <vt:lpwstr/>
  </property>
  <property fmtid="{D5CDD505-2E9C-101B-9397-08002B2CF9AE}" pid="4" name="_EmailSubject">
    <vt:lpwstr>EB-2020-0134 - Enbridge Gas Inc. - 2019 Utility Earnings and Disposition of Deferral &amp; Variance Account Balances Application – Interrogatory Responses</vt:lpwstr>
  </property>
  <property fmtid="{D5CDD505-2E9C-101B-9397-08002B2CF9AE}" pid="5" name="_AuthorEmail">
    <vt:lpwstr>Stephanie.Allman@enbridge.com</vt:lpwstr>
  </property>
  <property fmtid="{D5CDD505-2E9C-101B-9397-08002B2CF9AE}" pid="6" name="_AuthorEmailDisplayName">
    <vt:lpwstr>Stephanie Allman</vt:lpwstr>
  </property>
  <property fmtid="{D5CDD505-2E9C-101B-9397-08002B2CF9AE}" pid="7" name="MSIP_Label_b1a6f161-e42b-4c47-8f69-f6a81e023e2d_Enabled">
    <vt:lpwstr>True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Owner">
    <vt:lpwstr>JAVinag@Spectraenergy.com</vt:lpwstr>
  </property>
  <property fmtid="{D5CDD505-2E9C-101B-9397-08002B2CF9AE}" pid="10" name="MSIP_Label_b1a6f161-e42b-4c47-8f69-f6a81e023e2d_SetDate">
    <vt:lpwstr>2020-11-24T16:33:34.7543946Z</vt:lpwstr>
  </property>
  <property fmtid="{D5CDD505-2E9C-101B-9397-08002B2CF9AE}" pid="11" name="MSIP_Label_b1a6f161-e42b-4c47-8f69-f6a81e023e2d_Name">
    <vt:lpwstr>Internal</vt:lpwstr>
  </property>
  <property fmtid="{D5CDD505-2E9C-101B-9397-08002B2CF9AE}" pid="12" name="MSIP_Label_b1a6f161-e42b-4c47-8f69-f6a81e023e2d_Application">
    <vt:lpwstr>Microsoft Azure Information Protection</vt:lpwstr>
  </property>
  <property fmtid="{D5CDD505-2E9C-101B-9397-08002B2CF9AE}" pid="13" name="MSIP_Label_b1a6f161-e42b-4c47-8f69-f6a81e023e2d_Extended_MSFT_Method">
    <vt:lpwstr>Automatic</vt:lpwstr>
  </property>
  <property fmtid="{D5CDD505-2E9C-101B-9397-08002B2CF9AE}" pid="14" name="Sensitivity">
    <vt:lpwstr>Internal</vt:lpwstr>
  </property>
  <property fmtid="{D5CDD505-2E9C-101B-9397-08002B2CF9AE}" pid="15" name="_PreviousAdHocReviewCycleID">
    <vt:i4>-813758755</vt:i4>
  </property>
  <property fmtid="{D5CDD505-2E9C-101B-9397-08002B2CF9AE}" pid="17" name="ContentTypeId">
    <vt:lpwstr>0x010100A5EB987941E5124CAD11C6DDFBBE3565</vt:lpwstr>
  </property>
</Properties>
</file>