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L:\FINANCE\Rate Submission\2021 Filing\2. Interrogatories\"/>
    </mc:Choice>
  </mc:AlternateContent>
  <xr:revisionPtr revIDLastSave="0" documentId="13_ncr:1_{71A31127-BBC8-4BC6-88FE-37A5C7A6E896}" xr6:coauthVersionLast="46" xr6:coauthVersionMax="46" xr10:uidLastSave="{00000000-0000-0000-0000-000000000000}"/>
  <bookViews>
    <workbookView xWindow="-110" yWindow="-110" windowWidth="19420" windowHeight="10420" xr2:uid="{B39A6BCE-3DF6-4CE8-9517-BC44EBF24DA4}"/>
  </bookViews>
  <sheets>
    <sheet name="1589" sheetId="1" r:id="rId1"/>
    <sheet name="1588"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38" i="1" l="1"/>
  <c r="D37" i="1"/>
  <c r="D38" i="2" l="1"/>
  <c r="D37" i="2" l="1"/>
  <c r="D77" i="2" l="1"/>
  <c r="D78" i="2" s="1"/>
  <c r="E77" i="2"/>
  <c r="E78" i="2" s="1"/>
  <c r="E50" i="2"/>
  <c r="E51" i="2" s="1"/>
  <c r="D22" i="2"/>
  <c r="E22" i="2"/>
  <c r="E25" i="2" s="1"/>
  <c r="E26" i="2" s="1"/>
  <c r="D13" i="2"/>
  <c r="D25" i="2" s="1"/>
  <c r="D26" i="2" s="1"/>
  <c r="D50" i="2" l="1"/>
  <c r="D51" i="2" s="1"/>
  <c r="D81" i="2" l="1"/>
  <c r="E81" i="2"/>
  <c r="E54" i="2"/>
  <c r="D54" i="2"/>
  <c r="E29" i="2"/>
  <c r="D29" i="2"/>
  <c r="D51" i="1"/>
  <c r="D53" i="1" s="1"/>
  <c r="E16" i="1"/>
  <c r="F16" i="1"/>
  <c r="E61" i="1" l="1"/>
  <c r="E78" i="1" s="1"/>
  <c r="E80" i="1" s="1"/>
  <c r="D61" i="1"/>
  <c r="D78" i="1" s="1"/>
  <c r="C54" i="1" l="1"/>
  <c r="F51" i="1"/>
  <c r="F53" i="1" s="1"/>
  <c r="E51" i="1"/>
  <c r="E53" i="1" s="1"/>
  <c r="F26" i="1"/>
  <c r="F28" i="1" s="1"/>
  <c r="E26" i="1" l="1"/>
  <c r="E28" i="1" s="1"/>
  <c r="C29" i="1"/>
  <c r="D26" i="1" l="1"/>
</calcChain>
</file>

<file path=xl/sharedStrings.xml><?xml version="1.0" encoding="utf-8"?>
<sst xmlns="http://schemas.openxmlformats.org/spreadsheetml/2006/main" count="457" uniqueCount="118">
  <si>
    <t xml:space="preserve"> Item</t>
  </si>
  <si>
    <t>Amount</t>
  </si>
  <si>
    <t xml:space="preserve"> Net Change in Principal Balance in the GL (i.e. Transactions in the Year)</t>
  </si>
  <si>
    <t>1a</t>
  </si>
  <si>
    <t>True-up of GA Charges based on Actual Non-RPP Volumes - prior year</t>
  </si>
  <si>
    <t>1b</t>
  </si>
  <si>
    <t>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</si>
  <si>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</si>
  <si>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</si>
  <si>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</si>
  <si>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</si>
  <si>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</si>
  <si>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</si>
  <si>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</si>
  <si>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</si>
  <si>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</si>
  <si>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Significant prior period billing adjustments recorded in current year</t>
  </si>
  <si>
    <t>Differences in GA IESO posted rate and rate charged on IESO invoice</t>
  </si>
  <si>
    <t>Differences in actual system losses and billed TLFs</t>
  </si>
  <si>
    <t>Others as justified by distributor</t>
  </si>
  <si>
    <t>Note 6</t>
  </si>
  <si>
    <t>Adjusted Net Change in Principal Balance in the GL</t>
  </si>
  <si>
    <t>Net Change in Expected GA Balance in the Year Per Analysis</t>
  </si>
  <si>
    <t>Unresolved Difference</t>
  </si>
  <si>
    <t>Unresolved Difference as % of Expected GA Payments to IESO</t>
  </si>
  <si>
    <t xml:space="preserve">Note 5 </t>
  </si>
  <si>
    <t xml:space="preserve">Reconciling Items </t>
  </si>
  <si>
    <t>Removed difference from 1st estimate GA in unbilled to actual GA</t>
  </si>
  <si>
    <t>Included difference from 1st estimate GA in unbilled to actual GA</t>
  </si>
  <si>
    <t>2017 GA Analysis Workform</t>
  </si>
  <si>
    <t>EB-2020-0046 2021 IRM</t>
  </si>
  <si>
    <t>November 2, 2020</t>
  </si>
  <si>
    <t>January 22, 2021</t>
  </si>
  <si>
    <t>2018 GA Analysis Workform</t>
  </si>
  <si>
    <t>EB-2019-0060 2021 IRM</t>
  </si>
  <si>
    <t>February 19, 2020</t>
  </si>
  <si>
    <t>2018 GA WORKFORM</t>
  </si>
  <si>
    <t>2017 GA WORKFORM</t>
  </si>
  <si>
    <t>Issue 847-Class A, corrected in 2018</t>
  </si>
  <si>
    <t>CT 148 True-up of GA Charges based on Actual Non-RPP Volumes - prior year</t>
  </si>
  <si>
    <t>CT 148 True-up of GA Charges based on Actual Non-RPP Volumes - current year</t>
  </si>
  <si>
    <t>Remove difference between prior year accrual/unbilled to actual from load transfers</t>
  </si>
  <si>
    <t>Add difference between current year accrual/unbilled to actual from load transfers</t>
  </si>
  <si>
    <t>CT 2148 for prior period corrections</t>
  </si>
  <si>
    <t>2019 GA WORKFORM</t>
  </si>
  <si>
    <t xml:space="preserve">From Accounting guidance reconciliation - This is the power and GA true up comparing original submissions to IESO, and what submissions should have been after completing accounting guidance for the entire year. </t>
  </si>
  <si>
    <t>Class A receivable from IESO - Bill customers at Class A for July and August 2017, IESO settled these customers at Class B.  This difference is amount between Final IESO billed GA and as billed to customers.</t>
  </si>
  <si>
    <t>Class A submitted Sept 2017 to Mar 2018 incorrectly.  This adjusts for 2017 GA portion of correction payable to IESO in 2018</t>
  </si>
  <si>
    <t>Class A correction paid in 2018</t>
  </si>
  <si>
    <t>Removed adjustments made in the G/L for prior years for 2016 to 2018.</t>
  </si>
  <si>
    <t>Class A submitted Sept 2017 to Mar 2018 incorrectly.  This removes 2017 GA portion of correction paid to IESO in 2018</t>
  </si>
  <si>
    <t>Remove Class A correction paid in 2018</t>
  </si>
  <si>
    <t>Reason for adjustment</t>
  </si>
  <si>
    <t>Reason for change from originial submission</t>
  </si>
  <si>
    <t>Orangeville Hydro re-ran accounting guidance for entire year and compared original submission to updated data using consumption based on meter dates.</t>
  </si>
  <si>
    <t>Determined this adjustment was not necessary as unbilled is based on actual billed data</t>
  </si>
  <si>
    <t>Long term load transfer that took place in 2016 but was billed in 2017.  Reversed portion of billing that pertained to 2016.</t>
  </si>
  <si>
    <t>Long term load transfer that took place in January 2016-February 2017 but was billed in 2017.  Reversed portion of billing that pertained to consumption in 2016.</t>
  </si>
  <si>
    <t>Original value was entire amount of billing, but removed the portion of billing that pertained to Jan-Feb 2017.</t>
  </si>
  <si>
    <t>Class A September 2017 to March 2018 was submitted incorrectly - using billed as opposed to consumed.  This created a difference in Class B settlements on Line 148 for these months.  The corrected amount payable to the IESO was paid August 2018.  This amount adjusts for the GA portion of amounts due for Sept 2017-Dec 2017.</t>
  </si>
  <si>
    <t>Removed this item as not necessary</t>
  </si>
  <si>
    <t>Consumption data in reporting tool changed from original submission which then changed the adjustment amount</t>
  </si>
  <si>
    <t>Adjustments had been made in 2018 GL that pertained to settlements in 2016-2018.  After re-running the accounting guidance, these amounts were reversed as corrected amounts were calculated for adjustments</t>
  </si>
  <si>
    <t>Class A September 2017 to March 2018 was submitted incorrectly - using billed as opposed to consumed.  This created a difference in Class B settlements on Line 148 for these months.  The corrected amount payable to the IESO was paid August 2018.  This amount removes the GA portion of amounts due for Sept 2017-Dec 2017.</t>
  </si>
  <si>
    <t>The amount changed from the original submission as Class A was dealt with different in the final submission.</t>
  </si>
  <si>
    <t>Relates to period (flow of kWh/kW)</t>
  </si>
  <si>
    <t>Included as Principal adjustment on GA Workform</t>
  </si>
  <si>
    <t>Cell Reference Rate Generator Model</t>
  </si>
  <si>
    <t>Response to OEB Staff Question #3h</t>
  </si>
  <si>
    <t>Reason for change from original submission</t>
  </si>
  <si>
    <t>Account 4705</t>
  </si>
  <si>
    <t>CT 1142 true up based on actuals</t>
  </si>
  <si>
    <t>Total Principal adjustments</t>
  </si>
  <si>
    <t>Power portion of Class A correction paid to IESO in 2018</t>
  </si>
  <si>
    <t>Remove year end adjustment that was posted but never claimed</t>
  </si>
  <si>
    <t>Reversal of year end adjustment that was posted but never claimed</t>
  </si>
  <si>
    <t>Removal of STLT from 2018</t>
  </si>
  <si>
    <t>In GL in what year?</t>
  </si>
  <si>
    <t>Y</t>
  </si>
  <si>
    <t>N</t>
  </si>
  <si>
    <t>Included in 2020 Workform</t>
  </si>
  <si>
    <t>y</t>
  </si>
  <si>
    <t>Completed accounting guidance for 2017-2019 based on actual IESO billed GA rate, so no adjustment necessary</t>
  </si>
  <si>
    <t>2016/2017</t>
  </si>
  <si>
    <t>n</t>
  </si>
  <si>
    <t>AL29</t>
  </si>
  <si>
    <t>AV29</t>
  </si>
  <si>
    <t>BF29</t>
  </si>
  <si>
    <t>BF28</t>
  </si>
  <si>
    <t>Orangeville Hydro re-ran OEB accounting guidance for entire year and compared original submission to updated data using consumption based on meter dates.</t>
  </si>
  <si>
    <t xml:space="preserve">Remove amount in GL for STLT that took place in 2018 but was billed in 2020.  </t>
  </si>
  <si>
    <t>AV28</t>
  </si>
  <si>
    <t>2016-2017</t>
  </si>
  <si>
    <t>2018/2020</t>
  </si>
  <si>
    <t>AL28</t>
  </si>
  <si>
    <t>Al28</t>
  </si>
  <si>
    <t>Removal of Year end adjustment posted but never claimed.</t>
  </si>
  <si>
    <t>Moved amounts to prior and current year CT 148 lines above.  Prior amounts also incorrectly included a 2018 STLT amount</t>
  </si>
  <si>
    <t>Reversed in workform  in what year</t>
  </si>
  <si>
    <t>Removal of prior year STLT.  Took place in 2018, but billed in 2020.</t>
  </si>
  <si>
    <t>Previously calculated power/GA true up was included in GL in 2019, but amount was changed due to new consumption data, so this amount needs to be removed from GL</t>
  </si>
  <si>
    <t>Removal of Power/GA true up</t>
  </si>
  <si>
    <t>Removal of previously calculated Power/GA true up that was included in GL for 2019.</t>
  </si>
  <si>
    <t>Removal of Short term load transfer</t>
  </si>
  <si>
    <t>Removal of prior year STLT.  Took place in 2018, but billed in 2020</t>
  </si>
  <si>
    <t xml:space="preserve">Removed amount for STLT that took place in 2018 but was billed in 2020.  </t>
  </si>
  <si>
    <t>Adjustments had been made in 2018 GL that pertained to settlements in 2016-2018.  After re-running the accounting guidance, these amounts were reversed as corrected amounts were calculated</t>
  </si>
  <si>
    <t>From Accounting guidance reconciliation - This is the power and GA true up comparing original submissions to IESO, and what submissions should have been after completing accounting guidance for the entire year.   Also includes reversalof prior posted Power GA reconciliation amount</t>
  </si>
  <si>
    <t>GA amount from IESO bill was incorrectly posted to 1588 but should have been posted to 1589  Sept 2017</t>
  </si>
  <si>
    <t>Consumption reporting changed from original submission.  Also dealt with Class A July and August as if Class A was settled as it happened, with IESO classifying Class A as Class B July and Aug</t>
  </si>
  <si>
    <t>GA amount from IESO bill was posted to 1588 but should have been posted to 1589 GA Sept 2017</t>
  </si>
  <si>
    <t>GA amount from IESO bill was incorrectly posted to 1588 but should have been posted to 1589 GA Sept 2017</t>
  </si>
  <si>
    <t>Customer overbilled due to incorrect meter multiplier</t>
  </si>
  <si>
    <t>Customer overbilled due to incorrect meter multiplier.  Billing was corrected in 2019</t>
  </si>
  <si>
    <t>13 billings completed in 2018 to move to calendar month billing</t>
  </si>
  <si>
    <t>To complete the process of moving to calendar month billing, Orangeville Hydro completed a transition process that culminated with 13 billings taking place in 2018</t>
  </si>
  <si>
    <t>Reverse customer overbilled due to incorrect meter multiplier</t>
  </si>
  <si>
    <t>The overbiling of the customer in 2018 was corrected in the billing system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</si>
</sst>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quot;$&quot;* #,##0_-;_-&quot;$&quot;* \(#,##0\)_-;_-&quot;$&quot;* &quot;-&quot;??_-;_-@_-"/>
    <numFmt numFmtId="166" formatCode="0.0%"/>
    <numFmt numFmtId="167" formatCode="0.00000"/>
    <numFmt numFmtId="168" formatCode="_(* #,##0_);_(* \(#,##0\);_(* &quot;-&quot;??_);_(@_)"/>
  </numFmts>
  <fonts count="10"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FF0000"/>
      <name val="Calibri"/>
      <family val="2"/>
      <scheme val="minor"/>
    </font>
    <font>
      <b/>
      <sz val="11"/>
      <color theme="1"/>
      <name val="Calibri"/>
      <family val="2"/>
      <scheme val="minor"/>
    </font>
    <font>
      <b/>
      <u/>
      <sz val="11"/>
      <name val="Calibri"/>
      <family val="2"/>
      <scheme val="minor"/>
    </font>
    <font>
      <b/>
      <u/>
      <sz val="11"/>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168" fontId="0" fillId="0" borderId="0" xfId="5" applyNumberFormat="1" applyFont="1"/>
    <xf numFmtId="0" fontId="0" fillId="0" borderId="0" xfId="0" applyFont="1"/>
    <xf numFmtId="167" fontId="0" fillId="0" borderId="0" xfId="0" applyNumberFormat="1" applyFont="1"/>
    <xf numFmtId="0" fontId="5" fillId="0" borderId="0" xfId="0" applyFont="1"/>
    <xf numFmtId="0" fontId="6" fillId="0" borderId="0" xfId="0" applyFont="1"/>
    <xf numFmtId="0" fontId="7" fillId="0" borderId="0" xfId="0" applyFont="1"/>
    <xf numFmtId="15" fontId="0" fillId="0" borderId="0" xfId="0" quotePrefix="1" applyNumberFormat="1" applyFont="1"/>
    <xf numFmtId="0" fontId="0" fillId="0" borderId="1" xfId="0" applyFont="1" applyBorder="1" applyAlignment="1">
      <alignment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Font="1" applyAlignment="1">
      <alignment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3" xfId="0" applyFont="1" applyBorder="1" applyAlignment="1">
      <alignment horizontal="center" wrapText="1"/>
    </xf>
    <xf numFmtId="165" fontId="0" fillId="2" borderId="2" xfId="0" applyNumberFormat="1" applyFont="1" applyFill="1" applyBorder="1" applyAlignment="1" applyProtection="1">
      <alignment horizontal="center"/>
      <protection locked="0"/>
    </xf>
    <xf numFmtId="0" fontId="0" fillId="0" borderId="1" xfId="0" applyFont="1" applyBorder="1"/>
    <xf numFmtId="0" fontId="9" fillId="0" borderId="1" xfId="0" applyFont="1" applyBorder="1" applyAlignment="1">
      <alignment horizontal="right"/>
    </xf>
    <xf numFmtId="0" fontId="9" fillId="0" borderId="1" xfId="0" applyFont="1" applyBorder="1" applyAlignment="1">
      <alignment wrapText="1"/>
    </xf>
    <xf numFmtId="0" fontId="0" fillId="2" borderId="2" xfId="0" applyFont="1" applyFill="1" applyBorder="1" applyAlignment="1" applyProtection="1">
      <alignment horizontal="left" wrapText="1"/>
      <protection locked="0"/>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pplyProtection="1">
      <alignment horizontal="left" wrapText="1"/>
      <protection locked="0"/>
    </xf>
    <xf numFmtId="0" fontId="0" fillId="0" borderId="1" xfId="0" applyFont="1" applyBorder="1" applyAlignment="1">
      <alignment horizontal="center" vertical="center" wrapText="1"/>
    </xf>
    <xf numFmtId="0" fontId="0" fillId="0" borderId="1" xfId="0" applyFont="1" applyBorder="1" applyAlignment="1">
      <alignment horizontal="right"/>
    </xf>
    <xf numFmtId="0" fontId="9" fillId="3" borderId="1" xfId="0" applyFont="1" applyFill="1" applyBorder="1" applyAlignment="1">
      <alignment wrapText="1"/>
    </xf>
    <xf numFmtId="0" fontId="0" fillId="0" borderId="1" xfId="0" applyFont="1" applyFill="1" applyBorder="1" applyAlignment="1">
      <alignment horizontal="center" vertical="center" wrapText="1"/>
    </xf>
    <xf numFmtId="0" fontId="0" fillId="2" borderId="1" xfId="0" applyFont="1" applyFill="1" applyBorder="1" applyAlignment="1" applyProtection="1">
      <alignment wrapText="1"/>
      <protection locked="0"/>
    </xf>
    <xf numFmtId="0" fontId="0" fillId="2" borderId="2" xfId="0" applyFont="1" applyFill="1" applyBorder="1" applyAlignment="1" applyProtection="1">
      <alignment wrapText="1"/>
      <protection locked="0"/>
    </xf>
    <xf numFmtId="0" fontId="0" fillId="0" borderId="0" xfId="0" applyFont="1" applyAlignment="1">
      <alignment horizontal="right"/>
    </xf>
    <xf numFmtId="0" fontId="5" fillId="0" borderId="0" xfId="0" applyFont="1" applyAlignment="1">
      <alignment wrapText="1"/>
    </xf>
    <xf numFmtId="164" fontId="0" fillId="0" borderId="0" xfId="1" applyFont="1"/>
    <xf numFmtId="165" fontId="0" fillId="0" borderId="4" xfId="1" applyNumberFormat="1" applyFont="1" applyBorder="1"/>
    <xf numFmtId="0" fontId="8" fillId="0" borderId="0" xfId="0" applyFont="1" applyAlignment="1">
      <alignment wrapText="1"/>
    </xf>
    <xf numFmtId="165" fontId="0" fillId="0" borderId="0" xfId="1" applyNumberFormat="1" applyFont="1"/>
    <xf numFmtId="165" fontId="0" fillId="0" borderId="0" xfId="1" applyNumberFormat="1" applyFont="1" applyBorder="1"/>
    <xf numFmtId="0" fontId="4" fillId="0" borderId="0" xfId="0" applyFont="1"/>
    <xf numFmtId="166" fontId="0" fillId="0" borderId="5" xfId="2" applyNumberFormat="1" applyFont="1" applyBorder="1"/>
    <xf numFmtId="9" fontId="4" fillId="0" borderId="0" xfId="2" applyFont="1" applyBorder="1"/>
    <xf numFmtId="164" fontId="0" fillId="0" borderId="0" xfId="1" applyFont="1" applyBorder="1"/>
    <xf numFmtId="9" fontId="0" fillId="0" borderId="0" xfId="2" applyFont="1" applyBorder="1"/>
    <xf numFmtId="0" fontId="5" fillId="0" borderId="1" xfId="0" applyFont="1" applyBorder="1" applyAlignment="1">
      <alignment horizontal="center"/>
    </xf>
    <xf numFmtId="0" fontId="5" fillId="0" borderId="2" xfId="0" applyFont="1" applyBorder="1" applyAlignment="1">
      <alignment horizontal="center"/>
    </xf>
    <xf numFmtId="165" fontId="0" fillId="0" borderId="1" xfId="0" applyNumberFormat="1" applyFont="1" applyBorder="1" applyAlignment="1">
      <alignment horizontal="center" vertical="center"/>
    </xf>
    <xf numFmtId="0" fontId="0" fillId="2" borderId="1" xfId="0" applyFont="1" applyFill="1" applyBorder="1" applyAlignment="1" applyProtection="1">
      <alignment horizontal="left"/>
      <protection locked="0"/>
    </xf>
    <xf numFmtId="0" fontId="9" fillId="0" borderId="1" xfId="0" applyFont="1" applyBorder="1" applyAlignment="1">
      <alignment horizontal="center" vertical="center"/>
    </xf>
    <xf numFmtId="0" fontId="0" fillId="0" borderId="0" xfId="0" applyFont="1" applyAlignment="1">
      <alignment vertical="center"/>
    </xf>
    <xf numFmtId="0" fontId="0" fillId="2" borderId="2" xfId="0" applyFont="1" applyFill="1" applyBorder="1" applyAlignment="1" applyProtection="1">
      <alignment horizontal="left"/>
      <protection locked="0"/>
    </xf>
    <xf numFmtId="0" fontId="0" fillId="0" borderId="0" xfId="0" applyFont="1" applyFill="1"/>
    <xf numFmtId="0" fontId="8" fillId="0" borderId="1" xfId="0" applyFont="1" applyFill="1" applyBorder="1" applyAlignment="1">
      <alignment horizontal="center" vertical="center" wrapText="1"/>
    </xf>
    <xf numFmtId="165" fontId="0" fillId="2" borderId="6" xfId="0" applyNumberFormat="1" applyFont="1" applyFill="1" applyBorder="1" applyAlignment="1" applyProtection="1">
      <alignment horizontal="center"/>
      <protection locked="0"/>
    </xf>
    <xf numFmtId="0" fontId="9" fillId="0" borderId="2" xfId="0" applyFont="1" applyBorder="1" applyAlignment="1">
      <alignment wrapText="1"/>
    </xf>
    <xf numFmtId="165" fontId="9" fillId="2" borderId="2" xfId="0" applyNumberFormat="1" applyFont="1" applyFill="1" applyBorder="1" applyAlignment="1" applyProtection="1">
      <alignment horizontal="center"/>
      <protection locked="0"/>
    </xf>
    <xf numFmtId="165" fontId="0" fillId="0" borderId="0" xfId="0" applyNumberFormat="1" applyFont="1" applyAlignment="1">
      <alignment horizontal="right"/>
    </xf>
    <xf numFmtId="43" fontId="4" fillId="0" borderId="0" xfId="0" applyNumberFormat="1" applyFont="1"/>
    <xf numFmtId="167" fontId="0" fillId="0" borderId="0" xfId="0" applyNumberFormat="1" applyFont="1" applyFill="1"/>
    <xf numFmtId="165" fontId="9" fillId="2" borderId="6" xfId="0" applyNumberFormat="1" applyFont="1" applyFill="1" applyBorder="1" applyAlignment="1" applyProtection="1">
      <alignment horizontal="center"/>
      <protection locked="0"/>
    </xf>
    <xf numFmtId="168" fontId="9" fillId="2" borderId="1" xfId="6" applyNumberFormat="1" applyFont="1" applyFill="1" applyBorder="1" applyAlignment="1" applyProtection="1">
      <alignment horizontal="center"/>
      <protection locked="0"/>
    </xf>
    <xf numFmtId="168" fontId="0" fillId="2" borderId="1" xfId="6" applyNumberFormat="1" applyFont="1" applyFill="1" applyBorder="1" applyAlignment="1" applyProtection="1">
      <alignment horizontal="center"/>
      <protection locked="0"/>
    </xf>
  </cellXfs>
  <cellStyles count="7">
    <cellStyle name="Comma" xfId="5" builtinId="3"/>
    <cellStyle name="Comma 2" xfId="6" xr:uid="{C60075D2-1513-4C5B-9DBB-DA8B10BEB49F}"/>
    <cellStyle name="Currency" xfId="1" builtinId="4"/>
    <cellStyle name="Currency 2" xfId="3" xr:uid="{04B96AE0-E9C0-4EBF-A585-43FF8850E86C}"/>
    <cellStyle name="Normal" xfId="0" builtinId="0"/>
    <cellStyle name="Percent" xfId="2" builtinId="5"/>
    <cellStyle name="Percent 2" xfId="4" xr:uid="{3E9D9DAB-073B-4D45-AB8F-0203A44292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0897-AB37-4EEF-9FAB-09D6D84A24AF}">
  <dimension ref="A1:N82"/>
  <sheetViews>
    <sheetView tabSelected="1" topLeftCell="C1" zoomScale="50" zoomScaleNormal="50" workbookViewId="0">
      <selection activeCell="C14" sqref="C14"/>
    </sheetView>
  </sheetViews>
  <sheetFormatPr defaultColWidth="9.1796875" defaultRowHeight="14.5" x14ac:dyDescent="0.35"/>
  <cols>
    <col min="1" max="1" width="10.26953125" style="2" customWidth="1"/>
    <col min="2" max="2" width="53.81640625" style="2" customWidth="1"/>
    <col min="3" max="3" width="67.7265625" style="2" customWidth="1"/>
    <col min="4" max="6" width="26.36328125" style="2" customWidth="1"/>
    <col min="7" max="7" width="43.1796875" style="2" customWidth="1"/>
    <col min="8" max="8" width="40.36328125" style="2" bestFit="1" customWidth="1"/>
    <col min="9" max="9" width="10.54296875" style="2" customWidth="1"/>
    <col min="10" max="11" width="14.08984375" style="2" customWidth="1"/>
    <col min="12" max="12" width="13" style="2" customWidth="1"/>
    <col min="13" max="13" width="14.26953125" style="2" customWidth="1"/>
    <col min="14" max="14" width="24.453125" style="2" customWidth="1"/>
    <col min="15" max="16384" width="9.1796875" style="2"/>
  </cols>
  <sheetData>
    <row r="1" spans="1:14" x14ac:dyDescent="0.35">
      <c r="A1" s="2" t="s">
        <v>68</v>
      </c>
      <c r="F1" s="3"/>
      <c r="G1" s="3"/>
      <c r="H1" s="3"/>
      <c r="I1" s="3"/>
      <c r="J1" s="3"/>
      <c r="K1" s="3"/>
      <c r="L1" s="3"/>
      <c r="M1" s="3"/>
      <c r="N1" s="3"/>
    </row>
    <row r="2" spans="1:14" x14ac:dyDescent="0.35">
      <c r="F2" s="3"/>
      <c r="G2" s="3"/>
      <c r="H2" s="3"/>
      <c r="I2" s="3"/>
      <c r="J2" s="3"/>
      <c r="K2" s="3"/>
      <c r="L2" s="3"/>
      <c r="M2" s="3"/>
      <c r="N2" s="3"/>
    </row>
    <row r="3" spans="1:14" x14ac:dyDescent="0.35">
      <c r="F3" s="3"/>
      <c r="G3" s="3"/>
      <c r="H3" s="3"/>
      <c r="I3" s="3"/>
      <c r="J3" s="3"/>
      <c r="K3" s="3"/>
      <c r="L3" s="3"/>
      <c r="M3" s="3"/>
      <c r="N3" s="3"/>
    </row>
    <row r="4" spans="1:14" x14ac:dyDescent="0.35">
      <c r="F4" s="3"/>
      <c r="G4" s="3"/>
      <c r="H4" s="3"/>
      <c r="I4" s="3"/>
      <c r="J4" s="3"/>
      <c r="K4" s="3"/>
      <c r="L4" s="3"/>
      <c r="M4" s="3"/>
      <c r="N4" s="3"/>
    </row>
    <row r="5" spans="1:14" x14ac:dyDescent="0.35">
      <c r="F5" s="3"/>
      <c r="G5" s="3"/>
      <c r="H5" s="3"/>
      <c r="I5" s="3"/>
      <c r="J5" s="3"/>
      <c r="K5" s="3"/>
      <c r="L5" s="3"/>
      <c r="M5" s="3"/>
      <c r="N5" s="3"/>
    </row>
    <row r="6" spans="1:14" x14ac:dyDescent="0.35">
      <c r="F6" s="3"/>
      <c r="G6" s="3"/>
      <c r="H6" s="3"/>
      <c r="I6" s="3"/>
      <c r="J6" s="3"/>
      <c r="K6" s="3"/>
      <c r="L6" s="3"/>
      <c r="M6" s="3"/>
      <c r="N6" s="3"/>
    </row>
    <row r="7" spans="1:14" x14ac:dyDescent="0.35">
      <c r="D7" s="4" t="s">
        <v>29</v>
      </c>
      <c r="E7" s="4" t="s">
        <v>29</v>
      </c>
      <c r="F7" s="4" t="s">
        <v>33</v>
      </c>
      <c r="G7" s="3"/>
      <c r="H7" s="3"/>
      <c r="I7" s="3"/>
      <c r="J7" s="3"/>
      <c r="K7" s="3"/>
      <c r="L7" s="3"/>
      <c r="M7" s="3"/>
      <c r="N7" s="3"/>
    </row>
    <row r="8" spans="1:14" x14ac:dyDescent="0.35">
      <c r="A8" s="2" t="s">
        <v>25</v>
      </c>
      <c r="B8" s="5" t="s">
        <v>26</v>
      </c>
      <c r="C8" s="4" t="s">
        <v>37</v>
      </c>
      <c r="D8" s="4" t="s">
        <v>30</v>
      </c>
      <c r="E8" s="4" t="s">
        <v>30</v>
      </c>
      <c r="F8" s="4" t="s">
        <v>34</v>
      </c>
      <c r="G8" s="3"/>
      <c r="H8" s="3"/>
      <c r="I8" s="3"/>
      <c r="J8" s="3"/>
      <c r="K8" s="3"/>
      <c r="L8" s="3"/>
      <c r="M8" s="3"/>
      <c r="N8" s="3"/>
    </row>
    <row r="9" spans="1:14" x14ac:dyDescent="0.35">
      <c r="B9" s="6"/>
      <c r="D9" s="7" t="s">
        <v>32</v>
      </c>
      <c r="E9" s="7" t="s">
        <v>31</v>
      </c>
      <c r="F9" s="7" t="s">
        <v>35</v>
      </c>
    </row>
    <row r="10" spans="1:14" s="13" customFormat="1" ht="58" x14ac:dyDescent="0.35">
      <c r="A10" s="8"/>
      <c r="B10" s="9" t="s">
        <v>0</v>
      </c>
      <c r="C10" s="10"/>
      <c r="D10" s="11" t="s">
        <v>1</v>
      </c>
      <c r="E10" s="11" t="s">
        <v>1</v>
      </c>
      <c r="F10" s="11" t="s">
        <v>1</v>
      </c>
      <c r="G10" s="11" t="s">
        <v>52</v>
      </c>
      <c r="H10" s="11" t="s">
        <v>69</v>
      </c>
      <c r="I10" s="11" t="s">
        <v>65</v>
      </c>
      <c r="J10" s="11" t="s">
        <v>66</v>
      </c>
      <c r="K10" s="11" t="s">
        <v>77</v>
      </c>
      <c r="L10" s="11" t="s">
        <v>67</v>
      </c>
      <c r="M10" s="11" t="s">
        <v>80</v>
      </c>
      <c r="N10" s="12" t="s">
        <v>98</v>
      </c>
    </row>
    <row r="11" spans="1:14" ht="30" customHeight="1" x14ac:dyDescent="0.35">
      <c r="A11" s="14" t="s">
        <v>2</v>
      </c>
      <c r="B11" s="15"/>
      <c r="C11" s="16"/>
      <c r="D11" s="17">
        <v>695799.61</v>
      </c>
      <c r="E11" s="17">
        <v>695799.61</v>
      </c>
      <c r="F11" s="17">
        <v>695799.61</v>
      </c>
      <c r="G11" s="8"/>
      <c r="H11" s="8"/>
      <c r="I11" s="18"/>
      <c r="J11" s="18"/>
      <c r="K11" s="18"/>
      <c r="L11" s="18"/>
      <c r="M11" s="18"/>
      <c r="N11" s="18"/>
    </row>
    <row r="12" spans="1:14" ht="29" x14ac:dyDescent="0.35">
      <c r="A12" s="19" t="s">
        <v>3</v>
      </c>
      <c r="B12" s="20" t="s">
        <v>4</v>
      </c>
      <c r="C12" s="21" t="s">
        <v>39</v>
      </c>
      <c r="D12" s="17"/>
      <c r="E12" s="17"/>
      <c r="F12" s="17"/>
      <c r="G12" s="8"/>
      <c r="H12" s="8"/>
      <c r="I12" s="18"/>
      <c r="J12" s="18"/>
      <c r="K12" s="18"/>
      <c r="L12" s="18"/>
      <c r="M12" s="18"/>
      <c r="N12" s="18"/>
    </row>
    <row r="13" spans="1:14" ht="96.5" customHeight="1" x14ac:dyDescent="0.35">
      <c r="A13" s="19" t="s">
        <v>5</v>
      </c>
      <c r="B13" s="20" t="s">
        <v>6</v>
      </c>
      <c r="C13" s="21" t="s">
        <v>45</v>
      </c>
      <c r="D13" s="17">
        <v>-406602</v>
      </c>
      <c r="E13" s="17">
        <v>143875</v>
      </c>
      <c r="F13" s="17">
        <v>-287654.56896567659</v>
      </c>
      <c r="G13" s="22" t="s">
        <v>54</v>
      </c>
      <c r="H13" s="22" t="s">
        <v>109</v>
      </c>
      <c r="I13" s="23">
        <v>2017</v>
      </c>
      <c r="J13" s="24" t="s">
        <v>78</v>
      </c>
      <c r="K13" s="24">
        <v>2020</v>
      </c>
      <c r="L13" s="24" t="s">
        <v>85</v>
      </c>
      <c r="M13" s="23" t="s">
        <v>78</v>
      </c>
      <c r="N13" s="23">
        <v>2020</v>
      </c>
    </row>
    <row r="14" spans="1:14" ht="54" customHeight="1" x14ac:dyDescent="0.35">
      <c r="A14" s="19" t="s">
        <v>7</v>
      </c>
      <c r="B14" s="20" t="s">
        <v>8</v>
      </c>
      <c r="C14" s="25" t="s">
        <v>27</v>
      </c>
      <c r="D14" s="17"/>
      <c r="E14" s="17">
        <v>-182255</v>
      </c>
      <c r="F14" s="17">
        <v>-182255</v>
      </c>
      <c r="G14" s="22"/>
      <c r="H14" s="26" t="s">
        <v>55</v>
      </c>
      <c r="I14" s="23"/>
      <c r="J14" s="24"/>
      <c r="K14" s="24"/>
      <c r="L14" s="23"/>
      <c r="M14" s="23"/>
      <c r="N14" s="23"/>
    </row>
    <row r="15" spans="1:14" ht="51" customHeight="1" x14ac:dyDescent="0.35">
      <c r="A15" s="19" t="s">
        <v>9</v>
      </c>
      <c r="B15" s="20" t="s">
        <v>10</v>
      </c>
      <c r="C15" s="25" t="s">
        <v>28</v>
      </c>
      <c r="D15" s="17"/>
      <c r="E15" s="17">
        <v>-63481</v>
      </c>
      <c r="F15" s="17">
        <v>-22629.5453422069</v>
      </c>
      <c r="G15" s="22"/>
      <c r="H15" s="26" t="s">
        <v>55</v>
      </c>
      <c r="I15" s="23"/>
      <c r="J15" s="24"/>
      <c r="K15" s="24"/>
      <c r="L15" s="23"/>
      <c r="M15" s="23"/>
      <c r="N15" s="23"/>
    </row>
    <row r="16" spans="1:14" ht="58" x14ac:dyDescent="0.35">
      <c r="A16" s="19" t="s">
        <v>11</v>
      </c>
      <c r="B16" s="20" t="s">
        <v>12</v>
      </c>
      <c r="C16" s="25" t="s">
        <v>56</v>
      </c>
      <c r="D16" s="17">
        <v>109013.02571119975</v>
      </c>
      <c r="E16" s="17">
        <f>130953.33</f>
        <v>130953.33</v>
      </c>
      <c r="F16" s="17">
        <f>130953.33</f>
        <v>130953.33</v>
      </c>
      <c r="G16" s="22" t="s">
        <v>57</v>
      </c>
      <c r="H16" s="26" t="s">
        <v>58</v>
      </c>
      <c r="I16" s="23">
        <v>2016</v>
      </c>
      <c r="J16" s="24" t="s">
        <v>79</v>
      </c>
      <c r="K16" s="24">
        <v>2017</v>
      </c>
      <c r="L16" s="24"/>
      <c r="M16" s="23" t="s">
        <v>84</v>
      </c>
      <c r="N16" s="23" t="s">
        <v>84</v>
      </c>
    </row>
    <row r="17" spans="1:14" ht="29" x14ac:dyDescent="0.35">
      <c r="A17" s="19" t="s">
        <v>13</v>
      </c>
      <c r="B17" s="20" t="s">
        <v>14</v>
      </c>
      <c r="C17" s="25"/>
      <c r="D17" s="17"/>
      <c r="E17" s="17"/>
      <c r="F17" s="17"/>
      <c r="G17" s="22"/>
      <c r="H17" s="26"/>
      <c r="I17" s="23"/>
      <c r="J17" s="24"/>
      <c r="K17" s="24"/>
      <c r="L17" s="23"/>
      <c r="M17" s="23"/>
      <c r="N17" s="23"/>
    </row>
    <row r="18" spans="1:14" ht="84.5" customHeight="1" x14ac:dyDescent="0.35">
      <c r="A18" s="19">
        <v>4</v>
      </c>
      <c r="B18" s="20" t="s">
        <v>15</v>
      </c>
      <c r="C18" s="25" t="s">
        <v>46</v>
      </c>
      <c r="D18" s="17">
        <v>-388178.188471751</v>
      </c>
      <c r="E18" s="17">
        <v>-388178.188471751</v>
      </c>
      <c r="F18" s="17">
        <v>-388178.188471751</v>
      </c>
      <c r="G18" s="22" t="s">
        <v>46</v>
      </c>
      <c r="H18" s="26"/>
      <c r="I18" s="23">
        <v>2017</v>
      </c>
      <c r="J18" s="24" t="s">
        <v>79</v>
      </c>
      <c r="K18" s="24">
        <v>2017</v>
      </c>
      <c r="L18" s="24"/>
      <c r="M18" s="23" t="s">
        <v>84</v>
      </c>
      <c r="N18" s="23" t="s">
        <v>84</v>
      </c>
    </row>
    <row r="19" spans="1:14" ht="29" x14ac:dyDescent="0.35">
      <c r="A19" s="19">
        <v>5</v>
      </c>
      <c r="B19" s="20" t="s">
        <v>16</v>
      </c>
      <c r="C19" s="25"/>
      <c r="D19" s="17"/>
      <c r="E19" s="17"/>
      <c r="F19" s="17"/>
      <c r="G19" s="22"/>
      <c r="H19" s="26"/>
      <c r="I19" s="23"/>
      <c r="J19" s="24"/>
      <c r="K19" s="24"/>
      <c r="L19" s="23"/>
      <c r="M19" s="23"/>
      <c r="N19" s="23"/>
    </row>
    <row r="20" spans="1:14" ht="43.5" x14ac:dyDescent="0.35">
      <c r="A20" s="27">
        <v>6</v>
      </c>
      <c r="B20" s="28" t="s">
        <v>17</v>
      </c>
      <c r="C20" s="25" t="s">
        <v>17</v>
      </c>
      <c r="D20" s="17"/>
      <c r="E20" s="17">
        <v>-6316.5803300572416</v>
      </c>
      <c r="F20" s="17">
        <v>-6316.5803300572416</v>
      </c>
      <c r="G20" s="29"/>
      <c r="H20" s="26" t="s">
        <v>82</v>
      </c>
      <c r="I20" s="23"/>
      <c r="J20" s="23"/>
      <c r="K20" s="23"/>
      <c r="L20" s="23"/>
      <c r="M20" s="23"/>
      <c r="N20" s="23"/>
    </row>
    <row r="21" spans="1:14" x14ac:dyDescent="0.35">
      <c r="A21" s="27">
        <v>7</v>
      </c>
      <c r="B21" s="8" t="s">
        <v>18</v>
      </c>
      <c r="C21" s="25"/>
      <c r="D21" s="17"/>
      <c r="E21" s="17"/>
      <c r="F21" s="17"/>
      <c r="G21" s="26"/>
      <c r="H21" s="26"/>
      <c r="I21" s="23"/>
      <c r="J21" s="23"/>
      <c r="K21" s="23"/>
      <c r="L21" s="23"/>
      <c r="M21" s="23"/>
      <c r="N21" s="23"/>
    </row>
    <row r="22" spans="1:14" ht="59.5" customHeight="1" x14ac:dyDescent="0.35">
      <c r="A22" s="27">
        <v>8</v>
      </c>
      <c r="B22" s="8" t="s">
        <v>19</v>
      </c>
      <c r="C22" s="25" t="s">
        <v>108</v>
      </c>
      <c r="D22" s="17">
        <v>196392</v>
      </c>
      <c r="E22" s="17">
        <v>196392.13</v>
      </c>
      <c r="F22" s="17">
        <v>196392.13</v>
      </c>
      <c r="G22" s="26" t="s">
        <v>108</v>
      </c>
      <c r="H22" s="26"/>
      <c r="I22" s="23">
        <v>2017</v>
      </c>
      <c r="J22" s="24" t="s">
        <v>81</v>
      </c>
      <c r="K22" s="24">
        <v>2020</v>
      </c>
      <c r="L22" s="24" t="s">
        <v>85</v>
      </c>
      <c r="M22" s="23" t="s">
        <v>81</v>
      </c>
      <c r="N22" s="23">
        <v>2020</v>
      </c>
    </row>
    <row r="23" spans="1:14" ht="120.5" customHeight="1" x14ac:dyDescent="0.35">
      <c r="A23" s="27">
        <v>9</v>
      </c>
      <c r="B23" s="30" t="s">
        <v>48</v>
      </c>
      <c r="C23" s="30" t="s">
        <v>47</v>
      </c>
      <c r="D23" s="17">
        <v>251646</v>
      </c>
      <c r="E23" s="17"/>
      <c r="F23" s="17"/>
      <c r="G23" s="26" t="s">
        <v>59</v>
      </c>
      <c r="H23" s="26"/>
      <c r="I23" s="23">
        <v>2017</v>
      </c>
      <c r="J23" s="24" t="s">
        <v>79</v>
      </c>
      <c r="K23" s="24">
        <v>2018</v>
      </c>
      <c r="L23" s="24"/>
      <c r="M23" s="23" t="s">
        <v>84</v>
      </c>
      <c r="N23" s="23" t="s">
        <v>84</v>
      </c>
    </row>
    <row r="24" spans="1:14" x14ac:dyDescent="0.35">
      <c r="A24" s="27">
        <v>10</v>
      </c>
      <c r="B24" s="30"/>
      <c r="C24" s="31" t="s">
        <v>38</v>
      </c>
      <c r="D24" s="17"/>
      <c r="E24" s="17">
        <v>-226755</v>
      </c>
      <c r="F24" s="17"/>
      <c r="G24" s="26"/>
      <c r="H24" s="26" t="s">
        <v>60</v>
      </c>
      <c r="I24" s="23"/>
      <c r="J24" s="23"/>
      <c r="K24" s="23"/>
      <c r="L24" s="23"/>
      <c r="M24" s="23"/>
      <c r="N24" s="23"/>
    </row>
    <row r="25" spans="1:14" x14ac:dyDescent="0.35">
      <c r="A25" s="32"/>
      <c r="B25" s="32"/>
      <c r="C25" s="32"/>
      <c r="D25" s="32"/>
      <c r="E25" s="32"/>
      <c r="F25" s="32"/>
    </row>
    <row r="26" spans="1:14" x14ac:dyDescent="0.35">
      <c r="A26" s="2" t="s">
        <v>20</v>
      </c>
      <c r="B26" s="33" t="s">
        <v>21</v>
      </c>
      <c r="C26" s="34"/>
      <c r="D26" s="35">
        <f>SUM(D11:D24)</f>
        <v>458070.44723944872</v>
      </c>
      <c r="E26" s="35">
        <f>SUM(E11:E24)</f>
        <v>300034.30119819171</v>
      </c>
      <c r="F26" s="35">
        <f>SUM(F11:F24)</f>
        <v>136111.18689030828</v>
      </c>
    </row>
    <row r="27" spans="1:14" x14ac:dyDescent="0.35">
      <c r="B27" s="36" t="s">
        <v>22</v>
      </c>
      <c r="C27" s="34"/>
      <c r="D27" s="37">
        <v>173686.74123976333</v>
      </c>
      <c r="E27" s="37">
        <v>218703</v>
      </c>
      <c r="F27" s="37">
        <v>206709</v>
      </c>
    </row>
    <row r="28" spans="1:14" x14ac:dyDescent="0.35">
      <c r="B28" s="36" t="s">
        <v>23</v>
      </c>
      <c r="D28" s="38">
        <v>284383.70599968539</v>
      </c>
      <c r="E28" s="38">
        <f>E26-E27</f>
        <v>81331.301198191708</v>
      </c>
      <c r="F28" s="38">
        <f>F26-F27</f>
        <v>-70597.81310969172</v>
      </c>
    </row>
    <row r="29" spans="1:14" ht="15" thickBot="1" x14ac:dyDescent="0.4">
      <c r="B29" s="36" t="s">
        <v>24</v>
      </c>
      <c r="C29" s="39" t="str">
        <f>IF(AND(B29&lt;0.01,B29&gt;-0.01),"","Unresolved differences of greater than + or - 1% should be explained")</f>
        <v>Unresolved differences of greater than + or - 1% should be explained</v>
      </c>
      <c r="D29" s="40">
        <v>2.4994896385114877E-2</v>
      </c>
      <c r="E29" s="40">
        <v>7.0000000000000001E-3</v>
      </c>
      <c r="F29" s="40">
        <v>-7.0000000000000001E-3</v>
      </c>
    </row>
    <row r="30" spans="1:14" ht="15" thickTop="1" x14ac:dyDescent="0.35">
      <c r="B30" s="4"/>
      <c r="C30" s="41"/>
      <c r="D30" s="42"/>
      <c r="E30" s="42"/>
    </row>
    <row r="31" spans="1:14" x14ac:dyDescent="0.35">
      <c r="B31" s="4"/>
      <c r="C31" s="43"/>
      <c r="D31" s="42"/>
      <c r="E31" s="42"/>
    </row>
    <row r="33" spans="1:14" x14ac:dyDescent="0.35">
      <c r="A33" s="2" t="s">
        <v>25</v>
      </c>
      <c r="B33" s="5" t="s">
        <v>26</v>
      </c>
      <c r="C33" s="4" t="s">
        <v>36</v>
      </c>
      <c r="D33" s="4" t="s">
        <v>30</v>
      </c>
      <c r="E33" s="4" t="s">
        <v>30</v>
      </c>
      <c r="F33" s="4" t="s">
        <v>34</v>
      </c>
      <c r="G33" s="3"/>
      <c r="H33" s="3"/>
      <c r="I33" s="3"/>
      <c r="J33" s="3"/>
      <c r="K33" s="3"/>
      <c r="L33" s="3"/>
      <c r="M33" s="3"/>
      <c r="N33" s="3"/>
    </row>
    <row r="34" spans="1:14" x14ac:dyDescent="0.35">
      <c r="B34" s="6"/>
      <c r="D34" s="7" t="s">
        <v>32</v>
      </c>
      <c r="E34" s="7" t="s">
        <v>31</v>
      </c>
      <c r="F34" s="7" t="s">
        <v>35</v>
      </c>
    </row>
    <row r="35" spans="1:14" ht="58" x14ac:dyDescent="0.35">
      <c r="A35" s="18"/>
      <c r="B35" s="44" t="s">
        <v>0</v>
      </c>
      <c r="C35" s="45"/>
      <c r="D35" s="11" t="s">
        <v>1</v>
      </c>
      <c r="E35" s="11" t="s">
        <v>1</v>
      </c>
      <c r="F35" s="11" t="s">
        <v>1</v>
      </c>
      <c r="G35" s="11" t="s">
        <v>52</v>
      </c>
      <c r="H35" s="11" t="s">
        <v>69</v>
      </c>
      <c r="I35" s="11" t="s">
        <v>65</v>
      </c>
      <c r="J35" s="11" t="s">
        <v>66</v>
      </c>
      <c r="K35" s="11" t="s">
        <v>77</v>
      </c>
      <c r="L35" s="11" t="s">
        <v>67</v>
      </c>
      <c r="M35" s="11" t="s">
        <v>80</v>
      </c>
      <c r="N35" s="11" t="s">
        <v>98</v>
      </c>
    </row>
    <row r="36" spans="1:14" ht="29" customHeight="1" x14ac:dyDescent="0.35">
      <c r="A36" s="14" t="s">
        <v>2</v>
      </c>
      <c r="B36" s="15"/>
      <c r="C36" s="16"/>
      <c r="D36" s="17">
        <v>-594196.52</v>
      </c>
      <c r="E36" s="17">
        <v>-594197</v>
      </c>
      <c r="F36" s="17">
        <v>-351687</v>
      </c>
      <c r="G36" s="46"/>
      <c r="H36" s="23"/>
      <c r="I36" s="23"/>
      <c r="J36" s="23"/>
      <c r="K36" s="23"/>
      <c r="L36" s="23"/>
      <c r="M36" s="23"/>
      <c r="N36" s="23"/>
    </row>
    <row r="37" spans="1:14" ht="96.5" customHeight="1" x14ac:dyDescent="0.35">
      <c r="A37" s="19" t="s">
        <v>3</v>
      </c>
      <c r="B37" s="20" t="s">
        <v>4</v>
      </c>
      <c r="C37" s="21" t="s">
        <v>106</v>
      </c>
      <c r="D37" s="17">
        <f>784240.46+21304.38</f>
        <v>805544.84</v>
      </c>
      <c r="E37" s="17"/>
      <c r="F37" s="17"/>
      <c r="G37" s="29" t="s">
        <v>62</v>
      </c>
      <c r="H37" s="46"/>
      <c r="I37" s="23" t="s">
        <v>83</v>
      </c>
      <c r="J37" s="23" t="s">
        <v>81</v>
      </c>
      <c r="K37" s="23">
        <v>2018</v>
      </c>
      <c r="L37" s="24" t="s">
        <v>86</v>
      </c>
      <c r="M37" s="23" t="s">
        <v>81</v>
      </c>
      <c r="N37" s="23">
        <v>2020</v>
      </c>
    </row>
    <row r="38" spans="1:14" ht="74" customHeight="1" x14ac:dyDescent="0.35">
      <c r="A38" s="19" t="s">
        <v>5</v>
      </c>
      <c r="B38" s="20" t="s">
        <v>6</v>
      </c>
      <c r="C38" s="21" t="s">
        <v>107</v>
      </c>
      <c r="D38" s="17">
        <f>-849609+827750</f>
        <v>-21859</v>
      </c>
      <c r="E38" s="17">
        <v>-1102380</v>
      </c>
      <c r="F38" s="17">
        <v>-818328</v>
      </c>
      <c r="G38" s="22" t="s">
        <v>54</v>
      </c>
      <c r="H38" s="22" t="s">
        <v>61</v>
      </c>
      <c r="I38" s="23">
        <v>2018</v>
      </c>
      <c r="J38" s="24" t="s">
        <v>78</v>
      </c>
      <c r="K38" s="24">
        <v>2018</v>
      </c>
      <c r="L38" s="24" t="s">
        <v>86</v>
      </c>
      <c r="M38" s="23" t="s">
        <v>78</v>
      </c>
      <c r="N38" s="23">
        <v>2020</v>
      </c>
    </row>
    <row r="39" spans="1:14" ht="44" customHeight="1" x14ac:dyDescent="0.35">
      <c r="A39" s="19" t="s">
        <v>7</v>
      </c>
      <c r="B39" s="20" t="s">
        <v>8</v>
      </c>
      <c r="C39" s="47" t="s">
        <v>27</v>
      </c>
      <c r="D39" s="17"/>
      <c r="E39" s="17">
        <v>63481</v>
      </c>
      <c r="F39" s="17">
        <v>22630</v>
      </c>
      <c r="G39" s="22"/>
      <c r="H39" s="26" t="s">
        <v>55</v>
      </c>
      <c r="I39" s="23"/>
      <c r="J39" s="23"/>
      <c r="K39" s="23"/>
      <c r="L39" s="23"/>
      <c r="M39" s="23"/>
      <c r="N39" s="23"/>
    </row>
    <row r="40" spans="1:14" ht="50" customHeight="1" x14ac:dyDescent="0.35">
      <c r="A40" s="19" t="s">
        <v>9</v>
      </c>
      <c r="B40" s="20" t="s">
        <v>10</v>
      </c>
      <c r="C40" s="47" t="s">
        <v>28</v>
      </c>
      <c r="D40" s="17"/>
      <c r="E40" s="17">
        <v>122516</v>
      </c>
      <c r="F40" s="17">
        <v>122507</v>
      </c>
      <c r="G40" s="22"/>
      <c r="H40" s="26" t="s">
        <v>55</v>
      </c>
      <c r="I40" s="23"/>
      <c r="J40" s="23"/>
      <c r="K40" s="23"/>
      <c r="L40" s="23"/>
      <c r="M40" s="23"/>
      <c r="N40" s="23"/>
    </row>
    <row r="41" spans="1:14" ht="29" x14ac:dyDescent="0.35">
      <c r="A41" s="19" t="s">
        <v>11</v>
      </c>
      <c r="B41" s="20" t="s">
        <v>12</v>
      </c>
      <c r="C41" s="47"/>
      <c r="D41" s="17"/>
      <c r="E41" s="17"/>
      <c r="F41" s="17"/>
      <c r="G41" s="48"/>
      <c r="H41" s="23"/>
      <c r="I41" s="23"/>
      <c r="J41" s="23"/>
      <c r="K41" s="23"/>
      <c r="L41" s="23"/>
      <c r="M41" s="23"/>
      <c r="N41" s="23"/>
    </row>
    <row r="42" spans="1:14" ht="29" x14ac:dyDescent="0.35">
      <c r="A42" s="19" t="s">
        <v>13</v>
      </c>
      <c r="B42" s="20" t="s">
        <v>14</v>
      </c>
      <c r="C42" s="47"/>
      <c r="D42" s="17"/>
      <c r="E42" s="17"/>
      <c r="F42" s="17"/>
      <c r="G42" s="48"/>
      <c r="H42" s="23"/>
      <c r="I42" s="23"/>
      <c r="J42" s="23"/>
      <c r="K42" s="23"/>
      <c r="L42" s="23"/>
      <c r="M42" s="23"/>
      <c r="N42" s="23"/>
    </row>
    <row r="43" spans="1:14" x14ac:dyDescent="0.35">
      <c r="A43" s="19">
        <v>4</v>
      </c>
      <c r="B43" s="20" t="s">
        <v>15</v>
      </c>
      <c r="C43" s="47"/>
      <c r="D43" s="17"/>
      <c r="E43" s="17"/>
      <c r="F43" s="17"/>
      <c r="G43" s="48"/>
      <c r="H43" s="23"/>
      <c r="I43" s="23"/>
      <c r="J43" s="23"/>
      <c r="K43" s="23"/>
      <c r="L43" s="23"/>
      <c r="M43" s="23"/>
      <c r="N43" s="23"/>
    </row>
    <row r="44" spans="1:14" ht="29" x14ac:dyDescent="0.35">
      <c r="A44" s="19">
        <v>5</v>
      </c>
      <c r="B44" s="20" t="s">
        <v>16</v>
      </c>
      <c r="C44" s="47"/>
      <c r="D44" s="17"/>
      <c r="E44" s="17"/>
      <c r="F44" s="17"/>
      <c r="G44" s="48"/>
      <c r="H44" s="23"/>
      <c r="I44" s="23"/>
      <c r="J44" s="23"/>
      <c r="K44" s="23"/>
      <c r="L44" s="23"/>
      <c r="M44" s="23"/>
      <c r="N44" s="23"/>
    </row>
    <row r="45" spans="1:14" ht="43.5" x14ac:dyDescent="0.35">
      <c r="A45" s="27">
        <v>6</v>
      </c>
      <c r="B45" s="28" t="s">
        <v>17</v>
      </c>
      <c r="C45" s="47" t="s">
        <v>17</v>
      </c>
      <c r="D45" s="17"/>
      <c r="E45" s="17">
        <v>-187186</v>
      </c>
      <c r="F45" s="17">
        <v>-187186</v>
      </c>
      <c r="G45" s="23"/>
      <c r="H45" s="26" t="s">
        <v>82</v>
      </c>
      <c r="I45" s="23"/>
      <c r="J45" s="23"/>
      <c r="K45" s="23"/>
      <c r="L45" s="23"/>
      <c r="M45" s="23"/>
      <c r="N45" s="23"/>
    </row>
    <row r="46" spans="1:14" x14ac:dyDescent="0.35">
      <c r="A46" s="27">
        <v>7</v>
      </c>
      <c r="B46" s="8" t="s">
        <v>18</v>
      </c>
      <c r="C46" s="47"/>
      <c r="D46" s="17"/>
      <c r="E46" s="17"/>
      <c r="F46" s="17"/>
      <c r="G46" s="26"/>
      <c r="H46" s="23"/>
      <c r="I46" s="23"/>
      <c r="J46" s="23"/>
      <c r="K46" s="23"/>
      <c r="L46" s="23"/>
      <c r="M46" s="23"/>
      <c r="N46" s="23"/>
    </row>
    <row r="47" spans="1:14" ht="64.5" customHeight="1" x14ac:dyDescent="0.35">
      <c r="A47" s="27">
        <v>8</v>
      </c>
      <c r="B47" s="8" t="s">
        <v>19</v>
      </c>
      <c r="C47" s="47" t="s">
        <v>49</v>
      </c>
      <c r="D47" s="17"/>
      <c r="E47" s="17">
        <v>1589263</v>
      </c>
      <c r="F47" s="17">
        <v>1589263</v>
      </c>
      <c r="G47" s="29"/>
      <c r="H47" s="26" t="s">
        <v>97</v>
      </c>
      <c r="I47" s="24"/>
      <c r="J47" s="24"/>
      <c r="K47" s="24"/>
      <c r="L47" s="24"/>
      <c r="M47" s="23"/>
      <c r="N47" s="23"/>
    </row>
    <row r="48" spans="1:14" ht="117.5" customHeight="1" x14ac:dyDescent="0.35">
      <c r="A48" s="27">
        <v>9</v>
      </c>
      <c r="B48" s="30" t="s">
        <v>51</v>
      </c>
      <c r="C48" s="21" t="s">
        <v>50</v>
      </c>
      <c r="D48" s="17">
        <v>-224893</v>
      </c>
      <c r="E48" s="17">
        <v>-107745</v>
      </c>
      <c r="F48" s="17"/>
      <c r="G48" s="26" t="s">
        <v>63</v>
      </c>
      <c r="H48" s="26" t="s">
        <v>64</v>
      </c>
      <c r="I48" s="23">
        <v>2017</v>
      </c>
      <c r="J48" s="24" t="s">
        <v>84</v>
      </c>
      <c r="K48" s="24">
        <v>2018</v>
      </c>
      <c r="L48" s="24" t="s">
        <v>86</v>
      </c>
      <c r="M48" s="23" t="s">
        <v>84</v>
      </c>
      <c r="N48" s="23" t="s">
        <v>84</v>
      </c>
    </row>
    <row r="49" spans="1:14" x14ac:dyDescent="0.35">
      <c r="A49" s="27">
        <v>10</v>
      </c>
      <c r="B49" s="30"/>
      <c r="C49" s="31"/>
      <c r="D49" s="17"/>
      <c r="E49" s="17"/>
      <c r="F49" s="17"/>
    </row>
    <row r="50" spans="1:14" x14ac:dyDescent="0.35">
      <c r="A50" s="32"/>
      <c r="B50" s="32"/>
      <c r="C50" s="32"/>
      <c r="D50" s="32"/>
      <c r="E50" s="32"/>
      <c r="F50" s="32"/>
    </row>
    <row r="51" spans="1:14" x14ac:dyDescent="0.35">
      <c r="A51" s="2" t="s">
        <v>20</v>
      </c>
      <c r="B51" s="33" t="s">
        <v>21</v>
      </c>
      <c r="C51" s="34"/>
      <c r="D51" s="35">
        <f>SUM(D36:D49)</f>
        <v>-35403.680000000051</v>
      </c>
      <c r="E51" s="35">
        <f>SUM(E36:E49)</f>
        <v>-216248</v>
      </c>
      <c r="F51" s="35">
        <f>SUM(F36:F49)</f>
        <v>377199</v>
      </c>
    </row>
    <row r="52" spans="1:14" x14ac:dyDescent="0.35">
      <c r="B52" s="36" t="s">
        <v>22</v>
      </c>
      <c r="C52" s="34"/>
      <c r="D52" s="37">
        <v>-93734.389727348462</v>
      </c>
      <c r="E52" s="37">
        <v>-89503</v>
      </c>
      <c r="F52" s="37">
        <v>-93351</v>
      </c>
    </row>
    <row r="53" spans="1:14" x14ac:dyDescent="0.35">
      <c r="B53" s="36" t="s">
        <v>23</v>
      </c>
      <c r="D53" s="38">
        <f>D51-D52</f>
        <v>58330.709727348411</v>
      </c>
      <c r="E53" s="38">
        <f>E51-E52</f>
        <v>-126745</v>
      </c>
      <c r="F53" s="38">
        <f>F51-F52</f>
        <v>470550</v>
      </c>
    </row>
    <row r="54" spans="1:14" ht="15" thickBot="1" x14ac:dyDescent="0.4">
      <c r="B54" s="36" t="s">
        <v>24</v>
      </c>
      <c r="C54" s="39" t="str">
        <f>IF(AND(B54&lt;0.01,B54&gt;-0.01),"","Unresolved differences of greater than + or - 1% should be explained")</f>
        <v>Unresolved differences of greater than + or - 1% should be explained</v>
      </c>
      <c r="D54" s="40">
        <v>7.94060793975177E-3</v>
      </c>
      <c r="E54" s="40">
        <v>-1.7000000000000001E-2</v>
      </c>
      <c r="F54" s="40">
        <v>6.3E-2</v>
      </c>
    </row>
    <row r="55" spans="1:14" ht="15" thickTop="1" x14ac:dyDescent="0.35"/>
    <row r="58" spans="1:14" x14ac:dyDescent="0.35">
      <c r="A58" s="2" t="s">
        <v>25</v>
      </c>
      <c r="B58" s="5" t="s">
        <v>26</v>
      </c>
      <c r="C58" s="4" t="s">
        <v>44</v>
      </c>
      <c r="D58" s="4" t="s">
        <v>30</v>
      </c>
      <c r="E58" s="4" t="s">
        <v>30</v>
      </c>
    </row>
    <row r="59" spans="1:14" x14ac:dyDescent="0.35">
      <c r="B59" s="6"/>
      <c r="D59" s="7" t="s">
        <v>32</v>
      </c>
      <c r="E59" s="7" t="s">
        <v>31</v>
      </c>
    </row>
    <row r="60" spans="1:14" ht="58" x14ac:dyDescent="0.35">
      <c r="A60" s="18"/>
      <c r="B60" s="44" t="s">
        <v>0</v>
      </c>
      <c r="D60" s="11" t="s">
        <v>1</v>
      </c>
      <c r="E60" s="11" t="s">
        <v>1</v>
      </c>
      <c r="F60" s="49"/>
      <c r="G60" s="11" t="s">
        <v>52</v>
      </c>
      <c r="H60" s="11" t="s">
        <v>69</v>
      </c>
      <c r="I60" s="11" t="s">
        <v>65</v>
      </c>
      <c r="J60" s="11" t="s">
        <v>66</v>
      </c>
      <c r="K60" s="11" t="s">
        <v>77</v>
      </c>
      <c r="L60" s="11" t="s">
        <v>67</v>
      </c>
      <c r="M60" s="11" t="s">
        <v>80</v>
      </c>
      <c r="N60" s="11" t="s">
        <v>98</v>
      </c>
    </row>
    <row r="61" spans="1:14" ht="29.5" customHeight="1" x14ac:dyDescent="0.35">
      <c r="A61" s="14" t="s">
        <v>2</v>
      </c>
      <c r="B61" s="15"/>
      <c r="D61" s="17">
        <f>-403313.53+709274.09</f>
        <v>305960.55999999994</v>
      </c>
      <c r="E61" s="17">
        <f>-403313.53+709274.09</f>
        <v>305960.55999999994</v>
      </c>
      <c r="G61" s="18"/>
      <c r="H61" s="18"/>
      <c r="I61" s="18"/>
      <c r="J61" s="18"/>
      <c r="K61" s="18"/>
      <c r="L61" s="18"/>
      <c r="M61" s="18"/>
      <c r="N61" s="18"/>
    </row>
    <row r="62" spans="1:14" ht="29" x14ac:dyDescent="0.35">
      <c r="A62" s="19" t="s">
        <v>3</v>
      </c>
      <c r="B62" s="20" t="s">
        <v>39</v>
      </c>
      <c r="C62" s="21" t="s">
        <v>39</v>
      </c>
      <c r="D62" s="17"/>
      <c r="E62" s="17"/>
      <c r="G62" s="24"/>
      <c r="H62" s="24"/>
      <c r="I62" s="23"/>
      <c r="J62" s="23"/>
      <c r="K62" s="23"/>
      <c r="L62" s="23"/>
      <c r="M62" s="23"/>
      <c r="N62" s="23"/>
    </row>
    <row r="63" spans="1:14" ht="58" x14ac:dyDescent="0.35">
      <c r="A63" s="19" t="s">
        <v>5</v>
      </c>
      <c r="B63" s="20" t="s">
        <v>40</v>
      </c>
      <c r="C63" s="21" t="s">
        <v>45</v>
      </c>
      <c r="D63" s="17">
        <v>-87052</v>
      </c>
      <c r="E63" s="17">
        <v>-168097.50971652381</v>
      </c>
      <c r="G63" s="22" t="s">
        <v>54</v>
      </c>
      <c r="H63" s="22" t="s">
        <v>61</v>
      </c>
      <c r="I63" s="23">
        <v>2019</v>
      </c>
      <c r="J63" s="24" t="s">
        <v>78</v>
      </c>
      <c r="K63" s="24">
        <v>2020</v>
      </c>
      <c r="L63" s="24" t="s">
        <v>87</v>
      </c>
      <c r="M63" s="23" t="s">
        <v>78</v>
      </c>
      <c r="N63" s="23">
        <v>2020</v>
      </c>
    </row>
    <row r="64" spans="1:14" ht="44" customHeight="1" x14ac:dyDescent="0.35">
      <c r="A64" s="19" t="s">
        <v>7</v>
      </c>
      <c r="B64" s="20" t="s">
        <v>8</v>
      </c>
      <c r="C64" s="25" t="s">
        <v>27</v>
      </c>
      <c r="D64" s="17"/>
      <c r="E64" s="17">
        <v>-122515.8</v>
      </c>
      <c r="G64" s="22"/>
      <c r="H64" s="26" t="s">
        <v>55</v>
      </c>
      <c r="I64" s="23"/>
      <c r="J64" s="24"/>
      <c r="K64" s="24"/>
      <c r="L64" s="24"/>
      <c r="M64" s="23"/>
      <c r="N64" s="23"/>
    </row>
    <row r="65" spans="1:14" ht="56" customHeight="1" x14ac:dyDescent="0.35">
      <c r="A65" s="19" t="s">
        <v>9</v>
      </c>
      <c r="B65" s="20" t="s">
        <v>10</v>
      </c>
      <c r="C65" s="25" t="s">
        <v>28</v>
      </c>
      <c r="D65" s="17"/>
      <c r="E65" s="17">
        <v>-44585.279999999999</v>
      </c>
      <c r="G65" s="22"/>
      <c r="H65" s="26" t="s">
        <v>55</v>
      </c>
      <c r="I65" s="23"/>
      <c r="J65" s="24"/>
      <c r="K65" s="24"/>
      <c r="L65" s="24"/>
      <c r="M65" s="23"/>
      <c r="N65" s="23"/>
    </row>
    <row r="66" spans="1:14" x14ac:dyDescent="0.35">
      <c r="A66" s="19"/>
      <c r="B66" s="20"/>
      <c r="C66" s="25"/>
      <c r="D66" s="17"/>
      <c r="E66" s="17"/>
      <c r="G66" s="23"/>
      <c r="H66" s="23"/>
      <c r="I66" s="23"/>
      <c r="J66" s="24"/>
      <c r="K66" s="24"/>
      <c r="L66" s="24"/>
      <c r="M66" s="23"/>
      <c r="N66" s="23"/>
    </row>
    <row r="67" spans="1:14" ht="29" x14ac:dyDescent="0.35">
      <c r="A67" s="19" t="s">
        <v>11</v>
      </c>
      <c r="B67" s="20" t="s">
        <v>41</v>
      </c>
      <c r="C67" s="25"/>
      <c r="D67" s="17"/>
      <c r="E67" s="17"/>
      <c r="G67" s="23"/>
      <c r="H67" s="23"/>
      <c r="I67" s="23"/>
      <c r="J67" s="24"/>
      <c r="K67" s="24"/>
      <c r="L67" s="24"/>
      <c r="M67" s="23"/>
      <c r="N67" s="23"/>
    </row>
    <row r="68" spans="1:14" ht="29" x14ac:dyDescent="0.35">
      <c r="A68" s="19" t="s">
        <v>13</v>
      </c>
      <c r="B68" s="20" t="s">
        <v>42</v>
      </c>
      <c r="C68" s="25"/>
      <c r="D68" s="17"/>
      <c r="E68" s="17"/>
      <c r="G68" s="23"/>
      <c r="H68" s="23"/>
      <c r="I68" s="23"/>
      <c r="J68" s="24"/>
      <c r="K68" s="24"/>
      <c r="L68" s="24"/>
      <c r="M68" s="23"/>
      <c r="N68" s="23"/>
    </row>
    <row r="69" spans="1:14" ht="29" x14ac:dyDescent="0.35">
      <c r="A69" s="19">
        <v>3</v>
      </c>
      <c r="B69" s="20" t="s">
        <v>16</v>
      </c>
      <c r="C69" s="25"/>
      <c r="D69" s="17"/>
      <c r="E69" s="17"/>
      <c r="G69" s="23"/>
      <c r="H69" s="23"/>
      <c r="I69" s="23"/>
      <c r="J69" s="24"/>
      <c r="K69" s="24"/>
      <c r="L69" s="24"/>
      <c r="M69" s="23"/>
      <c r="N69" s="23"/>
    </row>
    <row r="70" spans="1:14" x14ac:dyDescent="0.35">
      <c r="A70" s="27">
        <v>4</v>
      </c>
      <c r="B70" s="8" t="s">
        <v>18</v>
      </c>
      <c r="C70" s="25"/>
      <c r="D70" s="17"/>
      <c r="E70" s="17"/>
      <c r="G70" s="23"/>
      <c r="H70" s="23"/>
      <c r="I70" s="23"/>
      <c r="J70" s="24"/>
      <c r="K70" s="24"/>
      <c r="L70" s="24"/>
      <c r="M70" s="23"/>
      <c r="N70" s="23"/>
    </row>
    <row r="71" spans="1:14" x14ac:dyDescent="0.35">
      <c r="A71" s="27">
        <v>5</v>
      </c>
      <c r="B71" s="8" t="s">
        <v>43</v>
      </c>
      <c r="C71" s="25"/>
      <c r="D71" s="17"/>
      <c r="E71" s="17"/>
      <c r="G71" s="23"/>
      <c r="H71" s="23"/>
      <c r="I71" s="23"/>
      <c r="J71" s="24"/>
      <c r="K71" s="24"/>
      <c r="L71" s="24"/>
      <c r="M71" s="23"/>
      <c r="N71" s="23"/>
    </row>
    <row r="72" spans="1:14" x14ac:dyDescent="0.35">
      <c r="A72" s="27">
        <v>6</v>
      </c>
      <c r="B72" s="8" t="s">
        <v>19</v>
      </c>
      <c r="C72" s="25"/>
      <c r="D72" s="17"/>
      <c r="E72" s="17"/>
      <c r="G72" s="23"/>
      <c r="H72" s="23"/>
      <c r="I72" s="23"/>
      <c r="J72" s="24"/>
      <c r="K72" s="24"/>
      <c r="L72" s="24"/>
      <c r="M72" s="23"/>
      <c r="N72" s="23"/>
    </row>
    <row r="73" spans="1:14" ht="79" customHeight="1" x14ac:dyDescent="0.35">
      <c r="A73" s="27">
        <v>7</v>
      </c>
      <c r="B73" s="30" t="s">
        <v>101</v>
      </c>
      <c r="C73" s="21" t="s">
        <v>102</v>
      </c>
      <c r="D73" s="17">
        <v>20195.669999999998</v>
      </c>
      <c r="E73" s="17">
        <v>20195.669999999998</v>
      </c>
      <c r="G73" s="26" t="s">
        <v>100</v>
      </c>
      <c r="H73" s="23"/>
      <c r="I73" s="23">
        <v>2019</v>
      </c>
      <c r="J73" s="24" t="s">
        <v>78</v>
      </c>
      <c r="K73" s="24">
        <v>2019</v>
      </c>
      <c r="L73" s="24" t="s">
        <v>87</v>
      </c>
      <c r="M73" s="23" t="s">
        <v>78</v>
      </c>
      <c r="N73" s="23">
        <v>2020</v>
      </c>
    </row>
    <row r="74" spans="1:14" ht="29" x14ac:dyDescent="0.35">
      <c r="A74" s="27">
        <v>8</v>
      </c>
      <c r="B74" s="50" t="s">
        <v>76</v>
      </c>
      <c r="C74" s="21" t="s">
        <v>99</v>
      </c>
      <c r="D74" s="17">
        <v>-43188</v>
      </c>
      <c r="E74" s="17"/>
      <c r="G74" s="26" t="s">
        <v>105</v>
      </c>
      <c r="H74" s="23"/>
      <c r="I74" s="23">
        <v>2018</v>
      </c>
      <c r="J74" s="24" t="s">
        <v>81</v>
      </c>
      <c r="K74" s="24">
        <v>2019</v>
      </c>
      <c r="L74" s="24" t="s">
        <v>87</v>
      </c>
      <c r="M74" s="23" t="s">
        <v>81</v>
      </c>
      <c r="N74" s="23">
        <v>2020</v>
      </c>
    </row>
    <row r="75" spans="1:14" x14ac:dyDescent="0.35">
      <c r="A75" s="27">
        <v>9</v>
      </c>
      <c r="B75" s="30"/>
      <c r="C75" s="47"/>
      <c r="D75" s="17"/>
      <c r="E75" s="17"/>
      <c r="L75" s="51"/>
    </row>
    <row r="76" spans="1:14" x14ac:dyDescent="0.35">
      <c r="A76" s="27">
        <v>10</v>
      </c>
      <c r="B76" s="30"/>
      <c r="C76" s="47"/>
      <c r="D76" s="17"/>
      <c r="E76" s="17"/>
      <c r="L76" s="51"/>
    </row>
    <row r="77" spans="1:14" x14ac:dyDescent="0.35">
      <c r="A77" s="32"/>
      <c r="B77" s="32"/>
      <c r="D77" s="32"/>
      <c r="E77" s="32"/>
    </row>
    <row r="78" spans="1:14" x14ac:dyDescent="0.35">
      <c r="A78" s="2" t="s">
        <v>20</v>
      </c>
      <c r="B78" s="33" t="s">
        <v>21</v>
      </c>
      <c r="D78" s="35">
        <f>SUM(D61:D76)</f>
        <v>195916.22999999992</v>
      </c>
      <c r="E78" s="35">
        <f>SUM(E61:E76)</f>
        <v>-9042.3597165238752</v>
      </c>
    </row>
    <row r="79" spans="1:14" x14ac:dyDescent="0.35">
      <c r="B79" s="36" t="s">
        <v>22</v>
      </c>
      <c r="D79" s="37">
        <v>163674.79732907069</v>
      </c>
      <c r="E79" s="37">
        <v>184458</v>
      </c>
    </row>
    <row r="80" spans="1:14" x14ac:dyDescent="0.35">
      <c r="B80" s="36" t="s">
        <v>23</v>
      </c>
      <c r="D80" s="38">
        <v>32241.422670929227</v>
      </c>
      <c r="E80" s="38">
        <f>E78-E79</f>
        <v>-193500.35971652388</v>
      </c>
    </row>
    <row r="81" spans="2:5" ht="15" thickBot="1" x14ac:dyDescent="0.4">
      <c r="B81" s="36" t="s">
        <v>24</v>
      </c>
      <c r="D81" s="40">
        <v>4.0547315251515123E-3</v>
      </c>
      <c r="E81" s="40">
        <v>-2.5000000000000001E-2</v>
      </c>
    </row>
    <row r="82" spans="2:5" ht="15" thickTop="1" x14ac:dyDescent="0.35"/>
  </sheetData>
  <mergeCells count="3">
    <mergeCell ref="A36:B36"/>
    <mergeCell ref="A61:B61"/>
    <mergeCell ref="A11:B11"/>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7D45-C21D-4C63-A47D-5CD2A93A00EA}">
  <dimension ref="A1:M82"/>
  <sheetViews>
    <sheetView topLeftCell="B7" zoomScale="50" zoomScaleNormal="50" workbookViewId="0">
      <pane ySplit="4" topLeftCell="A11" activePane="bottomLeft" state="frozen"/>
      <selection activeCell="C7" sqref="C7"/>
      <selection pane="bottomLeft" activeCell="B22" sqref="B22"/>
    </sheetView>
  </sheetViews>
  <sheetFormatPr defaultColWidth="9.1796875" defaultRowHeight="14.5" x14ac:dyDescent="0.35"/>
  <cols>
    <col min="1" max="1" width="10.26953125" style="2" customWidth="1"/>
    <col min="2" max="2" width="53.81640625" style="2" customWidth="1"/>
    <col min="3" max="3" width="67.7265625" style="2" customWidth="1"/>
    <col min="4" max="5" width="28.1796875" style="2" customWidth="1"/>
    <col min="6" max="6" width="49.1796875" style="2" customWidth="1"/>
    <col min="7" max="7" width="40.36328125" style="2" bestFit="1" customWidth="1"/>
    <col min="8" max="8" width="10.54296875" style="2" customWidth="1"/>
    <col min="9" max="10" width="14.08984375" style="2" customWidth="1"/>
    <col min="11" max="11" width="13" style="2" customWidth="1"/>
    <col min="12" max="12" width="17.81640625" style="2" customWidth="1"/>
    <col min="13" max="13" width="17.36328125" style="2" customWidth="1"/>
    <col min="14" max="16384" width="9.1796875" style="2"/>
  </cols>
  <sheetData>
    <row r="1" spans="1:13" x14ac:dyDescent="0.35">
      <c r="A1" s="2" t="s">
        <v>68</v>
      </c>
      <c r="F1" s="3"/>
      <c r="G1" s="3"/>
      <c r="H1" s="3"/>
      <c r="I1" s="3"/>
      <c r="J1" s="3"/>
      <c r="K1" s="3"/>
      <c r="L1" s="3"/>
      <c r="M1" s="3"/>
    </row>
    <row r="2" spans="1:13" x14ac:dyDescent="0.35">
      <c r="F2" s="3"/>
      <c r="G2" s="3"/>
      <c r="H2" s="3"/>
      <c r="I2" s="3"/>
      <c r="J2" s="3"/>
      <c r="K2" s="3"/>
      <c r="L2" s="3"/>
      <c r="M2" s="3"/>
    </row>
    <row r="3" spans="1:13" x14ac:dyDescent="0.35">
      <c r="F3" s="3"/>
      <c r="G3" s="3"/>
      <c r="H3" s="3"/>
      <c r="I3" s="3"/>
      <c r="J3" s="3"/>
      <c r="K3" s="3"/>
      <c r="L3" s="3"/>
      <c r="M3" s="3"/>
    </row>
    <row r="4" spans="1:13" x14ac:dyDescent="0.35">
      <c r="F4" s="3"/>
      <c r="G4" s="3"/>
      <c r="H4" s="3"/>
      <c r="I4" s="3"/>
      <c r="J4" s="3"/>
      <c r="K4" s="3"/>
      <c r="L4" s="3"/>
      <c r="M4" s="3"/>
    </row>
    <row r="5" spans="1:13" x14ac:dyDescent="0.35">
      <c r="F5" s="3"/>
      <c r="G5" s="3"/>
      <c r="H5" s="3"/>
      <c r="I5" s="3"/>
      <c r="J5" s="3"/>
      <c r="K5" s="3"/>
      <c r="L5" s="3"/>
      <c r="M5" s="3"/>
    </row>
    <row r="6" spans="1:13" x14ac:dyDescent="0.35">
      <c r="F6" s="3"/>
      <c r="G6" s="3"/>
      <c r="H6" s="3"/>
      <c r="I6" s="3"/>
      <c r="J6" s="3"/>
      <c r="K6" s="3"/>
      <c r="L6" s="3"/>
      <c r="M6" s="3"/>
    </row>
    <row r="7" spans="1:13" x14ac:dyDescent="0.35">
      <c r="D7" s="4" t="s">
        <v>29</v>
      </c>
      <c r="E7" s="4" t="s">
        <v>29</v>
      </c>
      <c r="F7" s="3"/>
      <c r="G7" s="3"/>
      <c r="H7" s="3"/>
      <c r="I7" s="3"/>
      <c r="J7" s="3"/>
      <c r="K7" s="3"/>
      <c r="L7" s="3"/>
      <c r="M7" s="3"/>
    </row>
    <row r="8" spans="1:13" x14ac:dyDescent="0.35">
      <c r="A8" s="2" t="s">
        <v>25</v>
      </c>
      <c r="B8" s="5" t="s">
        <v>26</v>
      </c>
      <c r="C8" s="4" t="s">
        <v>37</v>
      </c>
      <c r="D8" s="4" t="s">
        <v>30</v>
      </c>
      <c r="E8" s="4" t="s">
        <v>30</v>
      </c>
      <c r="F8" s="3"/>
      <c r="G8" s="3"/>
      <c r="H8" s="3"/>
      <c r="I8" s="3"/>
      <c r="J8" s="3"/>
      <c r="K8" s="3"/>
      <c r="L8" s="3"/>
      <c r="M8" s="3"/>
    </row>
    <row r="9" spans="1:13" x14ac:dyDescent="0.35">
      <c r="B9" s="6"/>
      <c r="D9" s="7" t="s">
        <v>32</v>
      </c>
      <c r="E9" s="7" t="s">
        <v>31</v>
      </c>
    </row>
    <row r="10" spans="1:13" s="13" customFormat="1" ht="58" x14ac:dyDescent="0.35">
      <c r="A10" s="8"/>
      <c r="B10" s="9" t="s">
        <v>0</v>
      </c>
      <c r="C10" s="10"/>
      <c r="D10" s="12" t="s">
        <v>1</v>
      </c>
      <c r="E10" s="12" t="s">
        <v>1</v>
      </c>
      <c r="F10" s="12" t="s">
        <v>52</v>
      </c>
      <c r="G10" s="12" t="s">
        <v>69</v>
      </c>
      <c r="H10" s="12" t="s">
        <v>65</v>
      </c>
      <c r="I10" s="12" t="s">
        <v>66</v>
      </c>
      <c r="J10" s="12" t="s">
        <v>77</v>
      </c>
      <c r="K10" s="12" t="s">
        <v>67</v>
      </c>
      <c r="L10" s="52" t="s">
        <v>80</v>
      </c>
      <c r="M10" s="52" t="s">
        <v>98</v>
      </c>
    </row>
    <row r="11" spans="1:13" ht="35.5" customHeight="1" x14ac:dyDescent="0.35">
      <c r="A11" s="14" t="s">
        <v>2</v>
      </c>
      <c r="B11" s="15"/>
      <c r="C11" s="9"/>
      <c r="D11" s="53">
        <v>32386</v>
      </c>
      <c r="E11" s="53">
        <v>32386</v>
      </c>
      <c r="F11" s="26"/>
      <c r="G11" s="26"/>
      <c r="H11" s="23"/>
      <c r="I11" s="23"/>
      <c r="J11" s="23"/>
      <c r="K11" s="23"/>
      <c r="L11" s="23"/>
      <c r="M11" s="23"/>
    </row>
    <row r="12" spans="1:13" ht="29" x14ac:dyDescent="0.35">
      <c r="A12" s="19" t="s">
        <v>3</v>
      </c>
      <c r="B12" s="20" t="s">
        <v>4</v>
      </c>
      <c r="C12" s="54"/>
      <c r="D12" s="17"/>
      <c r="E12" s="17"/>
      <c r="F12" s="26"/>
      <c r="G12" s="26"/>
      <c r="H12" s="23"/>
      <c r="I12" s="23"/>
      <c r="J12" s="23"/>
      <c r="K12" s="23"/>
      <c r="L12" s="23"/>
      <c r="M12" s="23"/>
    </row>
    <row r="13" spans="1:13" ht="88.5" customHeight="1" x14ac:dyDescent="0.35">
      <c r="A13" s="19" t="s">
        <v>5</v>
      </c>
      <c r="B13" s="20" t="s">
        <v>6</v>
      </c>
      <c r="C13" s="21" t="s">
        <v>45</v>
      </c>
      <c r="D13" s="55">
        <f>-'1589'!D13</f>
        <v>406602</v>
      </c>
      <c r="E13" s="55">
        <v>471058.57</v>
      </c>
      <c r="F13" s="22" t="s">
        <v>54</v>
      </c>
      <c r="G13" s="22" t="s">
        <v>109</v>
      </c>
      <c r="H13" s="23">
        <v>2017</v>
      </c>
      <c r="I13" s="24" t="s">
        <v>81</v>
      </c>
      <c r="J13" s="24">
        <v>2020</v>
      </c>
      <c r="K13" s="24" t="s">
        <v>94</v>
      </c>
      <c r="L13" s="23" t="s">
        <v>81</v>
      </c>
      <c r="M13" s="23">
        <v>2020</v>
      </c>
    </row>
    <row r="14" spans="1:13" x14ac:dyDescent="0.35">
      <c r="A14" s="19" t="s">
        <v>7</v>
      </c>
      <c r="B14" s="20" t="s">
        <v>8</v>
      </c>
      <c r="C14" s="25"/>
      <c r="D14" s="55"/>
      <c r="E14" s="55"/>
      <c r="F14" s="22"/>
      <c r="G14" s="26"/>
      <c r="H14" s="23"/>
      <c r="I14" s="23"/>
      <c r="J14" s="23"/>
      <c r="K14" s="23"/>
      <c r="L14" s="23"/>
      <c r="M14" s="23"/>
    </row>
    <row r="15" spans="1:13" x14ac:dyDescent="0.35">
      <c r="A15" s="19" t="s">
        <v>9</v>
      </c>
      <c r="B15" s="20" t="s">
        <v>10</v>
      </c>
      <c r="C15" s="25"/>
      <c r="D15" s="55"/>
      <c r="E15" s="55"/>
      <c r="F15" s="22"/>
      <c r="G15" s="26"/>
      <c r="H15" s="23"/>
      <c r="I15" s="23"/>
      <c r="J15" s="23"/>
      <c r="K15" s="23"/>
      <c r="L15" s="23"/>
      <c r="M15" s="23"/>
    </row>
    <row r="16" spans="1:13" ht="29" x14ac:dyDescent="0.35">
      <c r="A16" s="19" t="s">
        <v>11</v>
      </c>
      <c r="B16" s="20" t="s">
        <v>12</v>
      </c>
      <c r="C16" s="25"/>
      <c r="D16" s="55"/>
      <c r="E16" s="55"/>
      <c r="F16" s="22"/>
      <c r="G16" s="26"/>
      <c r="H16" s="24"/>
      <c r="I16" s="24"/>
      <c r="J16" s="24"/>
      <c r="K16" s="24"/>
      <c r="L16" s="23"/>
      <c r="M16" s="23"/>
    </row>
    <row r="17" spans="1:13" ht="29" x14ac:dyDescent="0.35">
      <c r="A17" s="19" t="s">
        <v>13</v>
      </c>
      <c r="B17" s="20" t="s">
        <v>14</v>
      </c>
      <c r="C17" s="25"/>
      <c r="D17" s="55"/>
      <c r="E17" s="55"/>
      <c r="F17" s="22"/>
      <c r="G17" s="26"/>
      <c r="H17" s="24"/>
      <c r="I17" s="24"/>
      <c r="J17" s="24"/>
      <c r="K17" s="24"/>
      <c r="L17" s="23"/>
      <c r="M17" s="23"/>
    </row>
    <row r="18" spans="1:13" x14ac:dyDescent="0.35">
      <c r="A18" s="19">
        <v>4</v>
      </c>
      <c r="B18" s="20" t="s">
        <v>15</v>
      </c>
      <c r="C18" s="25"/>
      <c r="D18" s="55"/>
      <c r="E18" s="55"/>
      <c r="F18" s="22"/>
      <c r="G18" s="26"/>
      <c r="H18" s="24"/>
      <c r="I18" s="24"/>
      <c r="J18" s="24"/>
      <c r="K18" s="24"/>
      <c r="L18" s="23"/>
      <c r="M18" s="23"/>
    </row>
    <row r="19" spans="1:13" ht="29" x14ac:dyDescent="0.35">
      <c r="A19" s="19">
        <v>5</v>
      </c>
      <c r="B19" s="20" t="s">
        <v>16</v>
      </c>
      <c r="C19" s="25"/>
      <c r="D19" s="55"/>
      <c r="E19" s="55"/>
      <c r="F19" s="22"/>
      <c r="G19" s="26"/>
      <c r="H19" s="24"/>
      <c r="I19" s="24"/>
      <c r="J19" s="24"/>
      <c r="K19" s="24"/>
      <c r="L19" s="23"/>
      <c r="M19" s="23"/>
    </row>
    <row r="20" spans="1:13" ht="29" x14ac:dyDescent="0.35">
      <c r="A20" s="27">
        <v>6</v>
      </c>
      <c r="B20" s="28" t="s">
        <v>17</v>
      </c>
      <c r="C20" s="25"/>
      <c r="D20" s="55"/>
      <c r="E20" s="55"/>
      <c r="F20" s="29"/>
      <c r="G20" s="26"/>
      <c r="H20" s="23"/>
      <c r="I20" s="23"/>
      <c r="J20" s="23"/>
      <c r="K20" s="23"/>
      <c r="L20" s="23"/>
      <c r="M20" s="23"/>
    </row>
    <row r="21" spans="1:13" ht="65.5" customHeight="1" x14ac:dyDescent="0.35">
      <c r="A21" s="27">
        <v>7</v>
      </c>
      <c r="B21" s="8" t="s">
        <v>71</v>
      </c>
      <c r="C21" s="25" t="s">
        <v>71</v>
      </c>
      <c r="D21" s="55">
        <v>-146830</v>
      </c>
      <c r="E21" s="55">
        <v>-764620.21</v>
      </c>
      <c r="F21" s="22" t="s">
        <v>89</v>
      </c>
      <c r="G21" s="22" t="s">
        <v>61</v>
      </c>
      <c r="H21" s="23">
        <v>2017</v>
      </c>
      <c r="I21" s="23" t="s">
        <v>81</v>
      </c>
      <c r="J21" s="23">
        <v>2020</v>
      </c>
      <c r="K21" s="23" t="s">
        <v>95</v>
      </c>
      <c r="L21" s="23" t="s">
        <v>81</v>
      </c>
      <c r="M21" s="23">
        <v>2020</v>
      </c>
    </row>
    <row r="22" spans="1:13" ht="48" customHeight="1" x14ac:dyDescent="0.35">
      <c r="A22" s="27">
        <v>8</v>
      </c>
      <c r="B22" s="8" t="s">
        <v>19</v>
      </c>
      <c r="C22" s="25" t="s">
        <v>110</v>
      </c>
      <c r="D22" s="55">
        <f>-'1589'!D22</f>
        <v>-196392</v>
      </c>
      <c r="E22" s="55">
        <f>-'1589'!E22</f>
        <v>-196392.13</v>
      </c>
      <c r="F22" s="26" t="s">
        <v>111</v>
      </c>
      <c r="G22" s="26"/>
      <c r="H22" s="23">
        <v>2017</v>
      </c>
      <c r="I22" s="24" t="s">
        <v>81</v>
      </c>
      <c r="J22" s="24">
        <v>2020</v>
      </c>
      <c r="K22" s="24" t="s">
        <v>95</v>
      </c>
      <c r="L22" s="23" t="s">
        <v>81</v>
      </c>
      <c r="M22" s="23">
        <v>2020</v>
      </c>
    </row>
    <row r="23" spans="1:13" ht="113" customHeight="1" x14ac:dyDescent="0.35">
      <c r="A23" s="27">
        <v>9</v>
      </c>
      <c r="B23" s="30" t="s">
        <v>48</v>
      </c>
      <c r="C23" s="30" t="s">
        <v>73</v>
      </c>
      <c r="D23" s="55">
        <v>363288</v>
      </c>
      <c r="E23" s="55"/>
      <c r="F23" s="26" t="s">
        <v>59</v>
      </c>
      <c r="G23" s="26"/>
      <c r="H23" s="23">
        <v>2017</v>
      </c>
      <c r="I23" s="24" t="s">
        <v>84</v>
      </c>
      <c r="J23" s="24">
        <v>2018</v>
      </c>
      <c r="K23" s="24" t="s">
        <v>95</v>
      </c>
      <c r="L23" s="23" t="s">
        <v>84</v>
      </c>
      <c r="M23" s="23" t="s">
        <v>84</v>
      </c>
    </row>
    <row r="24" spans="1:13" ht="29" x14ac:dyDescent="0.35">
      <c r="A24" s="27">
        <v>10</v>
      </c>
      <c r="B24" s="30"/>
      <c r="C24" s="31" t="s">
        <v>74</v>
      </c>
      <c r="D24" s="55">
        <v>-349314.93999999948</v>
      </c>
      <c r="E24" s="55"/>
      <c r="F24" s="26" t="s">
        <v>96</v>
      </c>
      <c r="G24" s="26"/>
      <c r="H24" s="23">
        <v>2017</v>
      </c>
      <c r="I24" s="24" t="s">
        <v>81</v>
      </c>
      <c r="J24" s="24">
        <v>2017</v>
      </c>
      <c r="K24" s="24" t="s">
        <v>95</v>
      </c>
      <c r="L24" s="23" t="s">
        <v>84</v>
      </c>
      <c r="M24" s="23" t="s">
        <v>84</v>
      </c>
    </row>
    <row r="25" spans="1:13" x14ac:dyDescent="0.35">
      <c r="A25" s="32"/>
      <c r="B25" s="32"/>
      <c r="C25" s="32" t="s">
        <v>72</v>
      </c>
      <c r="D25" s="56">
        <f>SUM(D12:D24)</f>
        <v>77353.060000000522</v>
      </c>
      <c r="E25" s="56">
        <f>SUM(E12:E24)</f>
        <v>-489953.76999999996</v>
      </c>
    </row>
    <row r="26" spans="1:13" x14ac:dyDescent="0.35">
      <c r="A26" s="2" t="s">
        <v>20</v>
      </c>
      <c r="B26" s="33" t="s">
        <v>21</v>
      </c>
      <c r="C26" s="34"/>
      <c r="D26" s="35">
        <f>D25+D11</f>
        <v>109739.06000000052</v>
      </c>
      <c r="E26" s="35">
        <f>E25+E11</f>
        <v>-457567.76999999996</v>
      </c>
    </row>
    <row r="27" spans="1:13" x14ac:dyDescent="0.35">
      <c r="B27" s="36" t="s">
        <v>22</v>
      </c>
      <c r="C27" s="34" t="s">
        <v>70</v>
      </c>
      <c r="D27" s="1">
        <v>14138780</v>
      </c>
      <c r="E27" s="1">
        <v>14138780</v>
      </c>
    </row>
    <row r="28" spans="1:13" x14ac:dyDescent="0.35">
      <c r="B28" s="36" t="s">
        <v>23</v>
      </c>
      <c r="D28" s="38"/>
      <c r="E28" s="38"/>
    </row>
    <row r="29" spans="1:13" ht="15" thickBot="1" x14ac:dyDescent="0.4">
      <c r="B29" s="36" t="s">
        <v>24</v>
      </c>
      <c r="C29" s="57"/>
      <c r="D29" s="40">
        <f t="shared" ref="D29:E29" si="0">D26/D27</f>
        <v>7.7615650006578026E-3</v>
      </c>
      <c r="E29" s="40">
        <f t="shared" si="0"/>
        <v>-3.2362606250327108E-2</v>
      </c>
    </row>
    <row r="30" spans="1:13" ht="15" thickTop="1" x14ac:dyDescent="0.35">
      <c r="B30" s="4"/>
      <c r="C30" s="41"/>
      <c r="D30" s="42"/>
      <c r="E30" s="42"/>
    </row>
    <row r="31" spans="1:13" x14ac:dyDescent="0.35">
      <c r="B31" s="4"/>
      <c r="C31" s="43"/>
      <c r="D31" s="42"/>
      <c r="E31" s="42"/>
    </row>
    <row r="33" spans="1:13" x14ac:dyDescent="0.35">
      <c r="A33" s="2" t="s">
        <v>25</v>
      </c>
      <c r="B33" s="5" t="s">
        <v>26</v>
      </c>
      <c r="C33" s="4" t="s">
        <v>36</v>
      </c>
      <c r="D33" s="4" t="s">
        <v>30</v>
      </c>
      <c r="E33" s="4" t="s">
        <v>30</v>
      </c>
      <c r="F33" s="58"/>
      <c r="G33" s="3"/>
      <c r="H33" s="3"/>
      <c r="I33" s="3"/>
      <c r="J33" s="3"/>
      <c r="K33" s="3"/>
      <c r="L33" s="3"/>
      <c r="M33" s="3"/>
    </row>
    <row r="34" spans="1:13" x14ac:dyDescent="0.35">
      <c r="B34" s="6"/>
      <c r="D34" s="7" t="s">
        <v>32</v>
      </c>
      <c r="E34" s="7" t="s">
        <v>31</v>
      </c>
    </row>
    <row r="35" spans="1:13" ht="58" x14ac:dyDescent="0.35">
      <c r="A35" s="18"/>
      <c r="B35" s="44" t="s">
        <v>0</v>
      </c>
      <c r="C35" s="45"/>
      <c r="D35" s="12" t="s">
        <v>1</v>
      </c>
      <c r="E35" s="12" t="s">
        <v>1</v>
      </c>
      <c r="F35" s="12" t="s">
        <v>52</v>
      </c>
      <c r="G35" s="12" t="s">
        <v>53</v>
      </c>
      <c r="H35" s="12" t="s">
        <v>65</v>
      </c>
      <c r="I35" s="12" t="s">
        <v>66</v>
      </c>
      <c r="J35" s="12" t="s">
        <v>77</v>
      </c>
      <c r="K35" s="12" t="s">
        <v>67</v>
      </c>
      <c r="L35" s="52" t="s">
        <v>80</v>
      </c>
      <c r="M35" s="52" t="s">
        <v>98</v>
      </c>
    </row>
    <row r="36" spans="1:13" ht="34.5" customHeight="1" x14ac:dyDescent="0.35">
      <c r="A36" s="14" t="s">
        <v>2</v>
      </c>
      <c r="B36" s="15"/>
      <c r="C36" s="9"/>
      <c r="D36" s="59">
        <v>398993</v>
      </c>
      <c r="E36" s="59">
        <v>398993</v>
      </c>
      <c r="F36" s="23"/>
      <c r="G36" s="23"/>
      <c r="H36" s="23"/>
      <c r="I36" s="23"/>
      <c r="J36" s="23"/>
      <c r="K36" s="23"/>
      <c r="L36" s="23"/>
      <c r="M36" s="23"/>
    </row>
    <row r="37" spans="1:13" ht="82" customHeight="1" x14ac:dyDescent="0.35">
      <c r="A37" s="19" t="s">
        <v>3</v>
      </c>
      <c r="B37" s="20" t="s">
        <v>4</v>
      </c>
      <c r="C37" s="21" t="s">
        <v>106</v>
      </c>
      <c r="D37" s="55">
        <f>-784240.5-21304.38</f>
        <v>-805544.88</v>
      </c>
      <c r="E37" s="55"/>
      <c r="F37" s="26" t="s">
        <v>62</v>
      </c>
      <c r="G37" s="23"/>
      <c r="H37" s="23" t="s">
        <v>92</v>
      </c>
      <c r="I37" s="24" t="s">
        <v>81</v>
      </c>
      <c r="J37" s="24">
        <v>2018</v>
      </c>
      <c r="K37" s="24" t="s">
        <v>91</v>
      </c>
      <c r="L37" s="23" t="s">
        <v>81</v>
      </c>
      <c r="M37" s="23">
        <v>2020</v>
      </c>
    </row>
    <row r="38" spans="1:13" ht="73" customHeight="1" x14ac:dyDescent="0.35">
      <c r="A38" s="19" t="s">
        <v>5</v>
      </c>
      <c r="B38" s="20" t="s">
        <v>6</v>
      </c>
      <c r="C38" s="21" t="s">
        <v>107</v>
      </c>
      <c r="D38" s="55">
        <f>849609-827750</f>
        <v>21859</v>
      </c>
      <c r="E38" s="55"/>
      <c r="F38" s="22" t="s">
        <v>89</v>
      </c>
      <c r="G38" s="22" t="s">
        <v>61</v>
      </c>
      <c r="H38" s="23">
        <v>2018</v>
      </c>
      <c r="I38" s="24" t="s">
        <v>78</v>
      </c>
      <c r="J38" s="24" t="s">
        <v>93</v>
      </c>
      <c r="K38" s="24" t="s">
        <v>91</v>
      </c>
      <c r="L38" s="23" t="s">
        <v>78</v>
      </c>
      <c r="M38" s="23">
        <v>2020</v>
      </c>
    </row>
    <row r="39" spans="1:13" ht="54" customHeight="1" x14ac:dyDescent="0.35">
      <c r="A39" s="19" t="s">
        <v>7</v>
      </c>
      <c r="B39" s="20" t="s">
        <v>8</v>
      </c>
      <c r="C39" s="47"/>
      <c r="D39" s="55"/>
      <c r="E39" s="55"/>
      <c r="F39" s="22"/>
      <c r="G39" s="26" t="s">
        <v>55</v>
      </c>
      <c r="H39" s="23"/>
      <c r="I39" s="24"/>
      <c r="J39" s="24"/>
      <c r="K39" s="24"/>
      <c r="L39" s="23"/>
      <c r="M39" s="23"/>
    </row>
    <row r="40" spans="1:13" ht="47" customHeight="1" x14ac:dyDescent="0.35">
      <c r="A40" s="19" t="s">
        <v>9</v>
      </c>
      <c r="B40" s="20" t="s">
        <v>10</v>
      </c>
      <c r="C40" s="47"/>
      <c r="D40" s="55"/>
      <c r="E40" s="55"/>
      <c r="F40" s="22"/>
      <c r="G40" s="26" t="s">
        <v>55</v>
      </c>
      <c r="H40" s="23"/>
      <c r="I40" s="23"/>
      <c r="J40" s="23"/>
      <c r="K40" s="23"/>
      <c r="L40" s="23"/>
      <c r="M40" s="23"/>
    </row>
    <row r="41" spans="1:13" ht="29" x14ac:dyDescent="0.35">
      <c r="A41" s="19" t="s">
        <v>11</v>
      </c>
      <c r="B41" s="20" t="s">
        <v>12</v>
      </c>
      <c r="C41" s="47"/>
      <c r="D41" s="55"/>
      <c r="E41" s="55"/>
      <c r="F41" s="48"/>
      <c r="G41" s="23"/>
      <c r="H41" s="23"/>
      <c r="I41" s="23"/>
      <c r="J41" s="23"/>
      <c r="K41" s="23"/>
      <c r="L41" s="23"/>
      <c r="M41" s="23"/>
    </row>
    <row r="42" spans="1:13" ht="29" x14ac:dyDescent="0.35">
      <c r="A42" s="19" t="s">
        <v>13</v>
      </c>
      <c r="B42" s="20" t="s">
        <v>14</v>
      </c>
      <c r="C42" s="47"/>
      <c r="D42" s="55"/>
      <c r="E42" s="55"/>
      <c r="F42" s="48"/>
      <c r="G42" s="23"/>
      <c r="H42" s="23"/>
      <c r="I42" s="23"/>
      <c r="J42" s="23"/>
      <c r="K42" s="23"/>
      <c r="L42" s="23"/>
      <c r="M42" s="23"/>
    </row>
    <row r="43" spans="1:13" x14ac:dyDescent="0.35">
      <c r="A43" s="19">
        <v>4</v>
      </c>
      <c r="B43" s="20" t="s">
        <v>15</v>
      </c>
      <c r="C43" s="47"/>
      <c r="D43" s="55"/>
      <c r="E43" s="55"/>
      <c r="F43" s="48"/>
      <c r="G43" s="23"/>
      <c r="H43" s="23"/>
      <c r="I43" s="23"/>
      <c r="J43" s="23"/>
      <c r="K43" s="23"/>
      <c r="L43" s="23"/>
      <c r="M43" s="23"/>
    </row>
    <row r="44" spans="1:13" ht="45" customHeight="1" x14ac:dyDescent="0.35">
      <c r="A44" s="19">
        <v>5</v>
      </c>
      <c r="B44" s="20" t="s">
        <v>16</v>
      </c>
      <c r="C44" s="47" t="s">
        <v>112</v>
      </c>
      <c r="D44" s="55">
        <v>82726</v>
      </c>
      <c r="E44" s="55"/>
      <c r="F44" s="22" t="s">
        <v>113</v>
      </c>
      <c r="G44" s="23"/>
      <c r="H44" s="23">
        <v>2018</v>
      </c>
      <c r="I44" s="23" t="s">
        <v>81</v>
      </c>
      <c r="J44" s="23">
        <v>2018</v>
      </c>
      <c r="K44" s="24" t="s">
        <v>91</v>
      </c>
      <c r="L44" s="23" t="s">
        <v>84</v>
      </c>
      <c r="M44" s="23">
        <v>2019</v>
      </c>
    </row>
    <row r="45" spans="1:13" ht="29" x14ac:dyDescent="0.35">
      <c r="A45" s="27">
        <v>6</v>
      </c>
      <c r="B45" s="28" t="s">
        <v>17</v>
      </c>
      <c r="C45" s="47"/>
      <c r="D45" s="55"/>
      <c r="E45" s="55"/>
      <c r="F45" s="23"/>
      <c r="G45" s="26"/>
      <c r="H45" s="23"/>
      <c r="I45" s="23"/>
      <c r="J45" s="23"/>
      <c r="K45" s="23"/>
      <c r="L45" s="23"/>
      <c r="M45" s="23"/>
    </row>
    <row r="46" spans="1:13" ht="70.5" customHeight="1" x14ac:dyDescent="0.35">
      <c r="A46" s="27">
        <v>7</v>
      </c>
      <c r="B46" s="8" t="s">
        <v>71</v>
      </c>
      <c r="C46" s="25" t="s">
        <v>71</v>
      </c>
      <c r="D46" s="60">
        <v>178771.089660169</v>
      </c>
      <c r="E46" s="55">
        <v>527640.15</v>
      </c>
      <c r="F46" s="22" t="s">
        <v>89</v>
      </c>
      <c r="G46" s="22" t="s">
        <v>61</v>
      </c>
      <c r="H46" s="23">
        <v>2018</v>
      </c>
      <c r="I46" s="24" t="s">
        <v>78</v>
      </c>
      <c r="J46" s="24">
        <v>2020</v>
      </c>
      <c r="K46" s="24" t="s">
        <v>91</v>
      </c>
      <c r="L46" s="23" t="s">
        <v>78</v>
      </c>
      <c r="M46" s="23">
        <v>2020</v>
      </c>
    </row>
    <row r="47" spans="1:13" ht="64.5" customHeight="1" x14ac:dyDescent="0.35">
      <c r="A47" s="27">
        <v>8</v>
      </c>
      <c r="B47" s="8" t="s">
        <v>19</v>
      </c>
      <c r="C47" s="50" t="s">
        <v>114</v>
      </c>
      <c r="D47" s="55">
        <v>281817.18</v>
      </c>
      <c r="E47" s="55"/>
      <c r="F47" s="26" t="s">
        <v>115</v>
      </c>
      <c r="G47" s="26"/>
      <c r="H47" s="23">
        <v>2018</v>
      </c>
      <c r="I47" s="24" t="s">
        <v>84</v>
      </c>
      <c r="J47" s="24">
        <v>2018</v>
      </c>
      <c r="K47" s="24"/>
      <c r="L47" s="23" t="s">
        <v>84</v>
      </c>
      <c r="M47" s="23" t="s">
        <v>84</v>
      </c>
    </row>
    <row r="48" spans="1:13" ht="107" customHeight="1" x14ac:dyDescent="0.35">
      <c r="A48" s="27">
        <v>9</v>
      </c>
      <c r="B48" s="30" t="s">
        <v>51</v>
      </c>
      <c r="C48" s="21" t="s">
        <v>50</v>
      </c>
      <c r="D48" s="55">
        <v>-390041</v>
      </c>
      <c r="E48" s="55"/>
      <c r="F48" s="26" t="s">
        <v>63</v>
      </c>
      <c r="G48" s="26" t="s">
        <v>64</v>
      </c>
      <c r="H48" s="23">
        <v>2017</v>
      </c>
      <c r="I48" s="24" t="s">
        <v>84</v>
      </c>
      <c r="J48" s="24">
        <v>2018</v>
      </c>
      <c r="K48" s="24" t="s">
        <v>91</v>
      </c>
      <c r="L48" s="23" t="s">
        <v>84</v>
      </c>
      <c r="M48" s="23" t="s">
        <v>84</v>
      </c>
    </row>
    <row r="49" spans="1:13" ht="29" x14ac:dyDescent="0.35">
      <c r="A49" s="27">
        <v>10</v>
      </c>
      <c r="B49" s="30"/>
      <c r="C49" s="31" t="s">
        <v>75</v>
      </c>
      <c r="D49" s="55">
        <v>349314.93999999948</v>
      </c>
      <c r="E49" s="55"/>
      <c r="F49" s="26" t="s">
        <v>96</v>
      </c>
      <c r="G49" s="23"/>
      <c r="H49" s="23">
        <v>2017</v>
      </c>
      <c r="I49" s="23" t="s">
        <v>78</v>
      </c>
      <c r="J49" s="23">
        <v>2018</v>
      </c>
      <c r="K49" s="24" t="s">
        <v>91</v>
      </c>
      <c r="L49" s="23" t="s">
        <v>84</v>
      </c>
      <c r="M49" s="23" t="s">
        <v>84</v>
      </c>
    </row>
    <row r="50" spans="1:13" x14ac:dyDescent="0.35">
      <c r="A50" s="32"/>
      <c r="B50" s="32"/>
      <c r="C50" s="32" t="s">
        <v>72</v>
      </c>
      <c r="D50" s="56">
        <f>SUM(D37:D49)</f>
        <v>-281097.67033983162</v>
      </c>
      <c r="E50" s="56">
        <f>SUM(E37:E49)</f>
        <v>527640.15</v>
      </c>
    </row>
    <row r="51" spans="1:13" x14ac:dyDescent="0.35">
      <c r="A51" s="2" t="s">
        <v>20</v>
      </c>
      <c r="B51" s="33" t="s">
        <v>21</v>
      </c>
      <c r="C51" s="34"/>
      <c r="D51" s="35">
        <f>D50+D36</f>
        <v>117895.32966016838</v>
      </c>
      <c r="E51" s="35">
        <f>E50+E36</f>
        <v>926633.15</v>
      </c>
    </row>
    <row r="52" spans="1:13" x14ac:dyDescent="0.35">
      <c r="B52" s="36" t="s">
        <v>22</v>
      </c>
      <c r="C52" s="34" t="s">
        <v>70</v>
      </c>
      <c r="D52" s="37">
        <v>14336792</v>
      </c>
      <c r="E52" s="37">
        <v>14336792</v>
      </c>
    </row>
    <row r="53" spans="1:13" x14ac:dyDescent="0.35">
      <c r="B53" s="36" t="s">
        <v>23</v>
      </c>
      <c r="D53" s="38"/>
      <c r="E53" s="38"/>
    </row>
    <row r="54" spans="1:13" ht="15" thickBot="1" x14ac:dyDescent="0.4">
      <c r="B54" s="36" t="s">
        <v>24</v>
      </c>
      <c r="C54" s="39"/>
      <c r="D54" s="40">
        <f>D51/D52</f>
        <v>8.2232712632064678E-3</v>
      </c>
      <c r="E54" s="40">
        <f>E51/E52</f>
        <v>6.4633228270313189E-2</v>
      </c>
    </row>
    <row r="55" spans="1:13" ht="15" thickTop="1" x14ac:dyDescent="0.35"/>
    <row r="58" spans="1:13" x14ac:dyDescent="0.35">
      <c r="A58" s="2" t="s">
        <v>25</v>
      </c>
      <c r="B58" s="5" t="s">
        <v>26</v>
      </c>
      <c r="C58" s="4" t="s">
        <v>44</v>
      </c>
      <c r="D58" s="4" t="s">
        <v>30</v>
      </c>
      <c r="E58" s="4" t="s">
        <v>30</v>
      </c>
    </row>
    <row r="59" spans="1:13" x14ac:dyDescent="0.35">
      <c r="B59" s="6"/>
      <c r="D59" s="7" t="s">
        <v>32</v>
      </c>
      <c r="E59" s="7" t="s">
        <v>31</v>
      </c>
    </row>
    <row r="60" spans="1:13" ht="58" x14ac:dyDescent="0.35">
      <c r="A60" s="18"/>
      <c r="B60" s="44" t="s">
        <v>0</v>
      </c>
      <c r="D60" s="12" t="s">
        <v>1</v>
      </c>
      <c r="E60" s="12" t="s">
        <v>1</v>
      </c>
      <c r="F60" s="12" t="s">
        <v>52</v>
      </c>
      <c r="G60" s="12" t="s">
        <v>53</v>
      </c>
      <c r="H60" s="12" t="s">
        <v>65</v>
      </c>
      <c r="I60" s="12" t="s">
        <v>66</v>
      </c>
      <c r="J60" s="12" t="s">
        <v>77</v>
      </c>
      <c r="K60" s="12" t="s">
        <v>67</v>
      </c>
      <c r="L60" s="52" t="s">
        <v>80</v>
      </c>
      <c r="M60" s="52" t="s">
        <v>98</v>
      </c>
    </row>
    <row r="61" spans="1:13" ht="32.5" customHeight="1" x14ac:dyDescent="0.35">
      <c r="A61" s="14" t="s">
        <v>2</v>
      </c>
      <c r="B61" s="15"/>
      <c r="C61" s="18"/>
      <c r="D61" s="53">
        <v>166011</v>
      </c>
      <c r="E61" s="53">
        <v>166011</v>
      </c>
      <c r="F61" s="23"/>
      <c r="G61" s="23"/>
      <c r="H61" s="23"/>
      <c r="I61" s="23"/>
      <c r="J61" s="23"/>
      <c r="K61" s="23"/>
      <c r="L61" s="23"/>
      <c r="M61" s="23"/>
    </row>
    <row r="62" spans="1:13" ht="29" x14ac:dyDescent="0.35">
      <c r="A62" s="19" t="s">
        <v>3</v>
      </c>
      <c r="B62" s="54" t="s">
        <v>39</v>
      </c>
      <c r="C62" s="18"/>
      <c r="D62" s="17"/>
      <c r="E62" s="17"/>
      <c r="F62" s="23"/>
      <c r="G62" s="23"/>
      <c r="H62" s="23"/>
      <c r="I62" s="23"/>
      <c r="J62" s="23"/>
      <c r="K62" s="23"/>
      <c r="L62" s="23"/>
      <c r="M62" s="23"/>
    </row>
    <row r="63" spans="1:13" ht="64.5" customHeight="1" x14ac:dyDescent="0.35">
      <c r="A63" s="19" t="s">
        <v>5</v>
      </c>
      <c r="B63" s="20" t="s">
        <v>40</v>
      </c>
      <c r="C63" s="50" t="s">
        <v>45</v>
      </c>
      <c r="D63" s="17">
        <v>87052</v>
      </c>
      <c r="E63" s="17">
        <v>-188294</v>
      </c>
      <c r="F63" s="22" t="s">
        <v>89</v>
      </c>
      <c r="G63" s="22" t="s">
        <v>61</v>
      </c>
      <c r="H63" s="23">
        <v>2019</v>
      </c>
      <c r="I63" s="24" t="s">
        <v>78</v>
      </c>
      <c r="J63" s="24">
        <v>2020</v>
      </c>
      <c r="K63" s="24" t="s">
        <v>88</v>
      </c>
      <c r="L63" s="24" t="s">
        <v>78</v>
      </c>
      <c r="M63" s="24">
        <v>2020</v>
      </c>
    </row>
    <row r="64" spans="1:13" ht="46" customHeight="1" x14ac:dyDescent="0.35">
      <c r="A64" s="19" t="s">
        <v>7</v>
      </c>
      <c r="B64" s="20" t="s">
        <v>8</v>
      </c>
      <c r="C64" s="47"/>
      <c r="D64" s="17"/>
      <c r="E64" s="17"/>
      <c r="F64" s="22"/>
      <c r="G64" s="26" t="s">
        <v>55</v>
      </c>
      <c r="H64" s="23"/>
      <c r="I64" s="23"/>
      <c r="J64" s="23"/>
      <c r="K64" s="23"/>
      <c r="L64" s="23"/>
      <c r="M64" s="23"/>
    </row>
    <row r="65" spans="1:13" ht="48" customHeight="1" x14ac:dyDescent="0.35">
      <c r="A65" s="19" t="s">
        <v>9</v>
      </c>
      <c r="B65" s="20" t="s">
        <v>10</v>
      </c>
      <c r="C65" s="47"/>
      <c r="D65" s="17"/>
      <c r="E65" s="17"/>
      <c r="F65" s="22"/>
      <c r="G65" s="26" t="s">
        <v>55</v>
      </c>
      <c r="H65" s="23"/>
      <c r="I65" s="23"/>
      <c r="J65" s="23"/>
      <c r="K65" s="23"/>
      <c r="L65" s="23"/>
      <c r="M65" s="23"/>
    </row>
    <row r="66" spans="1:13" x14ac:dyDescent="0.35">
      <c r="A66" s="19"/>
      <c r="B66" s="20"/>
      <c r="C66" s="47"/>
      <c r="D66" s="17"/>
      <c r="E66" s="17"/>
      <c r="F66" s="23"/>
      <c r="G66" s="23"/>
      <c r="H66" s="23"/>
      <c r="I66" s="23"/>
      <c r="J66" s="23"/>
      <c r="K66" s="23"/>
      <c r="L66" s="23"/>
      <c r="M66" s="23"/>
    </row>
    <row r="67" spans="1:13" ht="29" x14ac:dyDescent="0.35">
      <c r="A67" s="19" t="s">
        <v>11</v>
      </c>
      <c r="B67" s="20" t="s">
        <v>41</v>
      </c>
      <c r="C67" s="47"/>
      <c r="D67" s="17"/>
      <c r="E67" s="17"/>
      <c r="F67" s="23"/>
      <c r="G67" s="23"/>
      <c r="H67" s="23"/>
      <c r="I67" s="23"/>
      <c r="J67" s="23"/>
      <c r="K67" s="23"/>
      <c r="L67" s="23"/>
      <c r="M67" s="23"/>
    </row>
    <row r="68" spans="1:13" ht="29" x14ac:dyDescent="0.35">
      <c r="A68" s="19" t="s">
        <v>13</v>
      </c>
      <c r="B68" s="20" t="s">
        <v>42</v>
      </c>
      <c r="C68" s="47"/>
      <c r="D68" s="17"/>
      <c r="E68" s="17"/>
      <c r="F68" s="23"/>
      <c r="G68" s="23"/>
      <c r="H68" s="23"/>
      <c r="I68" s="23"/>
      <c r="J68" s="23"/>
      <c r="K68" s="23"/>
      <c r="L68" s="23"/>
      <c r="M68" s="23"/>
    </row>
    <row r="69" spans="1:13" ht="29" x14ac:dyDescent="0.35">
      <c r="A69" s="19">
        <v>3</v>
      </c>
      <c r="B69" s="20" t="s">
        <v>16</v>
      </c>
      <c r="C69" s="47" t="s">
        <v>116</v>
      </c>
      <c r="D69" s="17">
        <f>-D44</f>
        <v>-82726</v>
      </c>
      <c r="E69" s="17"/>
      <c r="F69" s="26" t="s">
        <v>117</v>
      </c>
      <c r="G69" s="23"/>
      <c r="H69" s="23">
        <v>2018</v>
      </c>
      <c r="I69" s="23" t="s">
        <v>81</v>
      </c>
      <c r="J69" s="23">
        <v>2019</v>
      </c>
      <c r="K69" s="24" t="s">
        <v>88</v>
      </c>
      <c r="L69" s="23" t="s">
        <v>84</v>
      </c>
      <c r="M69" s="23">
        <v>2019</v>
      </c>
    </row>
    <row r="70" spans="1:13" ht="62.5" customHeight="1" x14ac:dyDescent="0.35">
      <c r="A70" s="27">
        <v>4</v>
      </c>
      <c r="B70" s="8" t="s">
        <v>71</v>
      </c>
      <c r="C70" s="25" t="s">
        <v>71</v>
      </c>
      <c r="D70" s="61">
        <v>-83133.074527851306</v>
      </c>
      <c r="E70" s="17">
        <v>-344201</v>
      </c>
      <c r="F70" s="22" t="s">
        <v>89</v>
      </c>
      <c r="G70" s="22" t="s">
        <v>61</v>
      </c>
      <c r="H70" s="23">
        <v>2019</v>
      </c>
      <c r="I70" s="24" t="s">
        <v>78</v>
      </c>
      <c r="J70" s="24">
        <v>2020</v>
      </c>
      <c r="K70" s="24" t="s">
        <v>88</v>
      </c>
      <c r="L70" s="24" t="s">
        <v>78</v>
      </c>
      <c r="M70" s="24">
        <v>2020</v>
      </c>
    </row>
    <row r="71" spans="1:13" x14ac:dyDescent="0.35">
      <c r="A71" s="27">
        <v>5</v>
      </c>
      <c r="B71" s="8" t="s">
        <v>43</v>
      </c>
      <c r="C71" s="47"/>
      <c r="D71" s="17"/>
      <c r="E71" s="17"/>
      <c r="F71" s="23"/>
      <c r="G71" s="23"/>
      <c r="H71" s="23"/>
      <c r="I71" s="23"/>
      <c r="J71" s="23"/>
      <c r="K71" s="23"/>
      <c r="L71" s="23"/>
      <c r="M71" s="23"/>
    </row>
    <row r="72" spans="1:13" x14ac:dyDescent="0.35">
      <c r="A72" s="27">
        <v>6</v>
      </c>
      <c r="B72" s="8" t="s">
        <v>19</v>
      </c>
      <c r="C72" s="47"/>
      <c r="D72" s="17"/>
      <c r="E72" s="17"/>
      <c r="F72" s="23"/>
      <c r="G72" s="23"/>
      <c r="H72" s="23"/>
      <c r="I72" s="23"/>
      <c r="J72" s="23"/>
      <c r="K72" s="23"/>
      <c r="L72" s="23"/>
      <c r="M72" s="23"/>
    </row>
    <row r="73" spans="1:13" ht="58" x14ac:dyDescent="0.35">
      <c r="A73" s="27">
        <v>7</v>
      </c>
      <c r="B73" s="30" t="s">
        <v>101</v>
      </c>
      <c r="C73" s="21" t="s">
        <v>102</v>
      </c>
      <c r="D73" s="17">
        <v>-20195.669999999998</v>
      </c>
      <c r="E73" s="17"/>
      <c r="F73" s="26" t="s">
        <v>100</v>
      </c>
      <c r="G73" s="23"/>
      <c r="H73" s="23">
        <v>2019</v>
      </c>
      <c r="I73" s="24" t="s">
        <v>78</v>
      </c>
      <c r="J73" s="24">
        <v>2019</v>
      </c>
      <c r="K73" s="24" t="s">
        <v>88</v>
      </c>
      <c r="L73" s="23" t="s">
        <v>78</v>
      </c>
      <c r="M73" s="23">
        <v>2020</v>
      </c>
    </row>
    <row r="74" spans="1:13" ht="29" x14ac:dyDescent="0.35">
      <c r="A74" s="27">
        <v>8</v>
      </c>
      <c r="B74" s="30" t="s">
        <v>103</v>
      </c>
      <c r="C74" s="50" t="s">
        <v>104</v>
      </c>
      <c r="D74" s="17">
        <v>-7735.15</v>
      </c>
      <c r="E74" s="17"/>
      <c r="F74" s="26" t="s">
        <v>90</v>
      </c>
      <c r="G74" s="23"/>
      <c r="H74" s="23">
        <v>2018</v>
      </c>
      <c r="I74" s="24" t="s">
        <v>78</v>
      </c>
      <c r="J74" s="24">
        <v>2019</v>
      </c>
      <c r="K74" s="24" t="s">
        <v>88</v>
      </c>
      <c r="L74" s="23" t="s">
        <v>78</v>
      </c>
      <c r="M74" s="23">
        <v>2020</v>
      </c>
    </row>
    <row r="75" spans="1:13" x14ac:dyDescent="0.35">
      <c r="A75" s="27">
        <v>9</v>
      </c>
      <c r="B75" s="30"/>
      <c r="C75" s="47"/>
      <c r="D75" s="17"/>
      <c r="E75" s="17"/>
    </row>
    <row r="76" spans="1:13" x14ac:dyDescent="0.35">
      <c r="A76" s="27">
        <v>10</v>
      </c>
      <c r="B76" s="30"/>
      <c r="C76" s="47"/>
      <c r="D76" s="17"/>
      <c r="E76" s="17"/>
    </row>
    <row r="77" spans="1:13" x14ac:dyDescent="0.35">
      <c r="A77" s="32"/>
      <c r="B77" s="32"/>
      <c r="C77" s="32" t="s">
        <v>72</v>
      </c>
      <c r="D77" s="56">
        <f>SUM(D62:D76)</f>
        <v>-106737.8945278513</v>
      </c>
      <c r="E77" s="56">
        <f>SUM(E62:E76)</f>
        <v>-532495</v>
      </c>
    </row>
    <row r="78" spans="1:13" x14ac:dyDescent="0.35">
      <c r="A78" s="2" t="s">
        <v>20</v>
      </c>
      <c r="B78" s="33" t="s">
        <v>21</v>
      </c>
      <c r="C78" s="34"/>
      <c r="D78" s="35">
        <f>D77+D61</f>
        <v>59273.105472148702</v>
      </c>
      <c r="E78" s="35">
        <f>E77+E61</f>
        <v>-366484</v>
      </c>
    </row>
    <row r="79" spans="1:13" x14ac:dyDescent="0.35">
      <c r="B79" s="36" t="s">
        <v>22</v>
      </c>
      <c r="C79" s="2" t="s">
        <v>70</v>
      </c>
      <c r="D79" s="37">
        <v>14165804</v>
      </c>
      <c r="E79" s="37">
        <v>14165804</v>
      </c>
    </row>
    <row r="80" spans="1:13" x14ac:dyDescent="0.35">
      <c r="B80" s="36" t="s">
        <v>23</v>
      </c>
      <c r="D80" s="38"/>
      <c r="E80" s="38"/>
    </row>
    <row r="81" spans="2:5" ht="15" thickBot="1" x14ac:dyDescent="0.4">
      <c r="B81" s="36" t="s">
        <v>24</v>
      </c>
      <c r="D81" s="40">
        <f>D78/D79</f>
        <v>4.1842387112054286E-3</v>
      </c>
      <c r="E81" s="40">
        <f>E78/E79</f>
        <v>-2.5871034217330693E-2</v>
      </c>
    </row>
    <row r="82" spans="2:5" ht="15" thickTop="1" x14ac:dyDescent="0.35"/>
  </sheetData>
  <mergeCells count="3">
    <mergeCell ref="A11:B11"/>
    <mergeCell ref="A36:B36"/>
    <mergeCell ref="A61:B6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1589</vt:lpstr>
      <vt:lpstr>1588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Presseault</dc:creator>
  <cp:lastModifiedBy>Amy Long</cp:lastModifiedBy>
  <dcterms:created xsi:type="dcterms:W3CDTF">2021-01-20T20:13:03Z</dcterms:created>
  <dcterms:modified xsi:type="dcterms:W3CDTF">2021-01-26T02:51:07Z</dcterms:modified>
</cp:coreProperties>
</file>