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1 CoS\Interrogatories\Interrogatory Responses\Board (OEB) Staff\3-Staff-39\Attachments for Filing\"/>
    </mc:Choice>
  </mc:AlternateContent>
  <xr:revisionPtr revIDLastSave="0" documentId="13_ncr:1_{8BC0BB36-1C2B-43CE-8B7B-3A050FB0A3BD}" xr6:coauthVersionLast="46" xr6:coauthVersionMax="46" xr10:uidLastSave="{00000000-0000-0000-0000-000000000000}"/>
  <bookViews>
    <workbookView xWindow="19080" yWindow="-120" windowWidth="19440" windowHeight="15000" xr2:uid="{00000000-000D-0000-FFFF-FFFF00000000}"/>
  </bookViews>
  <sheets>
    <sheet name="Summary" sheetId="3" r:id="rId1"/>
    <sheet name="App. BHI LRAM 2019 In Service" sheetId="1" r:id="rId2"/>
    <sheet name="App. BHI LRAM 19-20 Est In Ser " sheetId="2" r:id="rId3"/>
    <sheet name="IRR BHI LRAM 19-20 In Service" sheetId="5" r:id="rId4"/>
    <sheet name="IRR BHI LRAM 19-21 Est In Serv" sheetId="6" r:id="rId5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3" l="1"/>
  <c r="M7" i="3"/>
  <c r="L8" i="3"/>
  <c r="M8" i="3"/>
  <c r="L10" i="3"/>
  <c r="M10" i="3"/>
  <c r="L11" i="3"/>
  <c r="M11" i="3"/>
  <c r="L14" i="3"/>
  <c r="M14" i="3"/>
  <c r="L15" i="3"/>
  <c r="M15" i="3"/>
  <c r="L16" i="3"/>
  <c r="M16" i="3"/>
  <c r="L18" i="3"/>
  <c r="M18" i="3"/>
  <c r="L19" i="3"/>
  <c r="M19" i="3"/>
  <c r="M6" i="3"/>
  <c r="L6" i="3"/>
  <c r="J7" i="3"/>
  <c r="K7" i="3"/>
  <c r="J8" i="3"/>
  <c r="K8" i="3"/>
  <c r="J10" i="3"/>
  <c r="K10" i="3"/>
  <c r="J11" i="3"/>
  <c r="K11" i="3"/>
  <c r="J14" i="3"/>
  <c r="K14" i="3"/>
  <c r="J15" i="3"/>
  <c r="K15" i="3"/>
  <c r="J16" i="3"/>
  <c r="K16" i="3"/>
  <c r="J18" i="3"/>
  <c r="K18" i="3"/>
  <c r="J19" i="3"/>
  <c r="K19" i="3"/>
  <c r="K6" i="3"/>
  <c r="J6" i="3"/>
  <c r="M136" i="6"/>
  <c r="M135" i="6"/>
  <c r="L136" i="6"/>
  <c r="L135" i="6"/>
  <c r="M133" i="6"/>
  <c r="M132" i="6"/>
  <c r="M131" i="6"/>
  <c r="L133" i="6"/>
  <c r="L132" i="6"/>
  <c r="L131" i="6"/>
  <c r="M128" i="6"/>
  <c r="M127" i="6"/>
  <c r="L128" i="6"/>
  <c r="L127" i="6"/>
  <c r="M125" i="6"/>
  <c r="M124" i="6"/>
  <c r="M123" i="6"/>
  <c r="L125" i="6"/>
  <c r="L124" i="6"/>
  <c r="L123" i="6"/>
  <c r="Q117" i="6"/>
  <c r="P117" i="6"/>
  <c r="P113" i="6"/>
  <c r="Q113" i="6"/>
  <c r="P114" i="6"/>
  <c r="Q114" i="6"/>
  <c r="P115" i="6"/>
  <c r="Q115" i="6"/>
  <c r="O117" i="6"/>
  <c r="N117" i="6"/>
  <c r="N112" i="6"/>
  <c r="O112" i="6"/>
  <c r="N113" i="6"/>
  <c r="O113" i="6"/>
  <c r="N114" i="6"/>
  <c r="O114" i="6"/>
  <c r="N115" i="6"/>
  <c r="O115" i="6"/>
  <c r="N108" i="6"/>
  <c r="L100" i="6"/>
  <c r="F114" i="6"/>
  <c r="G114" i="6"/>
  <c r="H114" i="6"/>
  <c r="I114" i="6"/>
  <c r="I115" i="6" s="1"/>
  <c r="J114" i="6"/>
  <c r="K114" i="6"/>
  <c r="F115" i="6"/>
  <c r="G115" i="6"/>
  <c r="H115" i="6"/>
  <c r="J115" i="6"/>
  <c r="K115" i="6"/>
  <c r="G113" i="6"/>
  <c r="H113" i="6"/>
  <c r="I113" i="6"/>
  <c r="J113" i="6"/>
  <c r="K113" i="6"/>
  <c r="F113" i="6"/>
  <c r="E117" i="6"/>
  <c r="D104" i="6"/>
  <c r="D117" i="6"/>
  <c r="D119" i="6" s="1"/>
  <c r="L83" i="6"/>
  <c r="L82" i="6"/>
  <c r="L28" i="6"/>
  <c r="D92" i="6"/>
  <c r="P92" i="6" s="1"/>
  <c r="L66" i="6"/>
  <c r="M81" i="6"/>
  <c r="L81" i="6"/>
  <c r="E111" i="6"/>
  <c r="E112" i="6"/>
  <c r="E113" i="6"/>
  <c r="E114" i="6"/>
  <c r="D112" i="6"/>
  <c r="D113" i="6"/>
  <c r="D114" i="6"/>
  <c r="D111" i="6"/>
  <c r="B114" i="6"/>
  <c r="B115" i="6" s="1"/>
  <c r="E115" i="6" s="1"/>
  <c r="C115" i="6"/>
  <c r="C114" i="6"/>
  <c r="C113" i="6"/>
  <c r="B113" i="6"/>
  <c r="G108" i="6"/>
  <c r="H108" i="6"/>
  <c r="K108" i="6"/>
  <c r="F108" i="6"/>
  <c r="E108" i="6"/>
  <c r="D108" i="6"/>
  <c r="D109" i="6" s="1"/>
  <c r="C108" i="6"/>
  <c r="E101" i="6"/>
  <c r="C101" i="6"/>
  <c r="D99" i="6"/>
  <c r="G94" i="6"/>
  <c r="H94" i="6"/>
  <c r="I94" i="6"/>
  <c r="I108" i="6" s="1"/>
  <c r="J94" i="6"/>
  <c r="J108" i="6" s="1"/>
  <c r="K94" i="6"/>
  <c r="F94" i="6"/>
  <c r="E94" i="6"/>
  <c r="E96" i="6" s="1"/>
  <c r="E93" i="6"/>
  <c r="D94" i="6"/>
  <c r="C94" i="6"/>
  <c r="B94" i="6"/>
  <c r="M71" i="6"/>
  <c r="L71" i="6"/>
  <c r="M67" i="6"/>
  <c r="M66" i="6"/>
  <c r="M28" i="6"/>
  <c r="E102" i="6"/>
  <c r="E103" i="6"/>
  <c r="E98" i="6"/>
  <c r="E99" i="6"/>
  <c r="E100" i="6"/>
  <c r="D100" i="6"/>
  <c r="D102" i="6"/>
  <c r="D103" i="6"/>
  <c r="D98" i="6"/>
  <c r="E92" i="6"/>
  <c r="M92" i="6" s="1"/>
  <c r="O93" i="6"/>
  <c r="D93" i="6"/>
  <c r="P93" i="6" s="1"/>
  <c r="G100" i="6"/>
  <c r="G112" i="6" s="1"/>
  <c r="F100" i="6"/>
  <c r="F112" i="6" s="1"/>
  <c r="H99" i="6"/>
  <c r="H111" i="6" s="1"/>
  <c r="G99" i="6"/>
  <c r="G111" i="6" s="1"/>
  <c r="F99" i="6"/>
  <c r="F111" i="6" s="1"/>
  <c r="K98" i="6"/>
  <c r="K99" i="6" s="1"/>
  <c r="J98" i="6"/>
  <c r="J99" i="6" s="1"/>
  <c r="H98" i="6"/>
  <c r="G98" i="6"/>
  <c r="F98" i="6"/>
  <c r="B98" i="6"/>
  <c r="K93" i="6"/>
  <c r="J93" i="6"/>
  <c r="I93" i="6"/>
  <c r="I98" i="6" s="1"/>
  <c r="M151" i="5"/>
  <c r="Q132" i="5"/>
  <c r="Q115" i="5"/>
  <c r="Q131" i="5"/>
  <c r="M150" i="5"/>
  <c r="M143" i="5"/>
  <c r="M142" i="5"/>
  <c r="H131" i="5"/>
  <c r="I131" i="5"/>
  <c r="J131" i="5"/>
  <c r="K131" i="5"/>
  <c r="H132" i="5"/>
  <c r="I132" i="5"/>
  <c r="J132" i="5"/>
  <c r="K132" i="5"/>
  <c r="G132" i="5"/>
  <c r="G131" i="5"/>
  <c r="F132" i="5"/>
  <c r="F131" i="5"/>
  <c r="M103" i="5"/>
  <c r="L103" i="5"/>
  <c r="E131" i="5"/>
  <c r="E132" i="5"/>
  <c r="O132" i="5" s="1"/>
  <c r="D131" i="5"/>
  <c r="P131" i="5" s="1"/>
  <c r="D132" i="5"/>
  <c r="P132" i="5" s="1"/>
  <c r="D125" i="5"/>
  <c r="E125" i="5"/>
  <c r="D126" i="5"/>
  <c r="E126" i="5"/>
  <c r="E123" i="5"/>
  <c r="D124" i="5"/>
  <c r="B119" i="5"/>
  <c r="E119" i="5" s="1"/>
  <c r="L93" i="5"/>
  <c r="L41" i="5"/>
  <c r="M93" i="5"/>
  <c r="M94" i="5" s="1"/>
  <c r="M41" i="5"/>
  <c r="E120" i="5"/>
  <c r="E121" i="5"/>
  <c r="E122" i="5"/>
  <c r="D120" i="5"/>
  <c r="D121" i="5"/>
  <c r="D122" i="5"/>
  <c r="D123" i="5"/>
  <c r="L123" i="5" s="1"/>
  <c r="E116" i="5"/>
  <c r="E115" i="5"/>
  <c r="M115" i="5" s="1"/>
  <c r="D116" i="5"/>
  <c r="L116" i="5" s="1"/>
  <c r="D115" i="5"/>
  <c r="L115" i="5" s="1"/>
  <c r="G120" i="5"/>
  <c r="G121" i="5" s="1"/>
  <c r="G122" i="5" s="1"/>
  <c r="F120" i="5"/>
  <c r="F121" i="5" s="1"/>
  <c r="F123" i="5" s="1"/>
  <c r="H119" i="5"/>
  <c r="H120" i="5" s="1"/>
  <c r="H121" i="5" s="1"/>
  <c r="H122" i="5" s="1"/>
  <c r="H123" i="5" s="1"/>
  <c r="H124" i="5" s="1"/>
  <c r="K116" i="5"/>
  <c r="K119" i="5" s="1"/>
  <c r="K120" i="5" s="1"/>
  <c r="K121" i="5" s="1"/>
  <c r="K122" i="5" s="1"/>
  <c r="K123" i="5" s="1"/>
  <c r="J116" i="5"/>
  <c r="I116" i="5"/>
  <c r="I119" i="5" s="1"/>
  <c r="I120" i="5" s="1"/>
  <c r="I121" i="5" s="1"/>
  <c r="I122" i="5" s="1"/>
  <c r="I123" i="5" s="1"/>
  <c r="I124" i="5" s="1"/>
  <c r="L67" i="6" l="1"/>
  <c r="D96" i="6"/>
  <c r="D106" i="6" s="1"/>
  <c r="D121" i="6" s="1"/>
  <c r="D115" i="6"/>
  <c r="P108" i="6"/>
  <c r="N109" i="6"/>
  <c r="N99" i="6"/>
  <c r="D101" i="6"/>
  <c r="Q92" i="6"/>
  <c r="O92" i="6"/>
  <c r="O96" i="6" s="1"/>
  <c r="N93" i="6"/>
  <c r="P96" i="6"/>
  <c r="L92" i="6"/>
  <c r="N92" i="6"/>
  <c r="I99" i="6"/>
  <c r="O99" i="6" s="1"/>
  <c r="K111" i="6"/>
  <c r="K100" i="6"/>
  <c r="Q98" i="6"/>
  <c r="M98" i="6"/>
  <c r="E104" i="6"/>
  <c r="O98" i="6"/>
  <c r="J111" i="6"/>
  <c r="J100" i="6"/>
  <c r="F102" i="6"/>
  <c r="L99" i="6"/>
  <c r="P99" i="6"/>
  <c r="H100" i="6"/>
  <c r="F101" i="6"/>
  <c r="F103" i="6" s="1"/>
  <c r="M93" i="6"/>
  <c r="M96" i="6" s="1"/>
  <c r="Q93" i="6"/>
  <c r="L93" i="6"/>
  <c r="G101" i="6"/>
  <c r="N131" i="5"/>
  <c r="O131" i="5"/>
  <c r="N132" i="5"/>
  <c r="L121" i="5"/>
  <c r="L120" i="5"/>
  <c r="E133" i="5"/>
  <c r="E135" i="5" s="1"/>
  <c r="M116" i="5"/>
  <c r="G119" i="5"/>
  <c r="E124" i="5"/>
  <c r="D119" i="5"/>
  <c r="L94" i="5"/>
  <c r="P115" i="5"/>
  <c r="N116" i="5"/>
  <c r="Q116" i="5"/>
  <c r="P116" i="5"/>
  <c r="D117" i="5"/>
  <c r="N115" i="5"/>
  <c r="G124" i="5"/>
  <c r="G123" i="5"/>
  <c r="Q123" i="5" s="1"/>
  <c r="Q122" i="5"/>
  <c r="P120" i="5"/>
  <c r="E117" i="5"/>
  <c r="O115" i="5"/>
  <c r="J119" i="5"/>
  <c r="J120" i="5" s="1"/>
  <c r="J121" i="5" s="1"/>
  <c r="J122" i="5" s="1"/>
  <c r="J123" i="5" s="1"/>
  <c r="N123" i="5" s="1"/>
  <c r="O116" i="5"/>
  <c r="Q120" i="5"/>
  <c r="P121" i="5"/>
  <c r="F122" i="5"/>
  <c r="L122" i="5" s="1"/>
  <c r="M121" i="5"/>
  <c r="Q121" i="5"/>
  <c r="P123" i="5"/>
  <c r="F119" i="5"/>
  <c r="M120" i="5"/>
  <c r="M122" i="5"/>
  <c r="Q99" i="6" l="1"/>
  <c r="Q96" i="6"/>
  <c r="P109" i="6"/>
  <c r="L96" i="6"/>
  <c r="P100" i="6"/>
  <c r="N100" i="6"/>
  <c r="M99" i="6"/>
  <c r="N96" i="6"/>
  <c r="E106" i="6"/>
  <c r="J112" i="6"/>
  <c r="J101" i="6"/>
  <c r="J102" i="6" s="1"/>
  <c r="G103" i="6"/>
  <c r="G102" i="6"/>
  <c r="H112" i="6"/>
  <c r="H101" i="6"/>
  <c r="H102" i="6" s="1"/>
  <c r="K112" i="6"/>
  <c r="K101" i="6"/>
  <c r="K102" i="6" s="1"/>
  <c r="I100" i="6"/>
  <c r="I111" i="6"/>
  <c r="N98" i="6"/>
  <c r="P98" i="6"/>
  <c r="L98" i="6"/>
  <c r="N133" i="5"/>
  <c r="N135" i="5" s="1"/>
  <c r="N120" i="5"/>
  <c r="M123" i="5"/>
  <c r="O120" i="5"/>
  <c r="D127" i="5"/>
  <c r="D129" i="5" s="1"/>
  <c r="L119" i="5"/>
  <c r="D133" i="5"/>
  <c r="D135" i="5" s="1"/>
  <c r="O133" i="5"/>
  <c r="O135" i="5" s="1"/>
  <c r="Q133" i="5"/>
  <c r="Q135" i="5" s="1"/>
  <c r="Q117" i="5"/>
  <c r="M124" i="5"/>
  <c r="N117" i="5"/>
  <c r="L139" i="5" s="1"/>
  <c r="P117" i="5"/>
  <c r="L117" i="5"/>
  <c r="L138" i="5" s="1"/>
  <c r="Q124" i="5"/>
  <c r="M117" i="5"/>
  <c r="L146" i="5" s="1"/>
  <c r="O123" i="5"/>
  <c r="O117" i="5"/>
  <c r="L147" i="5" s="1"/>
  <c r="P122" i="5"/>
  <c r="O124" i="5"/>
  <c r="O121" i="5"/>
  <c r="O122" i="5"/>
  <c r="L148" i="5"/>
  <c r="E127" i="5"/>
  <c r="E129" i="5" s="1"/>
  <c r="Q119" i="5"/>
  <c r="M119" i="5"/>
  <c r="O119" i="5"/>
  <c r="F124" i="5"/>
  <c r="L124" i="5" s="1"/>
  <c r="N122" i="5"/>
  <c r="N119" i="5"/>
  <c r="P119" i="5"/>
  <c r="N121" i="5"/>
  <c r="L140" i="5"/>
  <c r="N102" i="6" l="1"/>
  <c r="P102" i="6"/>
  <c r="L101" i="6"/>
  <c r="I112" i="6"/>
  <c r="I101" i="6"/>
  <c r="M100" i="6"/>
  <c r="Q100" i="6"/>
  <c r="N101" i="6"/>
  <c r="Q101" i="6"/>
  <c r="O100" i="6"/>
  <c r="H103" i="6"/>
  <c r="L102" i="6"/>
  <c r="P101" i="6"/>
  <c r="M127" i="5"/>
  <c r="M146" i="5" s="1"/>
  <c r="P133" i="5"/>
  <c r="P135" i="5" s="1"/>
  <c r="Q127" i="5"/>
  <c r="M148" i="5" s="1"/>
  <c r="O127" i="5"/>
  <c r="M147" i="5" s="1"/>
  <c r="P124" i="5"/>
  <c r="P127" i="5" s="1"/>
  <c r="N124" i="5"/>
  <c r="N127" i="5" s="1"/>
  <c r="L127" i="5"/>
  <c r="L129" i="5" s="1"/>
  <c r="M129" i="5"/>
  <c r="I102" i="6" l="1"/>
  <c r="O101" i="6"/>
  <c r="M101" i="6"/>
  <c r="P103" i="6"/>
  <c r="P104" i="6" s="1"/>
  <c r="P106" i="6" s="1"/>
  <c r="L103" i="6"/>
  <c r="L104" i="6" s="1"/>
  <c r="L106" i="6" s="1"/>
  <c r="N103" i="6"/>
  <c r="N104" i="6" s="1"/>
  <c r="N106" i="6" s="1"/>
  <c r="Q129" i="5"/>
  <c r="O129" i="5"/>
  <c r="M138" i="5"/>
  <c r="M140" i="5"/>
  <c r="P129" i="5"/>
  <c r="M139" i="5"/>
  <c r="N129" i="5"/>
  <c r="I103" i="6" l="1"/>
  <c r="M102" i="6"/>
  <c r="O102" i="6"/>
  <c r="Q102" i="6"/>
  <c r="E109" i="6" l="1"/>
  <c r="O108" i="6"/>
  <c r="O109" i="6" s="1"/>
  <c r="Q108" i="6"/>
  <c r="Q109" i="6" s="1"/>
  <c r="Q111" i="6"/>
  <c r="E119" i="6"/>
  <c r="O111" i="6"/>
  <c r="Q112" i="6"/>
  <c r="N111" i="6"/>
  <c r="P111" i="6"/>
  <c r="P112" i="6"/>
  <c r="M103" i="6"/>
  <c r="M104" i="6" s="1"/>
  <c r="M106" i="6" s="1"/>
  <c r="O103" i="6"/>
  <c r="O104" i="6" s="1"/>
  <c r="O106" i="6" s="1"/>
  <c r="Q103" i="6"/>
  <c r="Q104" i="6" s="1"/>
  <c r="Q106" i="6" s="1"/>
  <c r="N119" i="6" l="1"/>
  <c r="O119" i="6"/>
  <c r="P119" i="6"/>
  <c r="Q119" i="6"/>
  <c r="E20" i="3" l="1"/>
  <c r="D20" i="3"/>
  <c r="C20" i="3"/>
  <c r="B20" i="3"/>
  <c r="E19" i="3"/>
  <c r="D19" i="3"/>
  <c r="C19" i="3"/>
  <c r="B19" i="3"/>
  <c r="E17" i="3"/>
  <c r="D17" i="3"/>
  <c r="C17" i="3"/>
  <c r="B17" i="3"/>
  <c r="E16" i="3"/>
  <c r="D16" i="3"/>
  <c r="C16" i="3"/>
  <c r="B16" i="3"/>
  <c r="E15" i="3"/>
  <c r="D15" i="3"/>
  <c r="C15" i="3"/>
  <c r="B15" i="3"/>
  <c r="E11" i="3"/>
  <c r="D11" i="3"/>
  <c r="C11" i="3"/>
  <c r="B11" i="3"/>
  <c r="E10" i="3"/>
  <c r="D10" i="3"/>
  <c r="C10" i="3"/>
  <c r="B10" i="3"/>
  <c r="E8" i="3"/>
  <c r="D8" i="3"/>
  <c r="C8" i="3"/>
  <c r="B8" i="3"/>
  <c r="E7" i="3"/>
  <c r="D7" i="3"/>
  <c r="C7" i="3"/>
  <c r="B7" i="3"/>
  <c r="E6" i="3"/>
  <c r="D6" i="3"/>
  <c r="C6" i="3"/>
  <c r="B6" i="3"/>
  <c r="G111" i="2" l="1"/>
  <c r="M111" i="2" s="1"/>
  <c r="N122" i="2"/>
  <c r="M107" i="2"/>
  <c r="N107" i="2"/>
  <c r="O107" i="2"/>
  <c r="P107" i="2"/>
  <c r="Q107" i="2"/>
  <c r="R107" i="2"/>
  <c r="M110" i="2"/>
  <c r="N110" i="2"/>
  <c r="O110" i="2"/>
  <c r="P110" i="2"/>
  <c r="Q110" i="2"/>
  <c r="R110" i="2"/>
  <c r="N111" i="2"/>
  <c r="O111" i="2"/>
  <c r="P111" i="2"/>
  <c r="Q111" i="2"/>
  <c r="R111" i="2"/>
  <c r="O115" i="2"/>
  <c r="P115" i="2"/>
  <c r="Q115" i="2"/>
  <c r="R115" i="2"/>
  <c r="O117" i="2"/>
  <c r="P117" i="2"/>
  <c r="Q117" i="2"/>
  <c r="R117" i="2"/>
  <c r="R106" i="2"/>
  <c r="Q106" i="2"/>
  <c r="P106" i="2"/>
  <c r="O106" i="2"/>
  <c r="O122" i="2" s="1"/>
  <c r="N106" i="2"/>
  <c r="M106" i="2"/>
  <c r="J111" i="2"/>
  <c r="I111" i="2"/>
  <c r="J117" i="2"/>
  <c r="I117" i="2"/>
  <c r="J115" i="2"/>
  <c r="I115" i="2"/>
  <c r="J110" i="2"/>
  <c r="I110" i="2"/>
  <c r="L129" i="1"/>
  <c r="L120" i="1"/>
  <c r="M120" i="1"/>
  <c r="N120" i="1"/>
  <c r="O120" i="1"/>
  <c r="P120" i="1"/>
  <c r="Q120" i="1"/>
  <c r="L121" i="1"/>
  <c r="M121" i="1"/>
  <c r="N121" i="1"/>
  <c r="O121" i="1"/>
  <c r="P121" i="1"/>
  <c r="Q121" i="1"/>
  <c r="L122" i="1"/>
  <c r="M122" i="1"/>
  <c r="N122" i="1"/>
  <c r="O122" i="1"/>
  <c r="P122" i="1"/>
  <c r="Q122" i="1"/>
  <c r="L123" i="1"/>
  <c r="M123" i="1"/>
  <c r="N123" i="1"/>
  <c r="O123" i="1"/>
  <c r="P123" i="1"/>
  <c r="Q123" i="1"/>
  <c r="L124" i="1"/>
  <c r="M124" i="1"/>
  <c r="N124" i="1"/>
  <c r="O124" i="1"/>
  <c r="P124" i="1"/>
  <c r="Q124" i="1"/>
  <c r="Q119" i="1"/>
  <c r="P119" i="1"/>
  <c r="O119" i="1"/>
  <c r="N119" i="1"/>
  <c r="M119" i="1"/>
  <c r="L119" i="1"/>
  <c r="L116" i="1"/>
  <c r="M116" i="1"/>
  <c r="N116" i="1"/>
  <c r="O116" i="1"/>
  <c r="P116" i="1"/>
  <c r="Q116" i="1"/>
  <c r="M115" i="1"/>
  <c r="Q115" i="1"/>
  <c r="P115" i="1"/>
  <c r="O115" i="1"/>
  <c r="N115" i="1"/>
  <c r="L115" i="1"/>
  <c r="I116" i="1"/>
  <c r="I119" i="1" s="1"/>
  <c r="I120" i="1" s="1"/>
  <c r="I121" i="1" s="1"/>
  <c r="I122" i="1" s="1"/>
  <c r="I123" i="1" s="1"/>
  <c r="I124" i="1" s="1"/>
  <c r="H121" i="1"/>
  <c r="H122" i="1" s="1"/>
  <c r="H123" i="1" s="1"/>
  <c r="H124" i="1" s="1"/>
  <c r="H120" i="1"/>
  <c r="H119" i="1"/>
  <c r="D115" i="1" l="1"/>
  <c r="E115" i="2" l="1"/>
  <c r="L117" i="2"/>
  <c r="L111" i="2"/>
  <c r="K106" i="2"/>
  <c r="K111" i="2" s="1"/>
  <c r="L104" i="2"/>
  <c r="K104" i="2"/>
  <c r="K117" i="2"/>
  <c r="K107" i="2"/>
  <c r="H105" i="2"/>
  <c r="H107" i="2"/>
  <c r="H117" i="2" s="1"/>
  <c r="H110" i="2"/>
  <c r="F117" i="2"/>
  <c r="E117" i="2"/>
  <c r="F115" i="2"/>
  <c r="F110" i="2"/>
  <c r="F111" i="2"/>
  <c r="E111" i="2"/>
  <c r="E110" i="2"/>
  <c r="G107" i="2"/>
  <c r="G105" i="2"/>
  <c r="F106" i="2"/>
  <c r="F107" i="2"/>
  <c r="E107" i="2"/>
  <c r="E106" i="2"/>
  <c r="K110" i="2"/>
  <c r="G115" i="2"/>
  <c r="D125" i="1"/>
  <c r="B125" i="1"/>
  <c r="D126" i="1"/>
  <c r="C126" i="1"/>
  <c r="B126" i="1"/>
  <c r="C125" i="1"/>
  <c r="C124" i="1"/>
  <c r="D124" i="1" s="1"/>
  <c r="D120" i="1"/>
  <c r="D121" i="1"/>
  <c r="D122" i="1"/>
  <c r="D123" i="1"/>
  <c r="E121" i="1"/>
  <c r="E122" i="1"/>
  <c r="E123" i="1"/>
  <c r="E120" i="1"/>
  <c r="E119" i="1"/>
  <c r="D119" i="1"/>
  <c r="D117" i="1"/>
  <c r="D116" i="1"/>
  <c r="E116" i="1"/>
  <c r="E115" i="1"/>
  <c r="B124" i="1"/>
  <c r="G120" i="1"/>
  <c r="G121" i="1" s="1"/>
  <c r="F120" i="1"/>
  <c r="F122" i="1" s="1"/>
  <c r="F124" i="1" s="1"/>
  <c r="G119" i="1"/>
  <c r="B119" i="1"/>
  <c r="K116" i="1"/>
  <c r="K119" i="1" s="1"/>
  <c r="K120" i="1" s="1"/>
  <c r="K121" i="1" s="1"/>
  <c r="K122" i="1" s="1"/>
  <c r="K123" i="1" s="1"/>
  <c r="J116" i="1"/>
  <c r="J119" i="1" s="1"/>
  <c r="G115" i="1"/>
  <c r="F115" i="1"/>
  <c r="F119" i="1" l="1"/>
  <c r="G110" i="2" s="1"/>
  <c r="J120" i="1"/>
  <c r="J121" i="1" s="1"/>
  <c r="K115" i="2"/>
  <c r="H115" i="2"/>
  <c r="P123" i="2" s="1"/>
  <c r="O147" i="2" s="1"/>
  <c r="L107" i="2"/>
  <c r="L110" i="2" s="1"/>
  <c r="L115" i="2"/>
  <c r="P122" i="2"/>
  <c r="O144" i="2" s="1"/>
  <c r="Q123" i="2"/>
  <c r="O139" i="2" s="1"/>
  <c r="G117" i="2"/>
  <c r="O123" i="2"/>
  <c r="O138" i="2" s="1"/>
  <c r="E126" i="1"/>
  <c r="D127" i="1"/>
  <c r="D129" i="1" s="1"/>
  <c r="E125" i="1"/>
  <c r="E124" i="1"/>
  <c r="O117" i="1"/>
  <c r="L140" i="1" s="1"/>
  <c r="N117" i="1"/>
  <c r="L134" i="1" s="1"/>
  <c r="G122" i="1"/>
  <c r="Q117" i="1"/>
  <c r="E117" i="1"/>
  <c r="F121" i="1"/>
  <c r="F123" i="1" s="1"/>
  <c r="P117" i="1" l="1"/>
  <c r="L135" i="1" s="1"/>
  <c r="R122" i="2"/>
  <c r="O145" i="2" s="1"/>
  <c r="R126" i="2"/>
  <c r="P145" i="2" s="1"/>
  <c r="R123" i="2"/>
  <c r="O148" i="2" s="1"/>
  <c r="J122" i="1"/>
  <c r="P126" i="2"/>
  <c r="P144" i="2" s="1"/>
  <c r="Q126" i="2"/>
  <c r="P136" i="2" s="1"/>
  <c r="O143" i="2"/>
  <c r="M126" i="2"/>
  <c r="P134" i="2" s="1"/>
  <c r="Q122" i="2"/>
  <c r="O136" i="2" s="1"/>
  <c r="M122" i="2"/>
  <c r="O134" i="2" s="1"/>
  <c r="O135" i="2"/>
  <c r="P127" i="2"/>
  <c r="P147" i="2" s="1"/>
  <c r="O127" i="2"/>
  <c r="P138" i="2" s="1"/>
  <c r="N126" i="2"/>
  <c r="P143" i="2" s="1"/>
  <c r="L117" i="1"/>
  <c r="L133" i="1" s="1"/>
  <c r="E127" i="1"/>
  <c r="E129" i="1" s="1"/>
  <c r="M117" i="1"/>
  <c r="G124" i="1"/>
  <c r="G123" i="1"/>
  <c r="L127" i="1"/>
  <c r="M133" i="1" s="1"/>
  <c r="L141" i="1"/>
  <c r="P127" i="1"/>
  <c r="J123" i="1" l="1"/>
  <c r="Q127" i="2"/>
  <c r="P139" i="2" s="1"/>
  <c r="O126" i="2"/>
  <c r="P135" i="2" s="1"/>
  <c r="R127" i="2"/>
  <c r="P148" i="2" s="1"/>
  <c r="M135" i="1"/>
  <c r="P129" i="1"/>
  <c r="Q127" i="1"/>
  <c r="M127" i="1"/>
  <c r="L139" i="1"/>
  <c r="N127" i="1" l="1"/>
  <c r="O127" i="1"/>
  <c r="M140" i="1" s="1"/>
  <c r="M139" i="1"/>
  <c r="M129" i="1"/>
  <c r="M141" i="1"/>
  <c r="Q129" i="1"/>
  <c r="O129" i="1" l="1"/>
  <c r="M134" i="1"/>
  <c r="N129" i="1"/>
  <c r="M82" i="6" l="1"/>
  <c r="M83" i="6" s="1"/>
</calcChain>
</file>

<file path=xl/sharedStrings.xml><?xml version="1.0" encoding="utf-8"?>
<sst xmlns="http://schemas.openxmlformats.org/spreadsheetml/2006/main" count="2520" uniqueCount="441">
  <si>
    <t>BHI LRAM 2019 2020 In Service</t>
  </si>
  <si>
    <t>As of 2020-06-24 08:41:54 Eastern Standard Time/EST • Generated by John Neu</t>
  </si>
  <si>
    <t>Filtered By</t>
  </si>
  <si>
    <t>Territories: All</t>
  </si>
  <si>
    <t>Show: All opportunities</t>
  </si>
  <si>
    <t>Opportunity Status: Any</t>
  </si>
  <si>
    <t>Probability: All</t>
  </si>
  <si>
    <t>Customer Class 2 contains GS</t>
  </si>
  <si>
    <t>In Service Year equals 2019,2020</t>
  </si>
  <si>
    <t>Stage equals Post Project Submission,OPA Payment Approved,OPA Payment Complete</t>
  </si>
  <si>
    <t>Territory Name equals BHI</t>
  </si>
  <si>
    <t>In Service Year  ↑</t>
  </si>
  <si>
    <t>Customer Class 2  ↑</t>
  </si>
  <si>
    <t>Application Number</t>
  </si>
  <si>
    <t>Opportunity Name</t>
  </si>
  <si>
    <t>Account Name</t>
  </si>
  <si>
    <t>Stage</t>
  </si>
  <si>
    <t>Incentive Type</t>
  </si>
  <si>
    <t>Measure Category</t>
  </si>
  <si>
    <t>Customer Class 1</t>
  </si>
  <si>
    <t>Post Project Consumption Savings</t>
  </si>
  <si>
    <t>Post Project Demand Savings</t>
  </si>
  <si>
    <t>Total Gross kWh</t>
  </si>
  <si>
    <t>Total Gross kW</t>
  </si>
  <si>
    <t>2019</t>
  </si>
  <si>
    <t>GS&lt;50</t>
  </si>
  <si>
    <t>206201</t>
  </si>
  <si>
    <t>OPA Payment Complete</t>
  </si>
  <si>
    <t>Business Retrofit</t>
  </si>
  <si>
    <t>HVAC</t>
  </si>
  <si>
    <t>C&amp;I</t>
  </si>
  <si>
    <t>203745</t>
  </si>
  <si>
    <t>205546</t>
  </si>
  <si>
    <t>OPA Payment Approved</t>
  </si>
  <si>
    <t>Lighting</t>
  </si>
  <si>
    <t>203831</t>
  </si>
  <si>
    <t>207366</t>
  </si>
  <si>
    <t>187827</t>
  </si>
  <si>
    <t>197135</t>
  </si>
  <si>
    <t>196823</t>
  </si>
  <si>
    <t>205026</t>
  </si>
  <si>
    <t>204945</t>
  </si>
  <si>
    <t>172294</t>
  </si>
  <si>
    <t>202849</t>
  </si>
  <si>
    <t>198720</t>
  </si>
  <si>
    <t>202791</t>
  </si>
  <si>
    <t>204220</t>
  </si>
  <si>
    <t>203196</t>
  </si>
  <si>
    <t>199252</t>
  </si>
  <si>
    <t>202073</t>
  </si>
  <si>
    <t>202223</t>
  </si>
  <si>
    <t>200105</t>
  </si>
  <si>
    <t>199647</t>
  </si>
  <si>
    <t>Subtotal</t>
  </si>
  <si>
    <t>Count</t>
  </si>
  <si>
    <t>GS&gt;50</t>
  </si>
  <si>
    <t>205241</t>
  </si>
  <si>
    <t>M207403</t>
  </si>
  <si>
    <t>Post Project Submission</t>
  </si>
  <si>
    <t>199307</t>
  </si>
  <si>
    <t>203815</t>
  </si>
  <si>
    <t>205574</t>
  </si>
  <si>
    <t>205518</t>
  </si>
  <si>
    <t>20062</t>
  </si>
  <si>
    <t>Business Audit</t>
  </si>
  <si>
    <t>Audit</t>
  </si>
  <si>
    <t>20063</t>
  </si>
  <si>
    <t>203857</t>
  </si>
  <si>
    <t>204010</t>
  </si>
  <si>
    <t>204847</t>
  </si>
  <si>
    <t>195028</t>
  </si>
  <si>
    <t>206628</t>
  </si>
  <si>
    <t>191524</t>
  </si>
  <si>
    <t>Motors</t>
  </si>
  <si>
    <t>195344</t>
  </si>
  <si>
    <t>188724</t>
  </si>
  <si>
    <t>205067</t>
  </si>
  <si>
    <t>601737</t>
  </si>
  <si>
    <t>Industrial Process &amp; Systems Upgrades</t>
  </si>
  <si>
    <t>Compressed Air</t>
  </si>
  <si>
    <t>191522</t>
  </si>
  <si>
    <t>205933</t>
  </si>
  <si>
    <t>205877</t>
  </si>
  <si>
    <t>204965</t>
  </si>
  <si>
    <t>204920</t>
  </si>
  <si>
    <t>200608</t>
  </si>
  <si>
    <t>199048</t>
  </si>
  <si>
    <t>20021</t>
  </si>
  <si>
    <t>201579</t>
  </si>
  <si>
    <t>201587</t>
  </si>
  <si>
    <t>180481</t>
  </si>
  <si>
    <t>20055</t>
  </si>
  <si>
    <t>20056</t>
  </si>
  <si>
    <t>202569</t>
  </si>
  <si>
    <t>204859</t>
  </si>
  <si>
    <t>204707</t>
  </si>
  <si>
    <t>202960</t>
  </si>
  <si>
    <t>202802</t>
  </si>
  <si>
    <t>203514</t>
  </si>
  <si>
    <t>Process &amp; Systems</t>
  </si>
  <si>
    <t>199351</t>
  </si>
  <si>
    <t>204279</t>
  </si>
  <si>
    <t>204552</t>
  </si>
  <si>
    <t>205530</t>
  </si>
  <si>
    <t>203271</t>
  </si>
  <si>
    <t>199813</t>
  </si>
  <si>
    <t>202597</t>
  </si>
  <si>
    <t>204730</t>
  </si>
  <si>
    <t>202923</t>
  </si>
  <si>
    <t>203633</t>
  </si>
  <si>
    <t>203236</t>
  </si>
  <si>
    <t>Other</t>
  </si>
  <si>
    <t>203006</t>
  </si>
  <si>
    <t>199409</t>
  </si>
  <si>
    <t>198799</t>
  </si>
  <si>
    <t>199629</t>
  </si>
  <si>
    <t>198611</t>
  </si>
  <si>
    <t>197608</t>
  </si>
  <si>
    <t>Total</t>
  </si>
  <si>
    <t>Confidential Information - Do Not Distribute</t>
  </si>
  <si>
    <t>Copyright © 2000-2020 salesforce.com, inc. All rights reserved.</t>
  </si>
  <si>
    <t>BHI LRAM 2019 2020 2021 Est In Service</t>
  </si>
  <si>
    <t>As of 2020-06-24 08:40:41 Eastern Standard Time/EST • Generated by John Neu</t>
  </si>
  <si>
    <t>Estimated In Service Year equals 2019,2020,2021</t>
  </si>
  <si>
    <t>Stage equals OPA Application Approved</t>
  </si>
  <si>
    <t>Estimated In Service Year  ↑</t>
  </si>
  <si>
    <t>Pre-Project Consumption Savings (kWh)</t>
  </si>
  <si>
    <t>Pre Project Demand Savings (kW)</t>
  </si>
  <si>
    <t>4903</t>
  </si>
  <si>
    <t>OPA Application Approved</t>
  </si>
  <si>
    <t>Business HPNC</t>
  </si>
  <si>
    <t>HPNC</t>
  </si>
  <si>
    <t>204253</t>
  </si>
  <si>
    <t>Refrigeration</t>
  </si>
  <si>
    <t>204256</t>
  </si>
  <si>
    <t>206639</t>
  </si>
  <si>
    <t>167726</t>
  </si>
  <si>
    <t>167722</t>
  </si>
  <si>
    <t>204537</t>
  </si>
  <si>
    <t>204805</t>
  </si>
  <si>
    <t>204832</t>
  </si>
  <si>
    <t>206421</t>
  </si>
  <si>
    <t>206418</t>
  </si>
  <si>
    <t>206943</t>
  </si>
  <si>
    <t>189206</t>
  </si>
  <si>
    <t>10013</t>
  </si>
  <si>
    <t>204060</t>
  </si>
  <si>
    <t>199651</t>
  </si>
  <si>
    <t>203876</t>
  </si>
  <si>
    <t>198371</t>
  </si>
  <si>
    <t>142299</t>
  </si>
  <si>
    <t>196330</t>
  </si>
  <si>
    <t>195459</t>
  </si>
  <si>
    <t>204255</t>
  </si>
  <si>
    <t>204251</t>
  </si>
  <si>
    <t>167724</t>
  </si>
  <si>
    <t>167723</t>
  </si>
  <si>
    <t>167725</t>
  </si>
  <si>
    <t>202678</t>
  </si>
  <si>
    <t>203651</t>
  </si>
  <si>
    <t>203231</t>
  </si>
  <si>
    <t>203420</t>
  </si>
  <si>
    <t>205121</t>
  </si>
  <si>
    <t>204794</t>
  </si>
  <si>
    <t>204839</t>
  </si>
  <si>
    <t>204903</t>
  </si>
  <si>
    <t>204900</t>
  </si>
  <si>
    <t>206128</t>
  </si>
  <si>
    <t>206317</t>
  </si>
  <si>
    <t>206947</t>
  </si>
  <si>
    <t>206661</t>
  </si>
  <si>
    <t>206511</t>
  </si>
  <si>
    <t>206864</t>
  </si>
  <si>
    <t>M207409</t>
  </si>
  <si>
    <t>207284</t>
  </si>
  <si>
    <t>154012</t>
  </si>
  <si>
    <t>2020</t>
  </si>
  <si>
    <t>143730</t>
  </si>
  <si>
    <t>175198</t>
  </si>
  <si>
    <t>205060</t>
  </si>
  <si>
    <t>203798</t>
  </si>
  <si>
    <t>203800</t>
  </si>
  <si>
    <t>206599</t>
  </si>
  <si>
    <t>191503</t>
  </si>
  <si>
    <t>166547</t>
  </si>
  <si>
    <t>205202</t>
  </si>
  <si>
    <t>204954</t>
  </si>
  <si>
    <t>204955</t>
  </si>
  <si>
    <t>206410</t>
  </si>
  <si>
    <t>206865</t>
  </si>
  <si>
    <t>Monitoring &amp; Targeting</t>
  </si>
  <si>
    <t>207188</t>
  </si>
  <si>
    <t>M207352</t>
  </si>
  <si>
    <t>Year 2 Persistence</t>
  </si>
  <si>
    <t>Year 3 Persistence</t>
  </si>
  <si>
    <t>NTG - Energy</t>
  </si>
  <si>
    <t>NTG - Demand</t>
  </si>
  <si>
    <t>Energy</t>
  </si>
  <si>
    <t>Demand</t>
  </si>
  <si>
    <t>GS &lt; 50 Total</t>
  </si>
  <si>
    <t>GS &gt; 50 Total</t>
  </si>
  <si>
    <t>GS&lt; 50</t>
  </si>
  <si>
    <t>2020 Total</t>
  </si>
  <si>
    <t>Estimated Only</t>
  </si>
  <si>
    <t>Estimanted &amp; In service</t>
  </si>
  <si>
    <t>For Load Forecast</t>
  </si>
  <si>
    <t>RR-Energy</t>
  </si>
  <si>
    <t>RR-Demand</t>
  </si>
  <si>
    <t>Project Year</t>
  </si>
  <si>
    <t xml:space="preserve">Source: 2017 Program Evaluation </t>
  </si>
  <si>
    <t>Program Year</t>
  </si>
  <si>
    <t xml:space="preserve">Implementation </t>
  </si>
  <si>
    <t>kWh</t>
  </si>
  <si>
    <t>kW</t>
  </si>
  <si>
    <t>Persistence To</t>
  </si>
  <si>
    <t>GS &lt; 50</t>
  </si>
  <si>
    <t>GS &gt; 50</t>
  </si>
  <si>
    <t>As of 2021-01-15 12:39:45 Eastern Standard Time/EST • Generated by John Neu</t>
  </si>
  <si>
    <t>App Pre-Approval Date iCon</t>
  </si>
  <si>
    <t>In Service Date iCon</t>
  </si>
  <si>
    <t>Approved for Payment Date iCon</t>
  </si>
  <si>
    <t>Framework iCon</t>
  </si>
  <si>
    <t>LDC</t>
  </si>
  <si>
    <t>3/27/2019</t>
  </si>
  <si>
    <t>12/9/2019</t>
  </si>
  <si>
    <t>1/13/2020</t>
  </si>
  <si>
    <t>CFF</t>
  </si>
  <si>
    <t>Burlington Hydro</t>
  </si>
  <si>
    <t>1/11/2019</t>
  </si>
  <si>
    <t>2/11/2019</t>
  </si>
  <si>
    <t>7/23/2019</t>
  </si>
  <si>
    <t>3/6/2019</t>
  </si>
  <si>
    <t>3/25/2019</t>
  </si>
  <si>
    <t>5/10/2019</t>
  </si>
  <si>
    <t>3/18/2019</t>
  </si>
  <si>
    <t>2/8/2019</t>
  </si>
  <si>
    <t>3/29/2019</t>
  </si>
  <si>
    <t>1/6/2021</t>
  </si>
  <si>
    <t>4/9/2019</t>
  </si>
  <si>
    <t>5/31/2019</t>
  </si>
  <si>
    <t>10/17/2019</t>
  </si>
  <si>
    <t>3/9/2019</t>
  </si>
  <si>
    <t>7/23/2018</t>
  </si>
  <si>
    <t>5/1/2019</t>
  </si>
  <si>
    <t>6/26/2019</t>
  </si>
  <si>
    <t>3/8/2019</t>
  </si>
  <si>
    <t>2/15/2019</t>
  </si>
  <si>
    <t>4/17/2019</t>
  </si>
  <si>
    <t>2/22/2019</t>
  </si>
  <si>
    <t>6/19/2019</t>
  </si>
  <si>
    <t>2/19/2019</t>
  </si>
  <si>
    <t>4/5/2019</t>
  </si>
  <si>
    <t>1/27/2020</t>
  </si>
  <si>
    <t>3/5/2019</t>
  </si>
  <si>
    <t>1/15/2019</t>
  </si>
  <si>
    <t>3/19/2019</t>
  </si>
  <si>
    <t>1/8/2019</t>
  </si>
  <si>
    <t>7/5/2019</t>
  </si>
  <si>
    <t>9/5/2018</t>
  </si>
  <si>
    <t>4/8/2019</t>
  </si>
  <si>
    <t>12/10/2018</t>
  </si>
  <si>
    <t>5/28/2019</t>
  </si>
  <si>
    <t>3/1/2019</t>
  </si>
  <si>
    <t>1/31/2019</t>
  </si>
  <si>
    <t>10/2/2019</t>
  </si>
  <si>
    <t>3/26/2019</t>
  </si>
  <si>
    <t>4/23/2019</t>
  </si>
  <si>
    <t>8/1/2019</t>
  </si>
  <si>
    <t>2/6/2019</t>
  </si>
  <si>
    <t>3/28/2019</t>
  </si>
  <si>
    <t>11/15/2018</t>
  </si>
  <si>
    <t>11/1/2019</t>
  </si>
  <si>
    <t>2/28/2020</t>
  </si>
  <si>
    <t>11/21/2018</t>
  </si>
  <si>
    <t>2/5/2019</t>
  </si>
  <si>
    <t>4/27/2020</t>
  </si>
  <si>
    <t>9/28/2018</t>
  </si>
  <si>
    <t>7/3/2019</t>
  </si>
  <si>
    <t>8/30/2019</t>
  </si>
  <si>
    <t>11/1/2018</t>
  </si>
  <si>
    <t>7/4/2019</t>
  </si>
  <si>
    <t>1/24/2019</t>
  </si>
  <si>
    <t>4/4/2019</t>
  </si>
  <si>
    <t>2/28/2019</t>
  </si>
  <si>
    <t>3/15/2019</t>
  </si>
  <si>
    <t>8/7/2019</t>
  </si>
  <si>
    <t>12/15/2020</t>
  </si>
  <si>
    <t>5/20/2019</t>
  </si>
  <si>
    <t>7/9/2020</t>
  </si>
  <si>
    <t>1/14/2019</t>
  </si>
  <si>
    <t>4/12/2019</t>
  </si>
  <si>
    <t>12/17/2019</t>
  </si>
  <si>
    <t>4/18/2019</t>
  </si>
  <si>
    <t>7/31/2019</t>
  </si>
  <si>
    <t>6/29/2020</t>
  </si>
  <si>
    <t>3/4/2019</t>
  </si>
  <si>
    <t>6/30/2019</t>
  </si>
  <si>
    <t>8/6/2019</t>
  </si>
  <si>
    <t>1/17/2019</t>
  </si>
  <si>
    <t>5/9/2019</t>
  </si>
  <si>
    <t>7/12/2019</t>
  </si>
  <si>
    <t>1/21/2019</t>
  </si>
  <si>
    <t>2/12/2019</t>
  </si>
  <si>
    <t>4/11/2019</t>
  </si>
  <si>
    <t>10/4/2019</t>
  </si>
  <si>
    <t>7/20/2018</t>
  </si>
  <si>
    <t>3/31/2020</t>
  </si>
  <si>
    <t>5/22/2019</t>
  </si>
  <si>
    <t>12/5/2019</t>
  </si>
  <si>
    <t>3/20/2018</t>
  </si>
  <si>
    <t>5/17/2019</t>
  </si>
  <si>
    <t>6/14/2018</t>
  </si>
  <si>
    <t>11/27/2019</t>
  </si>
  <si>
    <t>1/9/2020</t>
  </si>
  <si>
    <t>11/19/2018</t>
  </si>
  <si>
    <t>6/3/2019</t>
  </si>
  <si>
    <t>3/12/2020</t>
  </si>
  <si>
    <t>2/21/2019</t>
  </si>
  <si>
    <t>11/29/2019</t>
  </si>
  <si>
    <t>4/30/2019</t>
  </si>
  <si>
    <t>12/31/2019</t>
  </si>
  <si>
    <t>3/14/2019</t>
  </si>
  <si>
    <t>8/12/2019</t>
  </si>
  <si>
    <t>3/22/2019</t>
  </si>
  <si>
    <t>7/31/2018</t>
  </si>
  <si>
    <t>10/7/2019</t>
  </si>
  <si>
    <t>3/7/2019</t>
  </si>
  <si>
    <t>2/26/2020</t>
  </si>
  <si>
    <t>2/13/2019</t>
  </si>
  <si>
    <t>5/7/2019</t>
  </si>
  <si>
    <t>10/30/2018</t>
  </si>
  <si>
    <t>4/26/2019</t>
  </si>
  <si>
    <t>6/12/2019</t>
  </si>
  <si>
    <t>2/25/2019</t>
  </si>
  <si>
    <t>1/20/2019</t>
  </si>
  <si>
    <t>11/6/2018</t>
  </si>
  <si>
    <t>8/21/2019</t>
  </si>
  <si>
    <t>9/3/2019</t>
  </si>
  <si>
    <t>11/2/2018</t>
  </si>
  <si>
    <t>5/16/2019</t>
  </si>
  <si>
    <t>11/7/2019</t>
  </si>
  <si>
    <t>8/29/2017</t>
  </si>
  <si>
    <t>11/30/2018</t>
  </si>
  <si>
    <t>5/2/2019</t>
  </si>
  <si>
    <t>2/7/2019</t>
  </si>
  <si>
    <t>7/8/2019</t>
  </si>
  <si>
    <t>2/14/2019</t>
  </si>
  <si>
    <t>2/1/2019</t>
  </si>
  <si>
    <t>1/10/2019</t>
  </si>
  <si>
    <t>11/5/2019</t>
  </si>
  <si>
    <t>4/22/2019</t>
  </si>
  <si>
    <t>1/28/2019</t>
  </si>
  <si>
    <t>5/27/2019</t>
  </si>
  <si>
    <t>6/4/2019</t>
  </si>
  <si>
    <t>10/10/2019</t>
  </si>
  <si>
    <t>7/16/2019</t>
  </si>
  <si>
    <t>5/26/2020</t>
  </si>
  <si>
    <t>9/20/2018</t>
  </si>
  <si>
    <t>2/7/2020</t>
  </si>
  <si>
    <t>2/4/2019</t>
  </si>
  <si>
    <t>12/17/2018</t>
  </si>
  <si>
    <t>6/7/2019</t>
  </si>
  <si>
    <t>10/9/2019</t>
  </si>
  <si>
    <t>12/21/2018</t>
  </si>
  <si>
    <t>12/18/2019</t>
  </si>
  <si>
    <t>2/26/2019</t>
  </si>
  <si>
    <t>1/23/2019</t>
  </si>
  <si>
    <t>4/20/2019</t>
  </si>
  <si>
    <t>9/11/2019</t>
  </si>
  <si>
    <t>9/26/2018</t>
  </si>
  <si>
    <t>8/30/2018</t>
  </si>
  <si>
    <t>11/28/2019</t>
  </si>
  <si>
    <t>4/20/2020</t>
  </si>
  <si>
    <t>7/28/2020</t>
  </si>
  <si>
    <t>3/19/2018</t>
  </si>
  <si>
    <t>6/1/2020</t>
  </si>
  <si>
    <t>7/21/2020</t>
  </si>
  <si>
    <t>9/9/2020</t>
  </si>
  <si>
    <t>6/2/2020</t>
  </si>
  <si>
    <t>9/25/2020</t>
  </si>
  <si>
    <t>9/2/2020</t>
  </si>
  <si>
    <t>6/25/2020</t>
  </si>
  <si>
    <t>8/31/2020</t>
  </si>
  <si>
    <t>10/28/2020</t>
  </si>
  <si>
    <t>Copyright © 2000-2021 salesforce.com, inc. All rights reserved.</t>
  </si>
  <si>
    <t>11/30/2020</t>
  </si>
  <si>
    <t>5/30/2020</t>
  </si>
  <si>
    <t>4/29/2019</t>
  </si>
  <si>
    <t>8/28/2020</t>
  </si>
  <si>
    <t>11/6/2020</t>
  </si>
  <si>
    <t>12/31/2020</t>
  </si>
  <si>
    <t>9/23/2016</t>
  </si>
  <si>
    <t>12/1/2018</t>
  </si>
  <si>
    <t>187693</t>
  </si>
  <si>
    <t>12/29/2020</t>
  </si>
  <si>
    <t>1/16/2019</t>
  </si>
  <si>
    <t>4/12/2017</t>
  </si>
  <si>
    <t>1/1/2020</t>
  </si>
  <si>
    <t>1/25/2016</t>
  </si>
  <si>
    <t>4/10/2017</t>
  </si>
  <si>
    <t>10/31/2019</t>
  </si>
  <si>
    <t>5/21/2019</t>
  </si>
  <si>
    <t>12/20/2019</t>
  </si>
  <si>
    <t>4/16/2019</t>
  </si>
  <si>
    <t>4/19/2019</t>
  </si>
  <si>
    <t>3/21/2019</t>
  </si>
  <si>
    <t>3/11/2019</t>
  </si>
  <si>
    <t>4/1/2019</t>
  </si>
  <si>
    <t>2/20/2019</t>
  </si>
  <si>
    <t>1/18/2019</t>
  </si>
  <si>
    <t>1/30/2019</t>
  </si>
  <si>
    <t>12/12/2018</t>
  </si>
  <si>
    <t>2/9/2017</t>
  </si>
  <si>
    <t>10/25/2016</t>
  </si>
  <si>
    <t>11/30/2017</t>
  </si>
  <si>
    <t>7/25/2017</t>
  </si>
  <si>
    <t>180972</t>
  </si>
  <si>
    <t>11/30/2019</t>
  </si>
  <si>
    <t>1/25/2019</t>
  </si>
  <si>
    <t>7/17/2018</t>
  </si>
  <si>
    <t>9/19/2018</t>
  </si>
  <si>
    <t>198395</t>
  </si>
  <si>
    <t>10/17/2018</t>
  </si>
  <si>
    <t>7/6/2018</t>
  </si>
  <si>
    <t>1/29/2016</t>
  </si>
  <si>
    <t>8/2/2017</t>
  </si>
  <si>
    <t>181256</t>
  </si>
  <si>
    <t>3/31/2019</t>
  </si>
  <si>
    <t>1/22/2019</t>
  </si>
  <si>
    <t>1/26/2018</t>
  </si>
  <si>
    <t>9/12/2019</t>
  </si>
  <si>
    <t>9/27/2019</t>
  </si>
  <si>
    <t>8/2/2019</t>
  </si>
  <si>
    <t>2/10/2017</t>
  </si>
  <si>
    <t>Estimated In Service Date iCon</t>
  </si>
  <si>
    <t>As of 2021-01-15 12:20:38 Eastern Standard Time/EST • Generated by John Neu</t>
  </si>
  <si>
    <t>As Filed in Application</t>
  </si>
  <si>
    <t>Source: BHI 2017 Verified Results Report</t>
  </si>
  <si>
    <t>Persistence</t>
  </si>
  <si>
    <t>Updated</t>
  </si>
  <si>
    <t>Estimated &amp; In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</si>
</sst>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%"/>
    <numFmt numFmtId="166" formatCode="_(* #,##0.0_);_(* \(#,##0.0\);_(* &quot;-&quot;??_);_(@_)"/>
    <numFmt numFmtId="167" formatCode="_(* #,##0_);_(* \(#,##0\);_(* &quot;-&quot;??_);_(@_)"/>
    <numFmt numFmtId="168" formatCode="0.00000000000%"/>
  </numFmts>
  <fonts count="8" x14ac:knownFonts="1">
    <font>
      <sz val="11"/>
      <color indexed="8"/>
      <name val="Calibri"/>
      <family val="2"/>
      <scheme val="minor"/>
    </font>
    <font>
      <sz val="18"/>
      <color rgb="FF56585B"/>
      <name val="Calibri"/>
      <family val="2"/>
    </font>
    <font>
      <sz val="12"/>
      <color rgb="FF56585B"/>
      <name val="Calibri"/>
      <family val="2"/>
    </font>
    <font>
      <b/>
      <sz val="12"/>
      <color rgb="FF56585B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9F9F7"/>
      </patternFill>
    </fill>
    <fill>
      <patternFill patternType="solid">
        <fgColor rgb="FFFFFFFF"/>
      </patternFill>
    </fill>
    <fill>
      <patternFill patternType="solid">
        <fgColor rgb="FFE9E8E5"/>
      </patternFill>
    </fill>
    <fill>
      <patternFill patternType="solid">
        <fgColor rgb="FFEAF5F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8E9297"/>
      </right>
      <top/>
      <bottom/>
      <diagonal/>
    </border>
    <border>
      <left/>
      <right/>
      <top/>
      <bottom style="thin">
        <color rgb="FFD5D3D1"/>
      </bottom>
      <diagonal/>
    </border>
    <border>
      <left/>
      <right style="thin">
        <color rgb="FF8E9297"/>
      </right>
      <top/>
      <bottom style="thin">
        <color rgb="FFD5D3D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/>
      <diagonal/>
    </border>
    <border>
      <left style="thin">
        <color rgb="FFD5D3D1"/>
      </left>
      <right style="thin">
        <color rgb="FFD5D3D1"/>
      </right>
      <top/>
      <bottom/>
      <diagonal/>
    </border>
    <border>
      <left style="thin">
        <color rgb="FFD5D3D1"/>
      </left>
      <right/>
      <top/>
      <bottom/>
      <diagonal/>
    </border>
    <border>
      <left style="thin">
        <color rgb="FFD5D3D1"/>
      </left>
      <right/>
      <top style="thin">
        <color rgb="FFD5D3D1"/>
      </top>
      <bottom/>
      <diagonal/>
    </border>
    <border>
      <left/>
      <right style="thin">
        <color rgb="FFD5D3D1"/>
      </right>
      <top style="thin">
        <color rgb="FFD5D3D1"/>
      </top>
      <bottom/>
      <diagonal/>
    </border>
    <border>
      <left/>
      <right/>
      <top style="thin">
        <color rgb="FFD5D3D1"/>
      </top>
      <bottom/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/>
      <top style="thin">
        <color rgb="FFD5D3D1"/>
      </top>
      <bottom style="thin">
        <color rgb="FFD5D3D1"/>
      </bottom>
      <diagonal/>
    </border>
    <border>
      <left/>
      <right style="thin">
        <color rgb="FFD5D3D1"/>
      </right>
      <top style="thin">
        <color rgb="FFD5D3D1"/>
      </top>
      <bottom style="thin">
        <color rgb="FFD5D3D1"/>
      </bottom>
      <diagonal/>
    </border>
    <border>
      <left/>
      <right/>
      <top/>
      <bottom style="thin">
        <color rgb="FF8E9297"/>
      </bottom>
      <diagonal/>
    </border>
    <border>
      <left/>
      <right style="thin">
        <color rgb="FF8E9297"/>
      </right>
      <top/>
      <bottom style="thin">
        <color rgb="FF8E9297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55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0" xfId="0" applyFont="1" applyFill="1"/>
    <xf numFmtId="0" fontId="2" fillId="2" borderId="0" xfId="0" applyFont="1" applyFill="1"/>
    <xf numFmtId="0" fontId="0" fillId="2" borderId="2" xfId="0" applyFill="1" applyBorder="1"/>
    <xf numFmtId="0" fontId="0" fillId="2" borderId="3" xfId="0" applyFill="1" applyBorder="1"/>
    <xf numFmtId="0" fontId="0" fillId="3" borderId="0" xfId="0" applyFill="1"/>
    <xf numFmtId="0" fontId="0" fillId="3" borderId="1" xfId="0" applyFill="1" applyBorder="1"/>
    <xf numFmtId="0" fontId="3" fillId="3" borderId="0" xfId="0" applyFont="1" applyFill="1"/>
    <xf numFmtId="0" fontId="4" fillId="3" borderId="0" xfId="0" applyFont="1" applyFill="1"/>
    <xf numFmtId="0" fontId="3" fillId="4" borderId="4" xfId="0" applyFont="1" applyFill="1" applyBorder="1"/>
    <xf numFmtId="0" fontId="4" fillId="2" borderId="5" xfId="0" applyNumberFormat="1" applyFont="1" applyFill="1" applyBorder="1" applyAlignment="1">
      <alignment horizontal="left"/>
    </xf>
    <xf numFmtId="0" fontId="5" fillId="3" borderId="4" xfId="0" applyNumberFormat="1" applyFont="1" applyFill="1" applyBorder="1" applyAlignment="1">
      <alignment horizontal="left"/>
    </xf>
    <xf numFmtId="0" fontId="5" fillId="3" borderId="4" xfId="0" applyNumberFormat="1" applyFont="1" applyFill="1" applyBorder="1" applyAlignment="1">
      <alignment horizontal="right"/>
    </xf>
    <xf numFmtId="0" fontId="5" fillId="3" borderId="4" xfId="0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3" fillId="2" borderId="8" xfId="0" applyFont="1" applyFill="1" applyBorder="1"/>
    <xf numFmtId="0" fontId="2" fillId="2" borderId="9" xfId="0" applyFont="1" applyFill="1" applyBorder="1"/>
    <xf numFmtId="0" fontId="5" fillId="2" borderId="4" xfId="0" applyNumberFormat="1" applyFont="1" applyFill="1" applyBorder="1" applyAlignment="1">
      <alignment horizontal="right"/>
    </xf>
    <xf numFmtId="0" fontId="0" fillId="2" borderId="10" xfId="0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2" fillId="5" borderId="13" xfId="0" applyFont="1" applyFill="1" applyBorder="1"/>
    <xf numFmtId="0" fontId="5" fillId="5" borderId="4" xfId="0" applyNumberFormat="1" applyFont="1" applyFill="1" applyBorder="1" applyAlignment="1">
      <alignment horizontal="right"/>
    </xf>
    <xf numFmtId="0" fontId="2" fillId="3" borderId="0" xfId="0" applyFont="1" applyFill="1"/>
    <xf numFmtId="0" fontId="2" fillId="3" borderId="1" xfId="0" applyFont="1" applyFill="1" applyBorder="1"/>
    <xf numFmtId="0" fontId="2" fillId="3" borderId="14" xfId="0" applyFont="1" applyFill="1" applyBorder="1"/>
    <xf numFmtId="0" fontId="2" fillId="3" borderId="15" xfId="0" applyFont="1" applyFill="1" applyBorder="1"/>
    <xf numFmtId="0" fontId="4" fillId="2" borderId="5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right"/>
    </xf>
    <xf numFmtId="0" fontId="4" fillId="5" borderId="4" xfId="0" applyFont="1" applyFill="1" applyBorder="1" applyAlignment="1">
      <alignment horizontal="right"/>
    </xf>
    <xf numFmtId="164" fontId="0" fillId="0" borderId="0" xfId="1" applyFont="1"/>
    <xf numFmtId="166" fontId="0" fillId="0" borderId="0" xfId="1" applyNumberFormat="1" applyFont="1"/>
    <xf numFmtId="0" fontId="0" fillId="6" borderId="0" xfId="0" applyFill="1"/>
    <xf numFmtId="164" fontId="0" fillId="6" borderId="0" xfId="1" applyFont="1" applyFill="1"/>
    <xf numFmtId="167" fontId="4" fillId="3" borderId="4" xfId="1" applyNumberFormat="1" applyFont="1" applyFill="1" applyBorder="1" applyAlignment="1">
      <alignment horizontal="right"/>
    </xf>
    <xf numFmtId="167" fontId="4" fillId="2" borderId="4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2" borderId="5" xfId="0" applyFont="1" applyFill="1" applyBorder="1" applyAlignment="1">
      <alignment horizontal="left"/>
    </xf>
    <xf numFmtId="0" fontId="0" fillId="0" borderId="16" xfId="0" applyBorder="1"/>
    <xf numFmtId="0" fontId="0" fillId="0" borderId="17" xfId="0" applyBorder="1"/>
    <xf numFmtId="166" fontId="0" fillId="0" borderId="18" xfId="1" applyNumberFormat="1" applyFont="1" applyBorder="1"/>
    <xf numFmtId="166" fontId="0" fillId="0" borderId="19" xfId="1" applyNumberFormat="1" applyFont="1" applyBorder="1"/>
    <xf numFmtId="166" fontId="0" fillId="0" borderId="20" xfId="1" applyNumberFormat="1" applyFont="1" applyBorder="1"/>
    <xf numFmtId="166" fontId="0" fillId="0" borderId="21" xfId="1" applyNumberFormat="1" applyFont="1" applyBorder="1"/>
    <xf numFmtId="0" fontId="0" fillId="0" borderId="22" xfId="0" applyBorder="1"/>
    <xf numFmtId="9" fontId="0" fillId="0" borderId="18" xfId="2" applyFont="1" applyBorder="1"/>
    <xf numFmtId="9" fontId="0" fillId="0" borderId="0" xfId="2" applyFont="1" applyBorder="1"/>
    <xf numFmtId="10" fontId="0" fillId="0" borderId="0" xfId="0" applyNumberFormat="1" applyBorder="1"/>
    <xf numFmtId="9" fontId="0" fillId="0" borderId="0" xfId="2" applyNumberFormat="1" applyFont="1" applyBorder="1"/>
    <xf numFmtId="165" fontId="0" fillId="0" borderId="19" xfId="2" applyNumberFormat="1" applyFont="1" applyBorder="1"/>
    <xf numFmtId="0" fontId="0" fillId="0" borderId="0" xfId="0" applyBorder="1"/>
    <xf numFmtId="9" fontId="0" fillId="0" borderId="0" xfId="0" applyNumberFormat="1" applyBorder="1"/>
    <xf numFmtId="9" fontId="0" fillId="0" borderId="20" xfId="2" applyFont="1" applyBorder="1"/>
    <xf numFmtId="9" fontId="0" fillId="0" borderId="23" xfId="2" applyFont="1" applyBorder="1"/>
    <xf numFmtId="9" fontId="0" fillId="0" borderId="23" xfId="0" applyNumberFormat="1" applyBorder="1"/>
    <xf numFmtId="9" fontId="0" fillId="0" borderId="23" xfId="2" applyNumberFormat="1" applyFont="1" applyBorder="1"/>
    <xf numFmtId="165" fontId="0" fillId="0" borderId="0" xfId="2" applyNumberFormat="1" applyFont="1" applyBorder="1"/>
    <xf numFmtId="165" fontId="0" fillId="0" borderId="23" xfId="2" applyNumberFormat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/>
    <xf numFmtId="166" fontId="0" fillId="0" borderId="22" xfId="1" applyNumberFormat="1" applyFont="1" applyBorder="1"/>
    <xf numFmtId="166" fontId="0" fillId="0" borderId="17" xfId="1" applyNumberFormat="1" applyFont="1" applyBorder="1"/>
    <xf numFmtId="166" fontId="0" fillId="0" borderId="0" xfId="1" applyNumberFormat="1" applyFont="1" applyBorder="1"/>
    <xf numFmtId="164" fontId="0" fillId="0" borderId="0" xfId="1" applyFont="1" applyBorder="1"/>
    <xf numFmtId="164" fontId="0" fillId="0" borderId="0" xfId="0" applyNumberFormat="1" applyBorder="1"/>
    <xf numFmtId="164" fontId="0" fillId="0" borderId="19" xfId="0" applyNumberFormat="1" applyBorder="1"/>
    <xf numFmtId="0" fontId="7" fillId="0" borderId="0" xfId="0" applyFont="1" applyBorder="1"/>
    <xf numFmtId="164" fontId="7" fillId="0" borderId="0" xfId="1" applyFont="1" applyBorder="1"/>
    <xf numFmtId="164" fontId="7" fillId="0" borderId="19" xfId="1" applyFont="1" applyBorder="1"/>
    <xf numFmtId="164" fontId="0" fillId="0" borderId="23" xfId="0" applyNumberFormat="1" applyBorder="1"/>
    <xf numFmtId="164" fontId="0" fillId="0" borderId="21" xfId="0" applyNumberFormat="1" applyBorder="1"/>
    <xf numFmtId="164" fontId="0" fillId="0" borderId="18" xfId="0" applyNumberFormat="1" applyBorder="1"/>
    <xf numFmtId="164" fontId="7" fillId="0" borderId="18" xfId="1" applyFont="1" applyBorder="1"/>
    <xf numFmtId="164" fontId="0" fillId="0" borderId="20" xfId="0" applyNumberFormat="1" applyBorder="1"/>
    <xf numFmtId="165" fontId="0" fillId="0" borderId="18" xfId="2" applyNumberFormat="1" applyFont="1" applyBorder="1"/>
    <xf numFmtId="0" fontId="0" fillId="0" borderId="0" xfId="0" applyAlignment="1">
      <alignment horizontal="center"/>
    </xf>
    <xf numFmtId="166" fontId="0" fillId="0" borderId="23" xfId="1" applyNumberFormat="1" applyFont="1" applyBorder="1"/>
    <xf numFmtId="165" fontId="0" fillId="0" borderId="0" xfId="0" applyNumberFormat="1" applyBorder="1"/>
    <xf numFmtId="4" fontId="0" fillId="0" borderId="0" xfId="0" applyNumberFormat="1"/>
    <xf numFmtId="10" fontId="0" fillId="0" borderId="0" xfId="0" applyNumberFormat="1"/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0" xfId="0" applyFont="1" applyFill="1"/>
    <xf numFmtId="0" fontId="2" fillId="2" borderId="0" xfId="0" applyFont="1" applyFill="1"/>
    <xf numFmtId="0" fontId="0" fillId="2" borderId="2" xfId="0" applyFill="1" applyBorder="1"/>
    <xf numFmtId="0" fontId="0" fillId="2" borderId="3" xfId="0" applyFill="1" applyBorder="1"/>
    <xf numFmtId="0" fontId="0" fillId="3" borderId="0" xfId="0" applyFill="1"/>
    <xf numFmtId="0" fontId="0" fillId="3" borderId="1" xfId="0" applyFill="1" applyBorder="1"/>
    <xf numFmtId="0" fontId="3" fillId="3" borderId="0" xfId="0" applyFont="1" applyFill="1"/>
    <xf numFmtId="0" fontId="4" fillId="3" borderId="0" xfId="0" applyFont="1" applyFill="1"/>
    <xf numFmtId="0" fontId="3" fillId="4" borderId="4" xfId="0" applyFont="1" applyFill="1" applyBorder="1"/>
    <xf numFmtId="0" fontId="4" fillId="2" borderId="5" xfId="0" applyNumberFormat="1" applyFont="1" applyFill="1" applyBorder="1" applyAlignment="1">
      <alignment horizontal="left"/>
    </xf>
    <xf numFmtId="0" fontId="4" fillId="3" borderId="4" xfId="0" applyNumberFormat="1" applyFont="1" applyFill="1" applyBorder="1" applyAlignment="1">
      <alignment horizontal="left"/>
    </xf>
    <xf numFmtId="0" fontId="4" fillId="3" borderId="4" xfId="0" applyNumberFormat="1" applyFont="1" applyFill="1" applyBorder="1" applyAlignment="1">
      <alignment horizontal="right"/>
    </xf>
    <xf numFmtId="0" fontId="4" fillId="3" borderId="4" xfId="0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3" fillId="2" borderId="8" xfId="0" applyFont="1" applyFill="1" applyBorder="1"/>
    <xf numFmtId="0" fontId="2" fillId="2" borderId="9" xfId="0" applyFont="1" applyFill="1" applyBorder="1"/>
    <xf numFmtId="0" fontId="4" fillId="2" borderId="4" xfId="0" applyNumberFormat="1" applyFont="1" applyFill="1" applyBorder="1" applyAlignment="1">
      <alignment horizontal="right"/>
    </xf>
    <xf numFmtId="0" fontId="0" fillId="2" borderId="10" xfId="0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2" fillId="5" borderId="13" xfId="0" applyFont="1" applyFill="1" applyBorder="1"/>
    <xf numFmtId="0" fontId="4" fillId="5" borderId="4" xfId="0" applyNumberFormat="1" applyFont="1" applyFill="1" applyBorder="1" applyAlignment="1">
      <alignment horizontal="right"/>
    </xf>
    <xf numFmtId="0" fontId="2" fillId="3" borderId="0" xfId="0" applyFont="1" applyFill="1"/>
    <xf numFmtId="0" fontId="2" fillId="3" borderId="1" xfId="0" applyFont="1" applyFill="1" applyBorder="1"/>
    <xf numFmtId="0" fontId="2" fillId="3" borderId="14" xfId="0" applyFont="1" applyFill="1" applyBorder="1"/>
    <xf numFmtId="0" fontId="2" fillId="3" borderId="15" xfId="0" applyFont="1" applyFill="1" applyBorder="1"/>
    <xf numFmtId="167" fontId="0" fillId="3" borderId="0" xfId="1" applyNumberFormat="1" applyFont="1" applyFill="1"/>
    <xf numFmtId="168" fontId="0" fillId="0" borderId="0" xfId="0" applyNumberFormat="1"/>
    <xf numFmtId="164" fontId="0" fillId="0" borderId="0" xfId="0" applyNumberFormat="1"/>
    <xf numFmtId="0" fontId="0" fillId="0" borderId="0" xfId="0"/>
    <xf numFmtId="0" fontId="0" fillId="3" borderId="1" xfId="0" applyFill="1" applyBorder="1"/>
    <xf numFmtId="0" fontId="4" fillId="3" borderId="4" xfId="0" applyNumberFormat="1" applyFont="1" applyFill="1" applyBorder="1" applyAlignment="1">
      <alignment horizontal="left"/>
    </xf>
    <xf numFmtId="0" fontId="4" fillId="3" borderId="4" xfId="0" applyNumberFormat="1" applyFont="1" applyFill="1" applyBorder="1" applyAlignment="1">
      <alignment horizontal="right"/>
    </xf>
    <xf numFmtId="0" fontId="4" fillId="3" borderId="4" xfId="0" applyNumberFormat="1" applyFont="1" applyFill="1" applyBorder="1" applyAlignment="1">
      <alignment horizontal="center"/>
    </xf>
    <xf numFmtId="0" fontId="0" fillId="2" borderId="6" xfId="0" applyFill="1" applyBorder="1"/>
    <xf numFmtId="167" fontId="4" fillId="2" borderId="4" xfId="0" applyNumberFormat="1" applyFont="1" applyFill="1" applyBorder="1" applyAlignment="1">
      <alignment horizontal="right"/>
    </xf>
    <xf numFmtId="10" fontId="0" fillId="0" borderId="18" xfId="2" applyNumberFormat="1" applyFont="1" applyBorder="1"/>
    <xf numFmtId="10" fontId="0" fillId="0" borderId="18" xfId="0" applyNumberFormat="1" applyBorder="1"/>
    <xf numFmtId="0" fontId="0" fillId="0" borderId="0" xfId="0" applyFill="1" applyBorder="1"/>
    <xf numFmtId="10" fontId="0" fillId="0" borderId="0" xfId="2" applyNumberFormat="1" applyFont="1" applyBorder="1"/>
    <xf numFmtId="10" fontId="0" fillId="0" borderId="19" xfId="2" applyNumberFormat="1" applyFont="1" applyBorder="1"/>
    <xf numFmtId="10" fontId="0" fillId="0" borderId="19" xfId="0" applyNumberFormat="1" applyBorder="1"/>
    <xf numFmtId="0" fontId="0" fillId="0" borderId="0" xfId="0" applyFill="1"/>
    <xf numFmtId="164" fontId="0" fillId="0" borderId="0" xfId="1" applyFont="1" applyFill="1"/>
    <xf numFmtId="0" fontId="0" fillId="7" borderId="0" xfId="0" applyFill="1"/>
    <xf numFmtId="164" fontId="0" fillId="7" borderId="0" xfId="1" applyFont="1" applyFill="1"/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4" borderId="4" xfId="0" applyFont="1" applyFill="1" applyBorder="1"/>
    <xf numFmtId="0" fontId="4" fillId="2" borderId="5" xfId="0" applyNumberFormat="1" applyFont="1" applyFill="1" applyBorder="1" applyAlignment="1">
      <alignment horizontal="left"/>
    </xf>
    <xf numFmtId="0" fontId="0" fillId="2" borderId="6" xfId="0" applyFill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5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0BA7-10B8-4FD3-909E-4110141F703D}">
  <dimension ref="A1:M20"/>
  <sheetViews>
    <sheetView tabSelected="1" workbookViewId="0">
      <selection activeCell="J4" sqref="J4:M4"/>
    </sheetView>
  </sheetViews>
  <sheetFormatPr defaultRowHeight="15" x14ac:dyDescent="0.25"/>
  <cols>
    <col min="2" max="2" width="13.5703125" customWidth="1"/>
    <col min="3" max="3" width="15.7109375" customWidth="1"/>
    <col min="4" max="4" width="16.5703125" customWidth="1"/>
    <col min="5" max="5" width="22.42578125" customWidth="1"/>
    <col min="10" max="13" width="13.42578125" customWidth="1"/>
  </cols>
  <sheetData>
    <row r="1" spans="1:13" s="91" customFormat="1" x14ac:dyDescent="0.25"/>
    <row r="2" spans="1:13" s="91" customFormat="1" x14ac:dyDescent="0.25">
      <c r="B2" s="141" t="s">
        <v>436</v>
      </c>
      <c r="C2" s="141"/>
      <c r="D2" s="141"/>
      <c r="E2" s="141"/>
      <c r="J2" s="141"/>
      <c r="K2" s="141"/>
      <c r="L2" s="141"/>
      <c r="M2" s="141"/>
    </row>
    <row r="3" spans="1:13" x14ac:dyDescent="0.25">
      <c r="B3" s="141" t="s">
        <v>204</v>
      </c>
      <c r="C3" s="141"/>
      <c r="D3" s="141"/>
      <c r="E3" s="141"/>
      <c r="J3" s="141" t="s">
        <v>440</v>
      </c>
      <c r="K3" s="141"/>
      <c r="L3" s="141"/>
      <c r="M3" s="141"/>
    </row>
    <row r="4" spans="1:13" x14ac:dyDescent="0.25">
      <c r="B4" s="141" t="s">
        <v>205</v>
      </c>
      <c r="C4" s="141"/>
      <c r="D4" s="141"/>
      <c r="E4" s="141"/>
      <c r="J4" s="141" t="s">
        <v>439</v>
      </c>
      <c r="K4" s="141"/>
      <c r="L4" s="141"/>
      <c r="M4" s="141"/>
    </row>
    <row r="5" spans="1:13" x14ac:dyDescent="0.25">
      <c r="B5" s="42" t="s">
        <v>208</v>
      </c>
      <c r="C5" s="42" t="s">
        <v>214</v>
      </c>
      <c r="D5" s="42" t="s">
        <v>215</v>
      </c>
      <c r="E5" s="42" t="s">
        <v>216</v>
      </c>
      <c r="J5" s="86" t="s">
        <v>208</v>
      </c>
      <c r="K5" s="86" t="s">
        <v>214</v>
      </c>
      <c r="L5" s="86" t="s">
        <v>215</v>
      </c>
      <c r="M5" s="86" t="s">
        <v>216</v>
      </c>
    </row>
    <row r="6" spans="1:13" x14ac:dyDescent="0.25">
      <c r="B6" s="38">
        <f>'App. BHI LRAM 19-20 Est In Ser '!M134</f>
        <v>2019</v>
      </c>
      <c r="C6" s="38">
        <f>'App. BHI LRAM 19-20 Est In Ser '!N134</f>
        <v>2019</v>
      </c>
      <c r="D6" s="39">
        <f>'App. BHI LRAM 19-20 Est In Ser '!O134+'App. BHI LRAM 2019 In Service'!L133</f>
        <v>960514.12665216019</v>
      </c>
      <c r="E6" s="39">
        <f>'App. BHI LRAM 19-20 Est In Ser '!P134+'App. BHI LRAM 2019 In Service'!M133</f>
        <v>7720371.7821110841</v>
      </c>
      <c r="J6" s="139">
        <f>'IRR BHI LRAM 19-20 In Service'!J138</f>
        <v>2019</v>
      </c>
      <c r="K6" s="139">
        <f>'IRR BHI LRAM 19-20 In Service'!K138</f>
        <v>2019</v>
      </c>
      <c r="L6" s="140">
        <f>'IRR BHI LRAM 19-20 In Service'!L138+'IRR BHI LRAM 19-21 Est In Serv'!L123</f>
        <v>935781.28123907722</v>
      </c>
      <c r="M6" s="140">
        <f>'IRR BHI LRAM 19-20 In Service'!M138+'IRR BHI LRAM 19-21 Est In Serv'!M123</f>
        <v>6718681.719679174</v>
      </c>
    </row>
    <row r="7" spans="1:13" x14ac:dyDescent="0.25">
      <c r="A7" t="s">
        <v>212</v>
      </c>
      <c r="B7" s="38">
        <f>'App. BHI LRAM 19-20 Est In Ser '!M135</f>
        <v>2019</v>
      </c>
      <c r="C7" s="38">
        <f>'App. BHI LRAM 19-20 Est In Ser '!N135</f>
        <v>2020</v>
      </c>
      <c r="D7" s="39">
        <f>'App. BHI LRAM 19-20 Est In Ser '!O135+'App. BHI LRAM 2019 In Service'!L134</f>
        <v>960514.12665216019</v>
      </c>
      <c r="E7" s="39">
        <f>'App. BHI LRAM 19-20 Est In Ser '!P135+'App. BHI LRAM 2019 In Service'!M134</f>
        <v>7371945.5869004847</v>
      </c>
      <c r="J7" s="139">
        <f>'IRR BHI LRAM 19-20 In Service'!J139</f>
        <v>2019</v>
      </c>
      <c r="K7" s="139">
        <f>'IRR BHI LRAM 19-20 In Service'!K139</f>
        <v>2020</v>
      </c>
      <c r="L7" s="140">
        <f>'IRR BHI LRAM 19-20 In Service'!L139+'IRR BHI LRAM 19-21 Est In Serv'!L124</f>
        <v>935781.28123907722</v>
      </c>
      <c r="M7" s="140">
        <f>'IRR BHI LRAM 19-20 In Service'!M139+'IRR BHI LRAM 19-21 Est In Serv'!M124</f>
        <v>6718681.719679174</v>
      </c>
    </row>
    <row r="8" spans="1:13" x14ac:dyDescent="0.25">
      <c r="B8" s="38">
        <f>'App. BHI LRAM 19-20 Est In Ser '!M136</f>
        <v>2019</v>
      </c>
      <c r="C8" s="38">
        <f>'App. BHI LRAM 19-20 Est In Ser '!N136</f>
        <v>2021</v>
      </c>
      <c r="D8" s="39">
        <f>'App. BHI LRAM 19-20 Est In Ser '!O136+'App. BHI LRAM 2019 In Service'!L135</f>
        <v>955494.36020781728</v>
      </c>
      <c r="E8" s="39">
        <f>'App. BHI LRAM 19-20 Est In Ser '!P136+'App. BHI LRAM 2019 In Service'!M135</f>
        <v>7335111.2726581879</v>
      </c>
      <c r="J8" s="139">
        <f>'IRR BHI LRAM 19-20 In Service'!J140</f>
        <v>2019</v>
      </c>
      <c r="K8" s="139">
        <f>'IRR BHI LRAM 19-20 In Service'!K140</f>
        <v>2021</v>
      </c>
      <c r="L8" s="140">
        <f>'IRR BHI LRAM 19-20 In Service'!L140+'IRR BHI LRAM 19-21 Est In Serv'!L125</f>
        <v>931102.37483288185</v>
      </c>
      <c r="M8" s="140">
        <f>'IRR BHI LRAM 19-20 In Service'!M140+'IRR BHI LRAM 19-21 Est In Serv'!M125</f>
        <v>6685338.1511915699</v>
      </c>
    </row>
    <row r="9" spans="1:13" x14ac:dyDescent="0.25">
      <c r="B9" s="38"/>
      <c r="C9" s="38"/>
      <c r="D9" s="39"/>
      <c r="E9" s="39"/>
      <c r="J9" s="124"/>
      <c r="K9" s="124"/>
      <c r="L9" s="124"/>
      <c r="M9" s="124"/>
    </row>
    <row r="10" spans="1:13" x14ac:dyDescent="0.25">
      <c r="B10" s="38">
        <f>'App. BHI LRAM 19-20 Est In Ser '!M138</f>
        <v>2020</v>
      </c>
      <c r="C10" s="38">
        <f>'App. BHI LRAM 19-20 Est In Ser '!N138</f>
        <v>2020</v>
      </c>
      <c r="D10" s="39">
        <f>'App. BHI LRAM 19-20 Est In Ser '!O138</f>
        <v>120123.40933944001</v>
      </c>
      <c r="E10" s="39">
        <f>'App. BHI LRAM 19-20 Est In Ser '!P138</f>
        <v>2502914.4596508001</v>
      </c>
      <c r="J10" s="139">
        <f>'IRR BHI LRAM 19-20 In Service'!J142</f>
        <v>2020</v>
      </c>
      <c r="K10" s="139">
        <f>'IRR BHI LRAM 19-20 In Service'!K142</f>
        <v>2020</v>
      </c>
      <c r="L10" s="140">
        <f>'IRR BHI LRAM 19-20 In Service'!L142+'IRR BHI LRAM 19-21 Est In Serv'!L127</f>
        <v>122603.59542882007</v>
      </c>
      <c r="M10" s="140">
        <f>'IRR BHI LRAM 19-20 In Service'!M142+'IRR BHI LRAM 19-21 Est In Serv'!M127</f>
        <v>2139853.2068946343</v>
      </c>
    </row>
    <row r="11" spans="1:13" x14ac:dyDescent="0.25">
      <c r="B11" s="38">
        <f>'App. BHI LRAM 19-20 Est In Ser '!M139</f>
        <v>2020</v>
      </c>
      <c r="C11" s="38">
        <f>'App. BHI LRAM 19-20 Est In Ser '!N139</f>
        <v>2021</v>
      </c>
      <c r="D11" s="39">
        <f>'App. BHI LRAM 19-20 Est In Ser '!O139</f>
        <v>119522.79229274282</v>
      </c>
      <c r="E11" s="39">
        <f>'App. BHI LRAM 19-20 Est In Ser '!P139</f>
        <v>2490399.8873525462</v>
      </c>
      <c r="J11" s="139">
        <f>'IRR BHI LRAM 19-20 In Service'!J143</f>
        <v>2020</v>
      </c>
      <c r="K11" s="139">
        <f>'IRR BHI LRAM 19-20 In Service'!K143</f>
        <v>2021</v>
      </c>
      <c r="L11" s="140">
        <f>'IRR BHI LRAM 19-20 In Service'!L143+'IRR BHI LRAM 19-21 Est In Serv'!L128</f>
        <v>122603.59542882007</v>
      </c>
      <c r="M11" s="140">
        <f>'IRR BHI LRAM 19-20 In Service'!M143+'IRR BHI LRAM 19-21 Est In Serv'!M128</f>
        <v>2139853.2068946343</v>
      </c>
    </row>
    <row r="12" spans="1:13" x14ac:dyDescent="0.25">
      <c r="D12" s="36"/>
      <c r="E12" s="36"/>
      <c r="J12" s="124"/>
      <c r="K12" s="124"/>
      <c r="L12" s="124"/>
      <c r="M12" s="124"/>
    </row>
    <row r="13" spans="1:13" x14ac:dyDescent="0.25">
      <c r="D13" s="36"/>
      <c r="E13" s="36"/>
      <c r="J13" s="124"/>
      <c r="K13" s="124"/>
      <c r="L13" s="124"/>
      <c r="M13" s="124"/>
    </row>
    <row r="14" spans="1:13" x14ac:dyDescent="0.25">
      <c r="D14" s="36"/>
      <c r="E14" s="36"/>
      <c r="J14" s="137">
        <f>'IRR BHI LRAM 19-20 In Service'!J146</f>
        <v>2019</v>
      </c>
      <c r="K14" s="137">
        <f>'IRR BHI LRAM 19-20 In Service'!K146</f>
        <v>2019</v>
      </c>
      <c r="L14" s="138">
        <f>'IRR BHI LRAM 19-20 In Service'!L146+'IRR BHI LRAM 19-21 Est In Serv'!L131</f>
        <v>99.72092023264895</v>
      </c>
      <c r="M14" s="138">
        <f>'IRR BHI LRAM 19-20 In Service'!M146+'IRR BHI LRAM 19-21 Est In Serv'!M131</f>
        <v>1225.2518106878522</v>
      </c>
    </row>
    <row r="15" spans="1:13" x14ac:dyDescent="0.25">
      <c r="B15">
        <f>'App. BHI LRAM 19-20 Est In Ser '!M143</f>
        <v>2019</v>
      </c>
      <c r="C15">
        <f>'App. BHI LRAM 19-20 Est In Ser '!N143</f>
        <v>2019</v>
      </c>
      <c r="D15" s="36">
        <f>'App. BHI LRAM 19-20 Est In Ser '!O143+'App. BHI LRAM 2019 In Service'!L139</f>
        <v>128.40497999999999</v>
      </c>
      <c r="E15" s="36">
        <f>'App. BHI LRAM 19-20 Est In Ser '!P143+'App. BHI LRAM 2019 In Service'!M139</f>
        <v>1079.766861438</v>
      </c>
      <c r="J15" s="137">
        <f>'IRR BHI LRAM 19-20 In Service'!J147</f>
        <v>2019</v>
      </c>
      <c r="K15" s="137">
        <f>'IRR BHI LRAM 19-20 In Service'!K147</f>
        <v>2020</v>
      </c>
      <c r="L15" s="138">
        <f>'IRR BHI LRAM 19-20 In Service'!L147+'IRR BHI LRAM 19-21 Est In Serv'!L132</f>
        <v>99.72092023264895</v>
      </c>
      <c r="M15" s="138">
        <f>'IRR BHI LRAM 19-20 In Service'!M147+'IRR BHI LRAM 19-21 Est In Serv'!M132</f>
        <v>1225.2518106878522</v>
      </c>
    </row>
    <row r="16" spans="1:13" x14ac:dyDescent="0.25">
      <c r="A16" t="s">
        <v>213</v>
      </c>
      <c r="B16">
        <f>'App. BHI LRAM 19-20 Est In Ser '!M144</f>
        <v>2019</v>
      </c>
      <c r="C16">
        <f>'App. BHI LRAM 19-20 Est In Ser '!N144</f>
        <v>2020</v>
      </c>
      <c r="D16" s="36">
        <f>'App. BHI LRAM 19-20 Est In Ser '!O144+'App. BHI LRAM 2019 In Service'!L140</f>
        <v>128.40497999999999</v>
      </c>
      <c r="E16" s="36">
        <f>'App. BHI LRAM 19-20 Est In Ser '!P144+'App. BHI LRAM 2019 In Service'!M140</f>
        <v>1079.766861438</v>
      </c>
      <c r="J16" s="137">
        <f>'IRR BHI LRAM 19-20 In Service'!J148</f>
        <v>2019</v>
      </c>
      <c r="K16" s="137">
        <f>'IRR BHI LRAM 19-20 In Service'!K148</f>
        <v>2021</v>
      </c>
      <c r="L16" s="138">
        <f>'IRR BHI LRAM 19-20 In Service'!L148+'IRR BHI LRAM 19-21 Est In Serv'!L133</f>
        <v>99.222315631485699</v>
      </c>
      <c r="M16" s="138">
        <f>'IRR BHI LRAM 19-20 In Service'!M148+'IRR BHI LRAM 19-21 Est In Serv'!M133</f>
        <v>1219.1255516344131</v>
      </c>
    </row>
    <row r="17" spans="2:13" x14ac:dyDescent="0.25">
      <c r="B17">
        <f>'App. BHI LRAM 19-20 Est In Ser '!M145</f>
        <v>2019</v>
      </c>
      <c r="C17">
        <f>'App. BHI LRAM 19-20 Est In Ser '!N145</f>
        <v>2021</v>
      </c>
      <c r="D17" s="36">
        <f>'App. BHI LRAM 19-20 Est In Ser '!O145+'App. BHI LRAM 2019 In Service'!L141</f>
        <v>127.50720798</v>
      </c>
      <c r="E17" s="36">
        <f>'App. BHI LRAM 19-20 Est In Ser '!P145+'App. BHI LRAM 2019 In Service'!M141</f>
        <v>1074.3287060111099</v>
      </c>
      <c r="J17" s="137"/>
      <c r="K17" s="137"/>
      <c r="L17" s="137"/>
      <c r="M17" s="137"/>
    </row>
    <row r="18" spans="2:13" x14ac:dyDescent="0.25">
      <c r="D18" s="36"/>
      <c r="E18" s="36"/>
      <c r="J18" s="137">
        <f>'IRR BHI LRAM 19-20 In Service'!J150</f>
        <v>2020</v>
      </c>
      <c r="K18" s="137">
        <f>'IRR BHI LRAM 19-20 In Service'!K150</f>
        <v>2020</v>
      </c>
      <c r="L18" s="138">
        <f>'IRR BHI LRAM 19-20 In Service'!L150+'IRR BHI LRAM 19-21 Est In Serv'!L135</f>
        <v>26.15282129768832</v>
      </c>
      <c r="M18" s="138">
        <f>'IRR BHI LRAM 19-20 In Service'!M150+'IRR BHI LRAM 19-21 Est In Serv'!M135</f>
        <v>375.75416829983294</v>
      </c>
    </row>
    <row r="19" spans="2:13" x14ac:dyDescent="0.25">
      <c r="B19">
        <f>'App. BHI LRAM 19-20 Est In Ser '!M147</f>
        <v>2020</v>
      </c>
      <c r="C19">
        <f>'App. BHI LRAM 19-20 Est In Ser '!N147</f>
        <v>2020</v>
      </c>
      <c r="D19" s="36">
        <f>'App. BHI LRAM 19-20 Est In Ser '!O147</f>
        <v>20.261051999999999</v>
      </c>
      <c r="E19" s="36">
        <f>'App. BHI LRAM 19-20 Est In Ser '!P147</f>
        <v>317.11840860000012</v>
      </c>
      <c r="J19" s="137">
        <f>'IRR BHI LRAM 19-20 In Service'!J151</f>
        <v>2020</v>
      </c>
      <c r="K19" s="137">
        <f>'IRR BHI LRAM 19-20 In Service'!K151</f>
        <v>2021</v>
      </c>
      <c r="L19" s="138">
        <f>'IRR BHI LRAM 19-20 In Service'!L151+'IRR BHI LRAM 19-21 Est In Serv'!L136</f>
        <v>26.15282129768832</v>
      </c>
      <c r="M19" s="138">
        <f>'IRR BHI LRAM 19-20 In Service'!M151+'IRR BHI LRAM 19-21 Est In Serv'!M136</f>
        <v>375.75416829983294</v>
      </c>
    </row>
    <row r="20" spans="2:13" x14ac:dyDescent="0.25">
      <c r="B20">
        <f>'App. BHI LRAM 19-20 Est In Ser '!M148</f>
        <v>2020</v>
      </c>
      <c r="C20">
        <f>'App. BHI LRAM 19-20 Est In Ser '!N148</f>
        <v>2021</v>
      </c>
      <c r="D20" s="36">
        <f>'App. BHI LRAM 19-20 Est In Ser '!O148</f>
        <v>20.159746739999999</v>
      </c>
      <c r="E20" s="36">
        <f>'App. BHI LRAM 19-20 Est In Ser '!P148</f>
        <v>315.53281655700005</v>
      </c>
      <c r="J20" s="124"/>
      <c r="K20" s="124"/>
      <c r="L20" s="124"/>
      <c r="M20" s="124"/>
    </row>
  </sheetData>
  <mergeCells count="6">
    <mergeCell ref="B3:E3"/>
    <mergeCell ref="B4:E4"/>
    <mergeCell ref="B2:E2"/>
    <mergeCell ref="J2:M2"/>
    <mergeCell ref="J3:M3"/>
    <mergeCell ref="J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152"/>
  <sheetViews>
    <sheetView topLeftCell="A37" workbookViewId="0"/>
  </sheetViews>
  <sheetFormatPr defaultRowHeight="15" x14ac:dyDescent="0.25"/>
  <cols>
    <col min="1" max="1" width="8.42578125" customWidth="1"/>
    <col min="2" max="2" width="20" customWidth="1"/>
    <col min="3" max="3" width="21" customWidth="1"/>
    <col min="4" max="4" width="17.28515625" customWidth="1"/>
    <col min="5" max="5" width="20" customWidth="1"/>
    <col min="6" max="6" width="46" customWidth="1"/>
    <col min="7" max="7" width="32" customWidth="1"/>
    <col min="8" max="8" width="25" customWidth="1"/>
    <col min="9" max="9" width="39" customWidth="1"/>
    <col min="10" max="10" width="19" customWidth="1"/>
    <col min="11" max="11" width="18" customWidth="1"/>
    <col min="12" max="12" width="34" customWidth="1"/>
    <col min="13" max="13" width="29" customWidth="1"/>
    <col min="14" max="14" width="17" customWidth="1"/>
    <col min="15" max="15" width="16" customWidth="1"/>
    <col min="16" max="16" width="20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16" ht="23.25" x14ac:dyDescent="0.35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</row>
    <row r="3" spans="1:16" ht="15.75" x14ac:dyDescent="0.25">
      <c r="A3" s="1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"/>
    </row>
    <row r="4" spans="1:1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</row>
    <row r="5" spans="1:16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</row>
    <row r="6" spans="1:16" ht="15.75" x14ac:dyDescent="0.25">
      <c r="A6" s="7"/>
      <c r="B6" s="9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8"/>
    </row>
    <row r="7" spans="1:16" ht="15.75" x14ac:dyDescent="0.25">
      <c r="A7" s="7"/>
      <c r="B7" s="10" t="s">
        <v>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8"/>
    </row>
    <row r="8" spans="1:16" ht="15.75" x14ac:dyDescent="0.25">
      <c r="A8" s="7"/>
      <c r="B8" s="10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8"/>
    </row>
    <row r="9" spans="1:16" ht="15.75" x14ac:dyDescent="0.25">
      <c r="A9" s="7"/>
      <c r="B9" s="10" t="s">
        <v>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8"/>
    </row>
    <row r="10" spans="1:16" ht="15.75" x14ac:dyDescent="0.25">
      <c r="A10" s="7"/>
      <c r="B10" s="10" t="s">
        <v>6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8"/>
    </row>
    <row r="11" spans="1:16" ht="15.75" x14ac:dyDescent="0.25">
      <c r="A11" s="7"/>
      <c r="B11" s="10" t="s">
        <v>7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8"/>
    </row>
    <row r="12" spans="1:16" ht="15.75" x14ac:dyDescent="0.25">
      <c r="A12" s="7"/>
      <c r="B12" s="10" t="s">
        <v>8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8"/>
    </row>
    <row r="13" spans="1:16" ht="15.75" x14ac:dyDescent="0.25">
      <c r="A13" s="7"/>
      <c r="B13" s="10" t="s">
        <v>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8"/>
    </row>
    <row r="14" spans="1:16" ht="15.75" x14ac:dyDescent="0.25">
      <c r="A14" s="7"/>
      <c r="B14" s="10" t="s">
        <v>10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8"/>
    </row>
    <row r="15" spans="1:16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8"/>
    </row>
    <row r="16" spans="1:16" ht="15.75" x14ac:dyDescent="0.25">
      <c r="A16" s="7"/>
      <c r="B16" s="11" t="s">
        <v>11</v>
      </c>
      <c r="C16" s="146" t="s">
        <v>12</v>
      </c>
      <c r="D16" s="146"/>
      <c r="E16" s="11" t="s">
        <v>13</v>
      </c>
      <c r="F16" s="11" t="s">
        <v>14</v>
      </c>
      <c r="G16" s="11" t="s">
        <v>15</v>
      </c>
      <c r="H16" s="11" t="s">
        <v>16</v>
      </c>
      <c r="I16" s="11" t="s">
        <v>17</v>
      </c>
      <c r="J16" s="11" t="s">
        <v>18</v>
      </c>
      <c r="K16" s="11" t="s">
        <v>19</v>
      </c>
      <c r="L16" s="11" t="s">
        <v>20</v>
      </c>
      <c r="M16" s="11" t="s">
        <v>21</v>
      </c>
      <c r="N16" s="11" t="s">
        <v>22</v>
      </c>
      <c r="O16" s="11" t="s">
        <v>23</v>
      </c>
      <c r="P16" s="8"/>
    </row>
    <row r="17" spans="1:16" ht="15.75" x14ac:dyDescent="0.25">
      <c r="A17" s="7"/>
      <c r="B17" s="12" t="s">
        <v>24</v>
      </c>
      <c r="C17" s="147" t="s">
        <v>25</v>
      </c>
      <c r="D17" s="147"/>
      <c r="E17" s="13" t="s">
        <v>26</v>
      </c>
      <c r="F17" s="13"/>
      <c r="G17" s="13"/>
      <c r="H17" s="13" t="s">
        <v>27</v>
      </c>
      <c r="I17" s="13" t="s">
        <v>28</v>
      </c>
      <c r="J17" s="13" t="s">
        <v>29</v>
      </c>
      <c r="K17" s="13" t="s">
        <v>30</v>
      </c>
      <c r="L17" s="14">
        <v>1153.9000000000001</v>
      </c>
      <c r="M17" s="14">
        <v>1.29</v>
      </c>
      <c r="N17" s="15"/>
      <c r="O17" s="15"/>
      <c r="P17" s="8"/>
    </row>
    <row r="18" spans="1:16" ht="15.75" x14ac:dyDescent="0.25">
      <c r="A18" s="7"/>
      <c r="B18" s="16"/>
      <c r="C18" s="148"/>
      <c r="D18" s="148"/>
      <c r="E18" s="13" t="s">
        <v>31</v>
      </c>
      <c r="F18" s="13"/>
      <c r="G18" s="13"/>
      <c r="H18" s="13" t="s">
        <v>27</v>
      </c>
      <c r="I18" s="13" t="s">
        <v>28</v>
      </c>
      <c r="J18" s="13" t="s">
        <v>29</v>
      </c>
      <c r="K18" s="13" t="s">
        <v>30</v>
      </c>
      <c r="L18" s="14">
        <v>839.2</v>
      </c>
      <c r="M18" s="14">
        <v>0.94</v>
      </c>
      <c r="N18" s="15"/>
      <c r="O18" s="15"/>
      <c r="P18" s="8"/>
    </row>
    <row r="19" spans="1:16" ht="15.75" x14ac:dyDescent="0.25">
      <c r="A19" s="7"/>
      <c r="B19" s="16"/>
      <c r="C19" s="148"/>
      <c r="D19" s="148"/>
      <c r="E19" s="13" t="s">
        <v>32</v>
      </c>
      <c r="F19" s="13"/>
      <c r="G19" s="13"/>
      <c r="H19" s="13" t="s">
        <v>33</v>
      </c>
      <c r="I19" s="13" t="s">
        <v>28</v>
      </c>
      <c r="J19" s="13" t="s">
        <v>34</v>
      </c>
      <c r="K19" s="13" t="s">
        <v>30</v>
      </c>
      <c r="L19" s="14">
        <v>1991.96</v>
      </c>
      <c r="M19" s="14">
        <v>0.43</v>
      </c>
      <c r="N19" s="15"/>
      <c r="O19" s="15"/>
      <c r="P19" s="8"/>
    </row>
    <row r="20" spans="1:16" ht="15.75" x14ac:dyDescent="0.25">
      <c r="A20" s="7"/>
      <c r="B20" s="16"/>
      <c r="C20" s="148"/>
      <c r="D20" s="148"/>
      <c r="E20" s="13" t="s">
        <v>35</v>
      </c>
      <c r="F20" s="13"/>
      <c r="G20" s="13"/>
      <c r="H20" s="13" t="s">
        <v>27</v>
      </c>
      <c r="I20" s="13" t="s">
        <v>28</v>
      </c>
      <c r="J20" s="13" t="s">
        <v>34</v>
      </c>
      <c r="K20" s="13" t="s">
        <v>30</v>
      </c>
      <c r="L20" s="14">
        <v>13412.99</v>
      </c>
      <c r="M20" s="14">
        <v>3.67</v>
      </c>
      <c r="N20" s="15"/>
      <c r="O20" s="15"/>
      <c r="P20" s="8"/>
    </row>
    <row r="21" spans="1:16" ht="15.75" x14ac:dyDescent="0.25">
      <c r="A21" s="7"/>
      <c r="B21" s="16"/>
      <c r="C21" s="148"/>
      <c r="D21" s="148"/>
      <c r="E21" s="13" t="s">
        <v>36</v>
      </c>
      <c r="F21" s="13"/>
      <c r="G21" s="13"/>
      <c r="H21" s="13" t="s">
        <v>33</v>
      </c>
      <c r="I21" s="13" t="s">
        <v>28</v>
      </c>
      <c r="J21" s="13" t="s">
        <v>34</v>
      </c>
      <c r="K21" s="13" t="s">
        <v>30</v>
      </c>
      <c r="L21" s="14">
        <v>12495</v>
      </c>
      <c r="M21" s="14">
        <v>4.5999999999999996</v>
      </c>
      <c r="N21" s="15"/>
      <c r="O21" s="15"/>
      <c r="P21" s="8"/>
    </row>
    <row r="22" spans="1:16" ht="15.75" x14ac:dyDescent="0.25">
      <c r="A22" s="7"/>
      <c r="B22" s="16"/>
      <c r="C22" s="148"/>
      <c r="D22" s="148"/>
      <c r="E22" s="13" t="s">
        <v>37</v>
      </c>
      <c r="F22" s="13"/>
      <c r="G22" s="13"/>
      <c r="H22" s="13" t="s">
        <v>27</v>
      </c>
      <c r="I22" s="13" t="s">
        <v>28</v>
      </c>
      <c r="J22" s="13" t="s">
        <v>34</v>
      </c>
      <c r="K22" s="13" t="s">
        <v>30</v>
      </c>
      <c r="L22" s="14">
        <v>13233.17</v>
      </c>
      <c r="M22" s="14">
        <v>3.37</v>
      </c>
      <c r="N22" s="15"/>
      <c r="O22" s="15"/>
      <c r="P22" s="8"/>
    </row>
    <row r="23" spans="1:16" ht="15.75" x14ac:dyDescent="0.25">
      <c r="A23" s="7"/>
      <c r="B23" s="16"/>
      <c r="C23" s="148"/>
      <c r="D23" s="148"/>
      <c r="E23" s="13" t="s">
        <v>38</v>
      </c>
      <c r="F23" s="13"/>
      <c r="G23" s="13"/>
      <c r="H23" s="13" t="s">
        <v>27</v>
      </c>
      <c r="I23" s="13" t="s">
        <v>28</v>
      </c>
      <c r="J23" s="13" t="s">
        <v>34</v>
      </c>
      <c r="K23" s="13" t="s">
        <v>30</v>
      </c>
      <c r="L23" s="14">
        <v>14210.2</v>
      </c>
      <c r="M23" s="14">
        <v>3.74</v>
      </c>
      <c r="N23" s="15"/>
      <c r="O23" s="15"/>
      <c r="P23" s="8"/>
    </row>
    <row r="24" spans="1:16" ht="15.75" x14ac:dyDescent="0.25">
      <c r="A24" s="7"/>
      <c r="B24" s="16"/>
      <c r="C24" s="148"/>
      <c r="D24" s="148"/>
      <c r="E24" s="13" t="s">
        <v>39</v>
      </c>
      <c r="F24" s="13"/>
      <c r="G24" s="13"/>
      <c r="H24" s="13" t="s">
        <v>27</v>
      </c>
      <c r="I24" s="13" t="s">
        <v>28</v>
      </c>
      <c r="J24" s="13" t="s">
        <v>34</v>
      </c>
      <c r="K24" s="13" t="s">
        <v>30</v>
      </c>
      <c r="L24" s="14">
        <v>15652</v>
      </c>
      <c r="M24" s="14">
        <v>3.38</v>
      </c>
      <c r="N24" s="15"/>
      <c r="O24" s="15"/>
      <c r="P24" s="8"/>
    </row>
    <row r="25" spans="1:16" ht="15.75" x14ac:dyDescent="0.25">
      <c r="A25" s="7"/>
      <c r="B25" s="16"/>
      <c r="C25" s="148"/>
      <c r="D25" s="148"/>
      <c r="E25" s="13" t="s">
        <v>40</v>
      </c>
      <c r="F25" s="13"/>
      <c r="G25" s="13"/>
      <c r="H25" s="13" t="s">
        <v>33</v>
      </c>
      <c r="I25" s="13" t="s">
        <v>28</v>
      </c>
      <c r="J25" s="13" t="s">
        <v>34</v>
      </c>
      <c r="K25" s="13" t="s">
        <v>30</v>
      </c>
      <c r="L25" s="14">
        <v>10626</v>
      </c>
      <c r="M25" s="14">
        <v>3.6</v>
      </c>
      <c r="N25" s="15"/>
      <c r="O25" s="15"/>
      <c r="P25" s="8"/>
    </row>
    <row r="26" spans="1:16" ht="15.75" x14ac:dyDescent="0.25">
      <c r="A26" s="7"/>
      <c r="B26" s="16"/>
      <c r="C26" s="148"/>
      <c r="D26" s="148"/>
      <c r="E26" s="13" t="s">
        <v>41</v>
      </c>
      <c r="F26" s="13"/>
      <c r="G26" s="13"/>
      <c r="H26" s="13" t="s">
        <v>33</v>
      </c>
      <c r="I26" s="13" t="s">
        <v>28</v>
      </c>
      <c r="J26" s="13" t="s">
        <v>34</v>
      </c>
      <c r="K26" s="13" t="s">
        <v>30</v>
      </c>
      <c r="L26" s="14">
        <v>124787.21</v>
      </c>
      <c r="M26" s="14">
        <v>15.98</v>
      </c>
      <c r="N26" s="15"/>
      <c r="O26" s="15"/>
      <c r="P26" s="8"/>
    </row>
    <row r="27" spans="1:16" ht="15.75" x14ac:dyDescent="0.25">
      <c r="A27" s="7"/>
      <c r="B27" s="16"/>
      <c r="C27" s="148"/>
      <c r="D27" s="148"/>
      <c r="E27" s="13" t="s">
        <v>42</v>
      </c>
      <c r="F27" s="13"/>
      <c r="G27" s="13"/>
      <c r="H27" s="13" t="s">
        <v>27</v>
      </c>
      <c r="I27" s="13" t="s">
        <v>28</v>
      </c>
      <c r="J27" s="13" t="s">
        <v>34</v>
      </c>
      <c r="K27" s="13" t="s">
        <v>30</v>
      </c>
      <c r="L27" s="14">
        <v>170101</v>
      </c>
      <c r="M27" s="14">
        <v>0</v>
      </c>
      <c r="N27" s="15"/>
      <c r="O27" s="15"/>
      <c r="P27" s="8"/>
    </row>
    <row r="28" spans="1:16" ht="15.75" x14ac:dyDescent="0.25">
      <c r="A28" s="7"/>
      <c r="B28" s="16"/>
      <c r="C28" s="148"/>
      <c r="D28" s="148"/>
      <c r="E28" s="13" t="s">
        <v>43</v>
      </c>
      <c r="F28" s="13"/>
      <c r="G28" s="13"/>
      <c r="H28" s="13" t="s">
        <v>33</v>
      </c>
      <c r="I28" s="13" t="s">
        <v>28</v>
      </c>
      <c r="J28" s="13" t="s">
        <v>34</v>
      </c>
      <c r="K28" s="13" t="s">
        <v>30</v>
      </c>
      <c r="L28" s="14">
        <v>4418</v>
      </c>
      <c r="M28" s="14">
        <v>1.73</v>
      </c>
      <c r="N28" s="15"/>
      <c r="O28" s="15"/>
      <c r="P28" s="8"/>
    </row>
    <row r="29" spans="1:16" ht="15.75" x14ac:dyDescent="0.25">
      <c r="A29" s="7"/>
      <c r="B29" s="16"/>
      <c r="C29" s="148"/>
      <c r="D29" s="148"/>
      <c r="E29" s="13" t="s">
        <v>44</v>
      </c>
      <c r="F29" s="13"/>
      <c r="G29" s="13"/>
      <c r="H29" s="13" t="s">
        <v>27</v>
      </c>
      <c r="I29" s="13" t="s">
        <v>28</v>
      </c>
      <c r="J29" s="13" t="s">
        <v>34</v>
      </c>
      <c r="K29" s="13" t="s">
        <v>30</v>
      </c>
      <c r="L29" s="14">
        <v>10681</v>
      </c>
      <c r="M29" s="14">
        <v>3.4</v>
      </c>
      <c r="N29" s="15"/>
      <c r="O29" s="15"/>
      <c r="P29" s="8"/>
    </row>
    <row r="30" spans="1:16" ht="15.75" x14ac:dyDescent="0.25">
      <c r="A30" s="7"/>
      <c r="B30" s="16"/>
      <c r="C30" s="148"/>
      <c r="D30" s="148"/>
      <c r="E30" s="13" t="s">
        <v>45</v>
      </c>
      <c r="F30" s="13"/>
      <c r="G30" s="13"/>
      <c r="H30" s="13" t="s">
        <v>33</v>
      </c>
      <c r="I30" s="13" t="s">
        <v>28</v>
      </c>
      <c r="J30" s="13" t="s">
        <v>34</v>
      </c>
      <c r="K30" s="13" t="s">
        <v>30</v>
      </c>
      <c r="L30" s="14">
        <v>29232</v>
      </c>
      <c r="M30" s="14">
        <v>0</v>
      </c>
      <c r="N30" s="15"/>
      <c r="O30" s="15"/>
      <c r="P30" s="8"/>
    </row>
    <row r="31" spans="1:16" ht="15.75" x14ac:dyDescent="0.25">
      <c r="A31" s="7"/>
      <c r="B31" s="16"/>
      <c r="C31" s="148"/>
      <c r="D31" s="148"/>
      <c r="E31" s="13" t="s">
        <v>46</v>
      </c>
      <c r="F31" s="13"/>
      <c r="G31" s="13"/>
      <c r="H31" s="13" t="s">
        <v>33</v>
      </c>
      <c r="I31" s="13" t="s">
        <v>28</v>
      </c>
      <c r="J31" s="13" t="s">
        <v>34</v>
      </c>
      <c r="K31" s="13" t="s">
        <v>30</v>
      </c>
      <c r="L31" s="14">
        <v>137235</v>
      </c>
      <c r="M31" s="14">
        <v>0</v>
      </c>
      <c r="N31" s="15"/>
      <c r="O31" s="15"/>
      <c r="P31" s="8"/>
    </row>
    <row r="32" spans="1:16" ht="15.75" x14ac:dyDescent="0.25">
      <c r="A32" s="7"/>
      <c r="B32" s="16"/>
      <c r="C32" s="148"/>
      <c r="D32" s="148"/>
      <c r="E32" s="13" t="s">
        <v>47</v>
      </c>
      <c r="F32" s="13"/>
      <c r="G32" s="13"/>
      <c r="H32" s="13" t="s">
        <v>27</v>
      </c>
      <c r="I32" s="13" t="s">
        <v>28</v>
      </c>
      <c r="J32" s="13" t="s">
        <v>34</v>
      </c>
      <c r="K32" s="13" t="s">
        <v>30</v>
      </c>
      <c r="L32" s="14">
        <v>19127</v>
      </c>
      <c r="M32" s="14">
        <v>5.7</v>
      </c>
      <c r="N32" s="15"/>
      <c r="O32" s="15"/>
      <c r="P32" s="8"/>
    </row>
    <row r="33" spans="1:16" ht="15.75" x14ac:dyDescent="0.25">
      <c r="A33" s="7"/>
      <c r="B33" s="16"/>
      <c r="C33" s="148"/>
      <c r="D33" s="148"/>
      <c r="E33" s="13" t="s">
        <v>48</v>
      </c>
      <c r="F33" s="13"/>
      <c r="G33" s="13"/>
      <c r="H33" s="13" t="s">
        <v>27</v>
      </c>
      <c r="I33" s="13" t="s">
        <v>28</v>
      </c>
      <c r="J33" s="13" t="s">
        <v>34</v>
      </c>
      <c r="K33" s="13" t="s">
        <v>30</v>
      </c>
      <c r="L33" s="14">
        <v>16905.919999999998</v>
      </c>
      <c r="M33" s="14">
        <v>3.68</v>
      </c>
      <c r="N33" s="15"/>
      <c r="O33" s="15"/>
      <c r="P33" s="8"/>
    </row>
    <row r="34" spans="1:16" ht="15.75" x14ac:dyDescent="0.25">
      <c r="A34" s="7"/>
      <c r="B34" s="16"/>
      <c r="C34" s="148"/>
      <c r="D34" s="148"/>
      <c r="E34" s="13" t="s">
        <v>49</v>
      </c>
      <c r="F34" s="13"/>
      <c r="G34" s="13"/>
      <c r="H34" s="13" t="s">
        <v>33</v>
      </c>
      <c r="I34" s="13" t="s">
        <v>28</v>
      </c>
      <c r="J34" s="13" t="s">
        <v>34</v>
      </c>
      <c r="K34" s="13" t="s">
        <v>30</v>
      </c>
      <c r="L34" s="14">
        <v>24503.46</v>
      </c>
      <c r="M34" s="14">
        <v>6.3</v>
      </c>
      <c r="N34" s="15"/>
      <c r="O34" s="15"/>
      <c r="P34" s="8"/>
    </row>
    <row r="35" spans="1:16" ht="15.75" x14ac:dyDescent="0.25">
      <c r="A35" s="7"/>
      <c r="B35" s="16"/>
      <c r="C35" s="148"/>
      <c r="D35" s="148"/>
      <c r="E35" s="13" t="s">
        <v>50</v>
      </c>
      <c r="F35" s="13"/>
      <c r="G35" s="13"/>
      <c r="H35" s="13" t="s">
        <v>33</v>
      </c>
      <c r="I35" s="13" t="s">
        <v>28</v>
      </c>
      <c r="J35" s="13" t="s">
        <v>34</v>
      </c>
      <c r="K35" s="13" t="s">
        <v>30</v>
      </c>
      <c r="L35" s="14">
        <v>24108</v>
      </c>
      <c r="M35" s="14">
        <v>0</v>
      </c>
      <c r="N35" s="15"/>
      <c r="O35" s="15"/>
      <c r="P35" s="8"/>
    </row>
    <row r="36" spans="1:16" ht="15.75" x14ac:dyDescent="0.25">
      <c r="A36" s="7"/>
      <c r="B36" s="16"/>
      <c r="C36" s="148"/>
      <c r="D36" s="148"/>
      <c r="E36" s="13" t="s">
        <v>37</v>
      </c>
      <c r="F36" s="13"/>
      <c r="G36" s="13"/>
      <c r="H36" s="13" t="s">
        <v>27</v>
      </c>
      <c r="I36" s="13" t="s">
        <v>28</v>
      </c>
      <c r="J36" s="13" t="s">
        <v>34</v>
      </c>
      <c r="K36" s="13" t="s">
        <v>30</v>
      </c>
      <c r="L36" s="14">
        <v>121111.2</v>
      </c>
      <c r="M36" s="14">
        <v>0</v>
      </c>
      <c r="N36" s="15"/>
      <c r="O36" s="15"/>
      <c r="P36" s="8"/>
    </row>
    <row r="37" spans="1:16" ht="15.75" x14ac:dyDescent="0.25">
      <c r="A37" s="7"/>
      <c r="B37" s="16"/>
      <c r="C37" s="148"/>
      <c r="D37" s="148"/>
      <c r="E37" s="13" t="s">
        <v>51</v>
      </c>
      <c r="F37" s="13"/>
      <c r="G37" s="13"/>
      <c r="H37" s="13" t="s">
        <v>27</v>
      </c>
      <c r="I37" s="13" t="s">
        <v>28</v>
      </c>
      <c r="J37" s="13" t="s">
        <v>34</v>
      </c>
      <c r="K37" s="13" t="s">
        <v>30</v>
      </c>
      <c r="L37" s="14">
        <v>2361.7800000000002</v>
      </c>
      <c r="M37" s="14">
        <v>0.51</v>
      </c>
      <c r="N37" s="15"/>
      <c r="O37" s="15"/>
      <c r="P37" s="8"/>
    </row>
    <row r="38" spans="1:16" ht="15.75" x14ac:dyDescent="0.25">
      <c r="A38" s="7"/>
      <c r="B38" s="16"/>
      <c r="C38" s="148"/>
      <c r="D38" s="148"/>
      <c r="E38" s="13" t="s">
        <v>52</v>
      </c>
      <c r="F38" s="13"/>
      <c r="G38" s="13"/>
      <c r="H38" s="13" t="s">
        <v>27</v>
      </c>
      <c r="I38" s="13" t="s">
        <v>28</v>
      </c>
      <c r="J38" s="13" t="s">
        <v>34</v>
      </c>
      <c r="K38" s="13" t="s">
        <v>30</v>
      </c>
      <c r="L38" s="14">
        <v>5557.53</v>
      </c>
      <c r="M38" s="14">
        <v>1.42</v>
      </c>
      <c r="N38" s="15"/>
      <c r="O38" s="15"/>
      <c r="P38" s="8"/>
    </row>
    <row r="39" spans="1:16" ht="15.75" x14ac:dyDescent="0.25">
      <c r="A39" s="7"/>
      <c r="B39" s="17"/>
      <c r="C39" s="18" t="s">
        <v>53</v>
      </c>
      <c r="D39" s="19" t="s">
        <v>54</v>
      </c>
      <c r="E39" s="20">
        <v>22</v>
      </c>
      <c r="F39" s="20"/>
      <c r="G39" s="20"/>
      <c r="H39" s="20"/>
      <c r="I39" s="20"/>
      <c r="J39" s="20"/>
      <c r="K39" s="20"/>
      <c r="L39" s="20"/>
      <c r="M39" s="20"/>
      <c r="N39" s="20">
        <v>773744</v>
      </c>
      <c r="O39" s="20">
        <v>64</v>
      </c>
      <c r="P39" s="8"/>
    </row>
    <row r="40" spans="1:16" ht="15.75" x14ac:dyDescent="0.25">
      <c r="A40" s="7"/>
      <c r="B40" s="16"/>
      <c r="C40" s="147" t="s">
        <v>55</v>
      </c>
      <c r="D40" s="147"/>
      <c r="E40" s="13" t="s">
        <v>56</v>
      </c>
      <c r="F40" s="13"/>
      <c r="G40" s="13"/>
      <c r="H40" s="13" t="s">
        <v>27</v>
      </c>
      <c r="I40" s="13" t="s">
        <v>28</v>
      </c>
      <c r="J40" s="13" t="s">
        <v>34</v>
      </c>
      <c r="K40" s="13" t="s">
        <v>30</v>
      </c>
      <c r="L40" s="14">
        <v>19488</v>
      </c>
      <c r="M40" s="14">
        <v>0</v>
      </c>
      <c r="N40" s="15"/>
      <c r="O40" s="15"/>
      <c r="P40" s="8"/>
    </row>
    <row r="41" spans="1:16" ht="15.75" x14ac:dyDescent="0.25">
      <c r="A41" s="7"/>
      <c r="B41" s="16"/>
      <c r="C41" s="148"/>
      <c r="D41" s="148"/>
      <c r="E41" s="13" t="s">
        <v>57</v>
      </c>
      <c r="F41" s="13"/>
      <c r="G41" s="13"/>
      <c r="H41" s="13" t="s">
        <v>58</v>
      </c>
      <c r="I41" s="13" t="s">
        <v>28</v>
      </c>
      <c r="J41" s="13" t="s">
        <v>34</v>
      </c>
      <c r="K41" s="13" t="s">
        <v>30</v>
      </c>
      <c r="L41" s="14">
        <v>1646.41</v>
      </c>
      <c r="M41" s="14">
        <v>0.36509999999999998</v>
      </c>
      <c r="N41" s="15"/>
      <c r="O41" s="15"/>
      <c r="P41" s="8"/>
    </row>
    <row r="42" spans="1:16" ht="15.75" x14ac:dyDescent="0.25">
      <c r="A42" s="7"/>
      <c r="B42" s="16"/>
      <c r="C42" s="148"/>
      <c r="D42" s="148"/>
      <c r="E42" s="13" t="s">
        <v>57</v>
      </c>
      <c r="F42" s="13"/>
      <c r="G42" s="13"/>
      <c r="H42" s="13" t="s">
        <v>58</v>
      </c>
      <c r="I42" s="13" t="s">
        <v>28</v>
      </c>
      <c r="J42" s="13" t="s">
        <v>34</v>
      </c>
      <c r="K42" s="13" t="s">
        <v>30</v>
      </c>
      <c r="L42" s="14">
        <v>40770.910000000003</v>
      </c>
      <c r="M42" s="14">
        <v>3.7696999999999998</v>
      </c>
      <c r="N42" s="15"/>
      <c r="O42" s="15"/>
      <c r="P42" s="8"/>
    </row>
    <row r="43" spans="1:16" ht="15.75" x14ac:dyDescent="0.25">
      <c r="A43" s="7"/>
      <c r="B43" s="16"/>
      <c r="C43" s="148"/>
      <c r="D43" s="148"/>
      <c r="E43" s="13" t="s">
        <v>57</v>
      </c>
      <c r="F43" s="13"/>
      <c r="G43" s="13"/>
      <c r="H43" s="13" t="s">
        <v>58</v>
      </c>
      <c r="I43" s="13" t="s">
        <v>28</v>
      </c>
      <c r="J43" s="13" t="s">
        <v>34</v>
      </c>
      <c r="K43" s="13" t="s">
        <v>30</v>
      </c>
      <c r="L43" s="14">
        <v>10714.93</v>
      </c>
      <c r="M43" s="14">
        <v>1.4906999999999999</v>
      </c>
      <c r="N43" s="15"/>
      <c r="O43" s="15"/>
      <c r="P43" s="8"/>
    </row>
    <row r="44" spans="1:16" ht="15.75" x14ac:dyDescent="0.25">
      <c r="A44" s="7"/>
      <c r="B44" s="16"/>
      <c r="C44" s="148"/>
      <c r="D44" s="148"/>
      <c r="E44" s="13" t="s">
        <v>57</v>
      </c>
      <c r="F44" s="13"/>
      <c r="G44" s="13"/>
      <c r="H44" s="13" t="s">
        <v>58</v>
      </c>
      <c r="I44" s="13" t="s">
        <v>28</v>
      </c>
      <c r="J44" s="13" t="s">
        <v>34</v>
      </c>
      <c r="K44" s="13" t="s">
        <v>30</v>
      </c>
      <c r="L44" s="14">
        <v>1111.1600000000001</v>
      </c>
      <c r="M44" s="14">
        <v>0.2492</v>
      </c>
      <c r="N44" s="15"/>
      <c r="O44" s="15"/>
      <c r="P44" s="8"/>
    </row>
    <row r="45" spans="1:16" ht="15.75" x14ac:dyDescent="0.25">
      <c r="A45" s="7"/>
      <c r="B45" s="16"/>
      <c r="C45" s="148"/>
      <c r="D45" s="148"/>
      <c r="E45" s="13" t="s">
        <v>57</v>
      </c>
      <c r="F45" s="13"/>
      <c r="G45" s="13"/>
      <c r="H45" s="13" t="s">
        <v>58</v>
      </c>
      <c r="I45" s="13" t="s">
        <v>28</v>
      </c>
      <c r="J45" s="13" t="s">
        <v>34</v>
      </c>
      <c r="K45" s="13" t="s">
        <v>30</v>
      </c>
      <c r="L45" s="14">
        <v>59899.28</v>
      </c>
      <c r="M45" s="14">
        <v>6.12</v>
      </c>
      <c r="N45" s="15"/>
      <c r="O45" s="15"/>
      <c r="P45" s="8"/>
    </row>
    <row r="46" spans="1:16" ht="15.75" x14ac:dyDescent="0.25">
      <c r="A46" s="7"/>
      <c r="B46" s="16"/>
      <c r="C46" s="148"/>
      <c r="D46" s="148"/>
      <c r="E46" s="13" t="s">
        <v>59</v>
      </c>
      <c r="F46" s="13"/>
      <c r="G46" s="13"/>
      <c r="H46" s="13" t="s">
        <v>58</v>
      </c>
      <c r="I46" s="13" t="s">
        <v>28</v>
      </c>
      <c r="J46" s="13" t="s">
        <v>34</v>
      </c>
      <c r="K46" s="13" t="s">
        <v>30</v>
      </c>
      <c r="L46" s="14">
        <v>116345.36</v>
      </c>
      <c r="M46" s="14">
        <v>24.6</v>
      </c>
      <c r="N46" s="15"/>
      <c r="O46" s="15"/>
      <c r="P46" s="8"/>
    </row>
    <row r="47" spans="1:16" ht="15.75" x14ac:dyDescent="0.25">
      <c r="A47" s="7"/>
      <c r="B47" s="16"/>
      <c r="C47" s="148"/>
      <c r="D47" s="148"/>
      <c r="E47" s="13" t="s">
        <v>60</v>
      </c>
      <c r="F47" s="13"/>
      <c r="G47" s="13"/>
      <c r="H47" s="13" t="s">
        <v>33</v>
      </c>
      <c r="I47" s="13" t="s">
        <v>28</v>
      </c>
      <c r="J47" s="13" t="s">
        <v>34</v>
      </c>
      <c r="K47" s="13" t="s">
        <v>30</v>
      </c>
      <c r="L47" s="14">
        <v>27186.880000000001</v>
      </c>
      <c r="M47" s="14">
        <v>6.95</v>
      </c>
      <c r="N47" s="15"/>
      <c r="O47" s="15"/>
      <c r="P47" s="8"/>
    </row>
    <row r="48" spans="1:16" ht="15.75" x14ac:dyDescent="0.25">
      <c r="A48" s="7"/>
      <c r="B48" s="16"/>
      <c r="C48" s="148"/>
      <c r="D48" s="148"/>
      <c r="E48" s="13" t="s">
        <v>61</v>
      </c>
      <c r="F48" s="13"/>
      <c r="G48" s="13"/>
      <c r="H48" s="13" t="s">
        <v>58</v>
      </c>
      <c r="I48" s="13" t="s">
        <v>28</v>
      </c>
      <c r="J48" s="13" t="s">
        <v>34</v>
      </c>
      <c r="K48" s="13" t="s">
        <v>30</v>
      </c>
      <c r="L48" s="14">
        <v>320465</v>
      </c>
      <c r="M48" s="14">
        <v>61.2</v>
      </c>
      <c r="N48" s="15"/>
      <c r="O48" s="15"/>
      <c r="P48" s="8"/>
    </row>
    <row r="49" spans="1:16" ht="15.75" x14ac:dyDescent="0.25">
      <c r="A49" s="7"/>
      <c r="B49" s="16"/>
      <c r="C49" s="148"/>
      <c r="D49" s="148"/>
      <c r="E49" s="13" t="s">
        <v>62</v>
      </c>
      <c r="F49" s="13"/>
      <c r="G49" s="13"/>
      <c r="H49" s="13" t="s">
        <v>27</v>
      </c>
      <c r="I49" s="13" t="s">
        <v>28</v>
      </c>
      <c r="J49" s="13" t="s">
        <v>34</v>
      </c>
      <c r="K49" s="13" t="s">
        <v>30</v>
      </c>
      <c r="L49" s="14">
        <v>145085.06</v>
      </c>
      <c r="M49" s="14">
        <v>23.85</v>
      </c>
      <c r="N49" s="15"/>
      <c r="O49" s="15"/>
      <c r="P49" s="8"/>
    </row>
    <row r="50" spans="1:16" ht="15.75" x14ac:dyDescent="0.25">
      <c r="A50" s="7"/>
      <c r="B50" s="16"/>
      <c r="C50" s="148"/>
      <c r="D50" s="148"/>
      <c r="E50" s="13" t="s">
        <v>63</v>
      </c>
      <c r="F50" s="13"/>
      <c r="G50" s="13"/>
      <c r="H50" s="13" t="s">
        <v>33</v>
      </c>
      <c r="I50" s="13" t="s">
        <v>64</v>
      </c>
      <c r="J50" s="13" t="s">
        <v>65</v>
      </c>
      <c r="K50" s="13" t="s">
        <v>30</v>
      </c>
      <c r="L50" s="14">
        <v>0</v>
      </c>
      <c r="M50" s="14">
        <v>0</v>
      </c>
      <c r="N50" s="15"/>
      <c r="O50" s="15"/>
      <c r="P50" s="8"/>
    </row>
    <row r="51" spans="1:16" ht="15.75" x14ac:dyDescent="0.25">
      <c r="A51" s="7"/>
      <c r="B51" s="16"/>
      <c r="C51" s="148"/>
      <c r="D51" s="148"/>
      <c r="E51" s="13" t="s">
        <v>66</v>
      </c>
      <c r="F51" s="13"/>
      <c r="G51" s="13"/>
      <c r="H51" s="13" t="s">
        <v>33</v>
      </c>
      <c r="I51" s="13" t="s">
        <v>64</v>
      </c>
      <c r="J51" s="13" t="s">
        <v>65</v>
      </c>
      <c r="K51" s="13" t="s">
        <v>30</v>
      </c>
      <c r="L51" s="14">
        <v>0</v>
      </c>
      <c r="M51" s="14">
        <v>0</v>
      </c>
      <c r="N51" s="15"/>
      <c r="O51" s="15"/>
      <c r="P51" s="8"/>
    </row>
    <row r="52" spans="1:16" ht="15.75" x14ac:dyDescent="0.25">
      <c r="A52" s="7"/>
      <c r="B52" s="16"/>
      <c r="C52" s="148"/>
      <c r="D52" s="148"/>
      <c r="E52" s="13" t="s">
        <v>67</v>
      </c>
      <c r="F52" s="13"/>
      <c r="G52" s="13"/>
      <c r="H52" s="13" t="s">
        <v>27</v>
      </c>
      <c r="I52" s="13" t="s">
        <v>28</v>
      </c>
      <c r="J52" s="13" t="s">
        <v>34</v>
      </c>
      <c r="K52" s="13" t="s">
        <v>30</v>
      </c>
      <c r="L52" s="14">
        <v>16630.28</v>
      </c>
      <c r="M52" s="14">
        <v>3.62</v>
      </c>
      <c r="N52" s="15"/>
      <c r="O52" s="15"/>
      <c r="P52" s="8"/>
    </row>
    <row r="53" spans="1:16" ht="15.75" x14ac:dyDescent="0.25">
      <c r="A53" s="7"/>
      <c r="B53" s="16"/>
      <c r="C53" s="148"/>
      <c r="D53" s="148"/>
      <c r="E53" s="13" t="s">
        <v>68</v>
      </c>
      <c r="F53" s="13"/>
      <c r="G53" s="13"/>
      <c r="H53" s="13" t="s">
        <v>27</v>
      </c>
      <c r="I53" s="13" t="s">
        <v>28</v>
      </c>
      <c r="J53" s="13" t="s">
        <v>34</v>
      </c>
      <c r="K53" s="13" t="s">
        <v>30</v>
      </c>
      <c r="L53" s="14">
        <v>6879.97</v>
      </c>
      <c r="M53" s="14">
        <v>1.5</v>
      </c>
      <c r="N53" s="15"/>
      <c r="O53" s="15"/>
      <c r="P53" s="8"/>
    </row>
    <row r="54" spans="1:16" ht="15.75" x14ac:dyDescent="0.25">
      <c r="A54" s="7"/>
      <c r="B54" s="16"/>
      <c r="C54" s="148"/>
      <c r="D54" s="148"/>
      <c r="E54" s="13" t="s">
        <v>69</v>
      </c>
      <c r="F54" s="13"/>
      <c r="G54" s="13"/>
      <c r="H54" s="13" t="s">
        <v>33</v>
      </c>
      <c r="I54" s="13" t="s">
        <v>28</v>
      </c>
      <c r="J54" s="13" t="s">
        <v>34</v>
      </c>
      <c r="K54" s="13" t="s">
        <v>30</v>
      </c>
      <c r="L54" s="14">
        <v>55291</v>
      </c>
      <c r="M54" s="14">
        <v>4.9000000000000004</v>
      </c>
      <c r="N54" s="15"/>
      <c r="O54" s="15"/>
      <c r="P54" s="8"/>
    </row>
    <row r="55" spans="1:16" ht="15.75" x14ac:dyDescent="0.25">
      <c r="A55" s="7"/>
      <c r="B55" s="16"/>
      <c r="C55" s="148"/>
      <c r="D55" s="148"/>
      <c r="E55" s="13" t="s">
        <v>70</v>
      </c>
      <c r="F55" s="13"/>
      <c r="G55" s="13"/>
      <c r="H55" s="13" t="s">
        <v>33</v>
      </c>
      <c r="I55" s="13" t="s">
        <v>28</v>
      </c>
      <c r="J55" s="13" t="s">
        <v>29</v>
      </c>
      <c r="K55" s="13" t="s">
        <v>30</v>
      </c>
      <c r="L55" s="14">
        <v>189684.94</v>
      </c>
      <c r="M55" s="14">
        <v>64.56</v>
      </c>
      <c r="N55" s="15"/>
      <c r="O55" s="15"/>
      <c r="P55" s="8"/>
    </row>
    <row r="56" spans="1:16" ht="15.75" x14ac:dyDescent="0.25">
      <c r="A56" s="7"/>
      <c r="B56" s="16"/>
      <c r="C56" s="148"/>
      <c r="D56" s="148"/>
      <c r="E56" s="13" t="s">
        <v>71</v>
      </c>
      <c r="F56" s="13"/>
      <c r="G56" s="13"/>
      <c r="H56" s="13" t="s">
        <v>33</v>
      </c>
      <c r="I56" s="13" t="s">
        <v>28</v>
      </c>
      <c r="J56" s="13" t="s">
        <v>34</v>
      </c>
      <c r="K56" s="13" t="s">
        <v>30</v>
      </c>
      <c r="L56" s="14">
        <v>6951.64</v>
      </c>
      <c r="M56" s="14">
        <v>1.51</v>
      </c>
      <c r="N56" s="15"/>
      <c r="O56" s="15"/>
      <c r="P56" s="8"/>
    </row>
    <row r="57" spans="1:16" ht="15.75" x14ac:dyDescent="0.25">
      <c r="A57" s="7"/>
      <c r="B57" s="16"/>
      <c r="C57" s="148"/>
      <c r="D57" s="148"/>
      <c r="E57" s="13" t="s">
        <v>72</v>
      </c>
      <c r="F57" s="13"/>
      <c r="G57" s="13"/>
      <c r="H57" s="13" t="s">
        <v>27</v>
      </c>
      <c r="I57" s="13" t="s">
        <v>28</v>
      </c>
      <c r="J57" s="13" t="s">
        <v>73</v>
      </c>
      <c r="K57" s="13" t="s">
        <v>30</v>
      </c>
      <c r="L57" s="14">
        <v>9150</v>
      </c>
      <c r="M57" s="14">
        <v>0</v>
      </c>
      <c r="N57" s="15"/>
      <c r="O57" s="15"/>
      <c r="P57" s="8"/>
    </row>
    <row r="58" spans="1:16" ht="15.75" x14ac:dyDescent="0.25">
      <c r="A58" s="7"/>
      <c r="B58" s="16"/>
      <c r="C58" s="148"/>
      <c r="D58" s="148"/>
      <c r="E58" s="13" t="s">
        <v>57</v>
      </c>
      <c r="F58" s="13"/>
      <c r="G58" s="13"/>
      <c r="H58" s="13" t="s">
        <v>58</v>
      </c>
      <c r="I58" s="13" t="s">
        <v>28</v>
      </c>
      <c r="J58" s="13" t="s">
        <v>34</v>
      </c>
      <c r="K58" s="13" t="s">
        <v>30</v>
      </c>
      <c r="L58" s="14">
        <v>2637.93</v>
      </c>
      <c r="M58" s="14">
        <v>0.5907</v>
      </c>
      <c r="N58" s="15"/>
      <c r="O58" s="15"/>
      <c r="P58" s="8"/>
    </row>
    <row r="59" spans="1:16" ht="15.75" x14ac:dyDescent="0.25">
      <c r="A59" s="7"/>
      <c r="B59" s="16"/>
      <c r="C59" s="148"/>
      <c r="D59" s="148"/>
      <c r="E59" s="13" t="s">
        <v>57</v>
      </c>
      <c r="F59" s="13"/>
      <c r="G59" s="13"/>
      <c r="H59" s="13" t="s">
        <v>58</v>
      </c>
      <c r="I59" s="13" t="s">
        <v>28</v>
      </c>
      <c r="J59" s="13" t="s">
        <v>34</v>
      </c>
      <c r="K59" s="13" t="s">
        <v>30</v>
      </c>
      <c r="L59" s="14">
        <v>77955.48</v>
      </c>
      <c r="M59" s="14">
        <v>8.52</v>
      </c>
      <c r="N59" s="15"/>
      <c r="O59" s="15"/>
      <c r="P59" s="8"/>
    </row>
    <row r="60" spans="1:16" ht="15.75" x14ac:dyDescent="0.25">
      <c r="A60" s="7"/>
      <c r="B60" s="16"/>
      <c r="C60" s="148"/>
      <c r="D60" s="148"/>
      <c r="E60" s="13" t="s">
        <v>74</v>
      </c>
      <c r="F60" s="13"/>
      <c r="G60" s="13"/>
      <c r="H60" s="13" t="s">
        <v>33</v>
      </c>
      <c r="I60" s="13" t="s">
        <v>28</v>
      </c>
      <c r="J60" s="13" t="s">
        <v>34</v>
      </c>
      <c r="K60" s="13" t="s">
        <v>30</v>
      </c>
      <c r="L60" s="14">
        <v>180327</v>
      </c>
      <c r="M60" s="14">
        <v>22.4</v>
      </c>
      <c r="N60" s="15"/>
      <c r="O60" s="15"/>
      <c r="P60" s="8"/>
    </row>
    <row r="61" spans="1:16" ht="15.75" x14ac:dyDescent="0.25">
      <c r="A61" s="7"/>
      <c r="B61" s="16"/>
      <c r="C61" s="148"/>
      <c r="D61" s="148"/>
      <c r="E61" s="13" t="s">
        <v>75</v>
      </c>
      <c r="F61" s="13"/>
      <c r="G61" s="13"/>
      <c r="H61" s="13" t="s">
        <v>33</v>
      </c>
      <c r="I61" s="13" t="s">
        <v>28</v>
      </c>
      <c r="J61" s="13" t="s">
        <v>34</v>
      </c>
      <c r="K61" s="13" t="s">
        <v>30</v>
      </c>
      <c r="L61" s="14">
        <v>12476.45</v>
      </c>
      <c r="M61" s="14">
        <v>3.19</v>
      </c>
      <c r="N61" s="15"/>
      <c r="O61" s="15"/>
      <c r="P61" s="8"/>
    </row>
    <row r="62" spans="1:16" ht="15.75" x14ac:dyDescent="0.25">
      <c r="A62" s="7"/>
      <c r="B62" s="16"/>
      <c r="C62" s="148"/>
      <c r="D62" s="148"/>
      <c r="E62" s="13" t="s">
        <v>76</v>
      </c>
      <c r="F62" s="13"/>
      <c r="G62" s="13"/>
      <c r="H62" s="13" t="s">
        <v>33</v>
      </c>
      <c r="I62" s="13" t="s">
        <v>28</v>
      </c>
      <c r="J62" s="13" t="s">
        <v>34</v>
      </c>
      <c r="K62" s="13" t="s">
        <v>30</v>
      </c>
      <c r="L62" s="14">
        <v>23506.58</v>
      </c>
      <c r="M62" s="14">
        <v>5.12</v>
      </c>
      <c r="N62" s="15"/>
      <c r="O62" s="15"/>
      <c r="P62" s="8"/>
    </row>
    <row r="63" spans="1:16" ht="15.75" x14ac:dyDescent="0.25">
      <c r="A63" s="7"/>
      <c r="B63" s="16"/>
      <c r="C63" s="148"/>
      <c r="D63" s="148"/>
      <c r="E63" s="13" t="s">
        <v>77</v>
      </c>
      <c r="F63" s="13"/>
      <c r="G63" s="13"/>
      <c r="H63" s="13" t="s">
        <v>58</v>
      </c>
      <c r="I63" s="13" t="s">
        <v>78</v>
      </c>
      <c r="J63" s="13" t="s">
        <v>79</v>
      </c>
      <c r="K63" s="13" t="s">
        <v>30</v>
      </c>
      <c r="L63" s="15"/>
      <c r="M63" s="15"/>
      <c r="N63" s="15"/>
      <c r="O63" s="15"/>
      <c r="P63" s="8"/>
    </row>
    <row r="64" spans="1:16" ht="15.75" x14ac:dyDescent="0.25">
      <c r="A64" s="7"/>
      <c r="B64" s="16"/>
      <c r="C64" s="148"/>
      <c r="D64" s="148"/>
      <c r="E64" s="13" t="s">
        <v>57</v>
      </c>
      <c r="F64" s="13"/>
      <c r="G64" s="13"/>
      <c r="H64" s="13" t="s">
        <v>58</v>
      </c>
      <c r="I64" s="13" t="s">
        <v>28</v>
      </c>
      <c r="J64" s="13" t="s">
        <v>34</v>
      </c>
      <c r="K64" s="13" t="s">
        <v>30</v>
      </c>
      <c r="L64" s="14">
        <v>35582.262000000002</v>
      </c>
      <c r="M64" s="14">
        <v>4.3017000000000003</v>
      </c>
      <c r="N64" s="15"/>
      <c r="O64" s="15"/>
      <c r="P64" s="8"/>
    </row>
    <row r="65" spans="1:16" ht="15.75" x14ac:dyDescent="0.25">
      <c r="A65" s="7"/>
      <c r="B65" s="16"/>
      <c r="C65" s="148"/>
      <c r="D65" s="148"/>
      <c r="E65" s="13" t="s">
        <v>80</v>
      </c>
      <c r="F65" s="13"/>
      <c r="G65" s="13"/>
      <c r="H65" s="13" t="s">
        <v>27</v>
      </c>
      <c r="I65" s="13" t="s">
        <v>28</v>
      </c>
      <c r="J65" s="13" t="s">
        <v>73</v>
      </c>
      <c r="K65" s="13" t="s">
        <v>30</v>
      </c>
      <c r="L65" s="14">
        <v>9150</v>
      </c>
      <c r="M65" s="14">
        <v>0</v>
      </c>
      <c r="N65" s="15"/>
      <c r="O65" s="15"/>
      <c r="P65" s="8"/>
    </row>
    <row r="66" spans="1:16" ht="15.75" x14ac:dyDescent="0.25">
      <c r="A66" s="7"/>
      <c r="B66" s="16"/>
      <c r="C66" s="148"/>
      <c r="D66" s="148"/>
      <c r="E66" s="13" t="s">
        <v>81</v>
      </c>
      <c r="F66" s="13"/>
      <c r="G66" s="13"/>
      <c r="H66" s="13" t="s">
        <v>27</v>
      </c>
      <c r="I66" s="13" t="s">
        <v>28</v>
      </c>
      <c r="J66" s="13" t="s">
        <v>79</v>
      </c>
      <c r="K66" s="13" t="s">
        <v>30</v>
      </c>
      <c r="L66" s="14">
        <v>23852</v>
      </c>
      <c r="M66" s="14">
        <v>2.9</v>
      </c>
      <c r="N66" s="15"/>
      <c r="O66" s="15"/>
      <c r="P66" s="8"/>
    </row>
    <row r="67" spans="1:16" ht="15.75" x14ac:dyDescent="0.25">
      <c r="A67" s="7"/>
      <c r="B67" s="16"/>
      <c r="C67" s="148"/>
      <c r="D67" s="148"/>
      <c r="E67" s="13" t="s">
        <v>82</v>
      </c>
      <c r="F67" s="13"/>
      <c r="G67" s="13"/>
      <c r="H67" s="13" t="s">
        <v>27</v>
      </c>
      <c r="I67" s="13" t="s">
        <v>28</v>
      </c>
      <c r="J67" s="13" t="s">
        <v>79</v>
      </c>
      <c r="K67" s="13" t="s">
        <v>30</v>
      </c>
      <c r="L67" s="14">
        <v>8082.2</v>
      </c>
      <c r="M67" s="14">
        <v>2.0699999999999998</v>
      </c>
      <c r="N67" s="15"/>
      <c r="O67" s="15"/>
      <c r="P67" s="8"/>
    </row>
    <row r="68" spans="1:16" ht="15.75" x14ac:dyDescent="0.25">
      <c r="A68" s="7"/>
      <c r="B68" s="16"/>
      <c r="C68" s="148"/>
      <c r="D68" s="148"/>
      <c r="E68" s="13" t="s">
        <v>83</v>
      </c>
      <c r="F68" s="13"/>
      <c r="G68" s="13"/>
      <c r="H68" s="13" t="s">
        <v>33</v>
      </c>
      <c r="I68" s="13" t="s">
        <v>28</v>
      </c>
      <c r="J68" s="13" t="s">
        <v>34</v>
      </c>
      <c r="K68" s="13" t="s">
        <v>30</v>
      </c>
      <c r="L68" s="14">
        <v>301730.43</v>
      </c>
      <c r="M68" s="14">
        <v>52.33</v>
      </c>
      <c r="N68" s="15"/>
      <c r="O68" s="15"/>
      <c r="P68" s="8"/>
    </row>
    <row r="69" spans="1:16" ht="15.75" x14ac:dyDescent="0.25">
      <c r="A69" s="7"/>
      <c r="B69" s="16"/>
      <c r="C69" s="148"/>
      <c r="D69" s="148"/>
      <c r="E69" s="13" t="s">
        <v>84</v>
      </c>
      <c r="F69" s="13"/>
      <c r="G69" s="13"/>
      <c r="H69" s="13" t="s">
        <v>27</v>
      </c>
      <c r="I69" s="13" t="s">
        <v>28</v>
      </c>
      <c r="J69" s="13" t="s">
        <v>34</v>
      </c>
      <c r="K69" s="13" t="s">
        <v>30</v>
      </c>
      <c r="L69" s="14">
        <v>96751.28</v>
      </c>
      <c r="M69" s="14">
        <v>22.49</v>
      </c>
      <c r="N69" s="15"/>
      <c r="O69" s="15"/>
      <c r="P69" s="8"/>
    </row>
    <row r="70" spans="1:16" ht="15.75" x14ac:dyDescent="0.25">
      <c r="A70" s="7"/>
      <c r="B70" s="16"/>
      <c r="C70" s="148"/>
      <c r="D70" s="148"/>
      <c r="E70" s="13" t="s">
        <v>85</v>
      </c>
      <c r="F70" s="13"/>
      <c r="G70" s="13"/>
      <c r="H70" s="13" t="s">
        <v>33</v>
      </c>
      <c r="I70" s="13" t="s">
        <v>28</v>
      </c>
      <c r="J70" s="13" t="s">
        <v>34</v>
      </c>
      <c r="K70" s="13" t="s">
        <v>30</v>
      </c>
      <c r="L70" s="14">
        <v>95868.98</v>
      </c>
      <c r="M70" s="14">
        <v>22.04</v>
      </c>
      <c r="N70" s="15"/>
      <c r="O70" s="15"/>
      <c r="P70" s="8"/>
    </row>
    <row r="71" spans="1:16" ht="15.75" x14ac:dyDescent="0.25">
      <c r="A71" s="7"/>
      <c r="B71" s="16"/>
      <c r="C71" s="148"/>
      <c r="D71" s="148"/>
      <c r="E71" s="13" t="s">
        <v>86</v>
      </c>
      <c r="F71" s="13"/>
      <c r="G71" s="13"/>
      <c r="H71" s="13" t="s">
        <v>27</v>
      </c>
      <c r="I71" s="13" t="s">
        <v>28</v>
      </c>
      <c r="J71" s="13" t="s">
        <v>34</v>
      </c>
      <c r="K71" s="13" t="s">
        <v>30</v>
      </c>
      <c r="L71" s="14">
        <v>56828.24</v>
      </c>
      <c r="M71" s="14">
        <v>14.76</v>
      </c>
      <c r="N71" s="15"/>
      <c r="O71" s="15"/>
      <c r="P71" s="8"/>
    </row>
    <row r="72" spans="1:16" ht="15.75" x14ac:dyDescent="0.25">
      <c r="A72" s="7"/>
      <c r="B72" s="16"/>
      <c r="C72" s="148"/>
      <c r="D72" s="148"/>
      <c r="E72" s="13" t="s">
        <v>87</v>
      </c>
      <c r="F72" s="13"/>
      <c r="G72" s="13"/>
      <c r="H72" s="13" t="s">
        <v>27</v>
      </c>
      <c r="I72" s="13" t="s">
        <v>64</v>
      </c>
      <c r="J72" s="13" t="s">
        <v>65</v>
      </c>
      <c r="K72" s="13" t="s">
        <v>30</v>
      </c>
      <c r="L72" s="14">
        <v>0</v>
      </c>
      <c r="M72" s="14">
        <v>0</v>
      </c>
      <c r="N72" s="15"/>
      <c r="O72" s="15"/>
      <c r="P72" s="8"/>
    </row>
    <row r="73" spans="1:16" ht="15.75" x14ac:dyDescent="0.25">
      <c r="A73" s="7"/>
      <c r="B73" s="16"/>
      <c r="C73" s="148"/>
      <c r="D73" s="148"/>
      <c r="E73" s="13" t="s">
        <v>88</v>
      </c>
      <c r="F73" s="13"/>
      <c r="G73" s="13"/>
      <c r="H73" s="13" t="s">
        <v>27</v>
      </c>
      <c r="I73" s="13" t="s">
        <v>28</v>
      </c>
      <c r="J73" s="13" t="s">
        <v>34</v>
      </c>
      <c r="K73" s="13" t="s">
        <v>30</v>
      </c>
      <c r="L73" s="14">
        <v>38928.800000000003</v>
      </c>
      <c r="M73" s="14">
        <v>1.2</v>
      </c>
      <c r="N73" s="15"/>
      <c r="O73" s="15"/>
      <c r="P73" s="8"/>
    </row>
    <row r="74" spans="1:16" ht="15.75" x14ac:dyDescent="0.25">
      <c r="A74" s="7"/>
      <c r="B74" s="16"/>
      <c r="C74" s="148"/>
      <c r="D74" s="148"/>
      <c r="E74" s="13" t="s">
        <v>89</v>
      </c>
      <c r="F74" s="13"/>
      <c r="G74" s="13"/>
      <c r="H74" s="13" t="s">
        <v>33</v>
      </c>
      <c r="I74" s="13" t="s">
        <v>28</v>
      </c>
      <c r="J74" s="13" t="s">
        <v>34</v>
      </c>
      <c r="K74" s="13" t="s">
        <v>30</v>
      </c>
      <c r="L74" s="14">
        <v>12549</v>
      </c>
      <c r="M74" s="14">
        <v>3</v>
      </c>
      <c r="N74" s="15"/>
      <c r="O74" s="15"/>
      <c r="P74" s="8"/>
    </row>
    <row r="75" spans="1:16" ht="15.75" x14ac:dyDescent="0.25">
      <c r="A75" s="7"/>
      <c r="B75" s="16"/>
      <c r="C75" s="148"/>
      <c r="D75" s="148"/>
      <c r="E75" s="13" t="s">
        <v>90</v>
      </c>
      <c r="F75" s="13"/>
      <c r="G75" s="13"/>
      <c r="H75" s="13" t="s">
        <v>27</v>
      </c>
      <c r="I75" s="13" t="s">
        <v>28</v>
      </c>
      <c r="J75" s="13" t="s">
        <v>34</v>
      </c>
      <c r="K75" s="13" t="s">
        <v>30</v>
      </c>
      <c r="L75" s="14">
        <v>218014.4</v>
      </c>
      <c r="M75" s="14">
        <v>20</v>
      </c>
      <c r="N75" s="15"/>
      <c r="O75" s="15"/>
      <c r="P75" s="8"/>
    </row>
    <row r="76" spans="1:16" ht="15.75" x14ac:dyDescent="0.25">
      <c r="A76" s="7"/>
      <c r="B76" s="16"/>
      <c r="C76" s="148"/>
      <c r="D76" s="148"/>
      <c r="E76" s="13" t="s">
        <v>91</v>
      </c>
      <c r="F76" s="13"/>
      <c r="G76" s="13"/>
      <c r="H76" s="13" t="s">
        <v>33</v>
      </c>
      <c r="I76" s="13" t="s">
        <v>64</v>
      </c>
      <c r="J76" s="13" t="s">
        <v>65</v>
      </c>
      <c r="K76" s="13" t="s">
        <v>30</v>
      </c>
      <c r="L76" s="14">
        <v>0</v>
      </c>
      <c r="M76" s="14">
        <v>0</v>
      </c>
      <c r="N76" s="15"/>
      <c r="O76" s="15"/>
      <c r="P76" s="8"/>
    </row>
    <row r="77" spans="1:16" ht="15.75" x14ac:dyDescent="0.25">
      <c r="A77" s="7"/>
      <c r="B77" s="16"/>
      <c r="C77" s="148"/>
      <c r="D77" s="148"/>
      <c r="E77" s="13" t="s">
        <v>92</v>
      </c>
      <c r="F77" s="13"/>
      <c r="G77" s="13"/>
      <c r="H77" s="13" t="s">
        <v>33</v>
      </c>
      <c r="I77" s="13" t="s">
        <v>64</v>
      </c>
      <c r="J77" s="13" t="s">
        <v>65</v>
      </c>
      <c r="K77" s="13" t="s">
        <v>30</v>
      </c>
      <c r="L77" s="14">
        <v>0</v>
      </c>
      <c r="M77" s="14">
        <v>0</v>
      </c>
      <c r="N77" s="15"/>
      <c r="O77" s="15"/>
      <c r="P77" s="8"/>
    </row>
    <row r="78" spans="1:16" ht="15.75" x14ac:dyDescent="0.25">
      <c r="A78" s="7"/>
      <c r="B78" s="16"/>
      <c r="C78" s="148"/>
      <c r="D78" s="148"/>
      <c r="E78" s="13" t="s">
        <v>93</v>
      </c>
      <c r="F78" s="13"/>
      <c r="G78" s="13"/>
      <c r="H78" s="13" t="s">
        <v>33</v>
      </c>
      <c r="I78" s="13" t="s">
        <v>28</v>
      </c>
      <c r="J78" s="13" t="s">
        <v>34</v>
      </c>
      <c r="K78" s="13" t="s">
        <v>30</v>
      </c>
      <c r="L78" s="14">
        <v>5838</v>
      </c>
      <c r="M78" s="14">
        <v>0</v>
      </c>
      <c r="N78" s="15"/>
      <c r="O78" s="15"/>
      <c r="P78" s="8"/>
    </row>
    <row r="79" spans="1:16" ht="15.75" x14ac:dyDescent="0.25">
      <c r="A79" s="7"/>
      <c r="B79" s="16"/>
      <c r="C79" s="148"/>
      <c r="D79" s="148"/>
      <c r="E79" s="13" t="s">
        <v>94</v>
      </c>
      <c r="F79" s="13"/>
      <c r="G79" s="13"/>
      <c r="H79" s="13" t="s">
        <v>33</v>
      </c>
      <c r="I79" s="13" t="s">
        <v>28</v>
      </c>
      <c r="J79" s="13" t="s">
        <v>34</v>
      </c>
      <c r="K79" s="13" t="s">
        <v>30</v>
      </c>
      <c r="L79" s="14">
        <v>5510.4</v>
      </c>
      <c r="M79" s="14">
        <v>0</v>
      </c>
      <c r="N79" s="15"/>
      <c r="O79" s="15"/>
      <c r="P79" s="8"/>
    </row>
    <row r="80" spans="1:16" ht="15.75" x14ac:dyDescent="0.25">
      <c r="A80" s="7"/>
      <c r="B80" s="16"/>
      <c r="C80" s="148"/>
      <c r="D80" s="148"/>
      <c r="E80" s="13" t="s">
        <v>95</v>
      </c>
      <c r="F80" s="13"/>
      <c r="G80" s="13"/>
      <c r="H80" s="13" t="s">
        <v>33</v>
      </c>
      <c r="I80" s="13" t="s">
        <v>28</v>
      </c>
      <c r="J80" s="13" t="s">
        <v>29</v>
      </c>
      <c r="K80" s="13" t="s">
        <v>30</v>
      </c>
      <c r="L80" s="14">
        <v>678.75</v>
      </c>
      <c r="M80" s="14">
        <v>0.68</v>
      </c>
      <c r="N80" s="15"/>
      <c r="O80" s="15"/>
      <c r="P80" s="8"/>
    </row>
    <row r="81" spans="1:16" ht="15.75" x14ac:dyDescent="0.25">
      <c r="A81" s="7"/>
      <c r="B81" s="16"/>
      <c r="C81" s="148"/>
      <c r="D81" s="148"/>
      <c r="E81" s="13" t="s">
        <v>96</v>
      </c>
      <c r="F81" s="13"/>
      <c r="G81" s="13"/>
      <c r="H81" s="13" t="s">
        <v>33</v>
      </c>
      <c r="I81" s="13" t="s">
        <v>28</v>
      </c>
      <c r="J81" s="13" t="s">
        <v>79</v>
      </c>
      <c r="K81" s="13" t="s">
        <v>30</v>
      </c>
      <c r="L81" s="14">
        <v>27410</v>
      </c>
      <c r="M81" s="14">
        <v>6.91</v>
      </c>
      <c r="N81" s="15"/>
      <c r="O81" s="15"/>
      <c r="P81" s="8"/>
    </row>
    <row r="82" spans="1:16" ht="15.75" x14ac:dyDescent="0.25">
      <c r="A82" s="7"/>
      <c r="B82" s="16"/>
      <c r="C82" s="148"/>
      <c r="D82" s="148"/>
      <c r="E82" s="13" t="s">
        <v>97</v>
      </c>
      <c r="F82" s="13"/>
      <c r="G82" s="13"/>
      <c r="H82" s="13" t="s">
        <v>27</v>
      </c>
      <c r="I82" s="13" t="s">
        <v>28</v>
      </c>
      <c r="J82" s="13" t="s">
        <v>34</v>
      </c>
      <c r="K82" s="13" t="s">
        <v>30</v>
      </c>
      <c r="L82" s="14">
        <v>13986</v>
      </c>
      <c r="M82" s="14">
        <v>0</v>
      </c>
      <c r="N82" s="15"/>
      <c r="O82" s="15"/>
      <c r="P82" s="8"/>
    </row>
    <row r="83" spans="1:16" ht="15.75" x14ac:dyDescent="0.25">
      <c r="A83" s="7"/>
      <c r="B83" s="16"/>
      <c r="C83" s="148"/>
      <c r="D83" s="148"/>
      <c r="E83" s="13" t="s">
        <v>98</v>
      </c>
      <c r="F83" s="13"/>
      <c r="G83" s="13"/>
      <c r="H83" s="13" t="s">
        <v>27</v>
      </c>
      <c r="I83" s="13" t="s">
        <v>28</v>
      </c>
      <c r="J83" s="13" t="s">
        <v>99</v>
      </c>
      <c r="K83" s="13" t="s">
        <v>30</v>
      </c>
      <c r="L83" s="14">
        <v>53354</v>
      </c>
      <c r="M83" s="14">
        <v>0</v>
      </c>
      <c r="N83" s="15"/>
      <c r="O83" s="15"/>
      <c r="P83" s="8"/>
    </row>
    <row r="84" spans="1:16" ht="15.75" x14ac:dyDescent="0.25">
      <c r="A84" s="7"/>
      <c r="B84" s="16"/>
      <c r="C84" s="148"/>
      <c r="D84" s="148"/>
      <c r="E84" s="13" t="s">
        <v>100</v>
      </c>
      <c r="F84" s="13"/>
      <c r="G84" s="13"/>
      <c r="H84" s="13" t="s">
        <v>27</v>
      </c>
      <c r="I84" s="13" t="s">
        <v>28</v>
      </c>
      <c r="J84" s="13" t="s">
        <v>34</v>
      </c>
      <c r="K84" s="13" t="s">
        <v>30</v>
      </c>
      <c r="L84" s="14">
        <v>70964.14</v>
      </c>
      <c r="M84" s="14">
        <v>18.53</v>
      </c>
      <c r="N84" s="15"/>
      <c r="O84" s="15"/>
      <c r="P84" s="8"/>
    </row>
    <row r="85" spans="1:16" ht="15.75" x14ac:dyDescent="0.25">
      <c r="A85" s="7"/>
      <c r="B85" s="16"/>
      <c r="C85" s="148"/>
      <c r="D85" s="148"/>
      <c r="E85" s="13" t="s">
        <v>101</v>
      </c>
      <c r="F85" s="13"/>
      <c r="G85" s="13"/>
      <c r="H85" s="13" t="s">
        <v>33</v>
      </c>
      <c r="I85" s="13" t="s">
        <v>28</v>
      </c>
      <c r="J85" s="13" t="s">
        <v>34</v>
      </c>
      <c r="K85" s="13" t="s">
        <v>30</v>
      </c>
      <c r="L85" s="14">
        <v>29652</v>
      </c>
      <c r="M85" s="14">
        <v>0</v>
      </c>
      <c r="N85" s="15"/>
      <c r="O85" s="15"/>
      <c r="P85" s="8"/>
    </row>
    <row r="86" spans="1:16" ht="15.75" x14ac:dyDescent="0.25">
      <c r="A86" s="7"/>
      <c r="B86" s="16"/>
      <c r="C86" s="148"/>
      <c r="D86" s="148"/>
      <c r="E86" s="13" t="s">
        <v>102</v>
      </c>
      <c r="F86" s="13"/>
      <c r="G86" s="13"/>
      <c r="H86" s="13" t="s">
        <v>58</v>
      </c>
      <c r="I86" s="13" t="s">
        <v>28</v>
      </c>
      <c r="J86" s="13" t="s">
        <v>34</v>
      </c>
      <c r="K86" s="13" t="s">
        <v>30</v>
      </c>
      <c r="L86" s="14">
        <v>43359.32</v>
      </c>
      <c r="M86" s="14">
        <v>9.5500000000000007</v>
      </c>
      <c r="N86" s="15"/>
      <c r="O86" s="15"/>
      <c r="P86" s="8"/>
    </row>
    <row r="87" spans="1:16" ht="15.75" x14ac:dyDescent="0.25">
      <c r="A87" s="7"/>
      <c r="B87" s="16"/>
      <c r="C87" s="148"/>
      <c r="D87" s="148"/>
      <c r="E87" s="13" t="s">
        <v>103</v>
      </c>
      <c r="F87" s="13"/>
      <c r="G87" s="13"/>
      <c r="H87" s="13" t="s">
        <v>33</v>
      </c>
      <c r="I87" s="13" t="s">
        <v>28</v>
      </c>
      <c r="J87" s="13" t="s">
        <v>34</v>
      </c>
      <c r="K87" s="13" t="s">
        <v>30</v>
      </c>
      <c r="L87" s="14">
        <v>144485.60999999999</v>
      </c>
      <c r="M87" s="14">
        <v>23.71</v>
      </c>
      <c r="N87" s="15"/>
      <c r="O87" s="15"/>
      <c r="P87" s="8"/>
    </row>
    <row r="88" spans="1:16" ht="15.75" x14ac:dyDescent="0.25">
      <c r="A88" s="7"/>
      <c r="B88" s="16"/>
      <c r="C88" s="148"/>
      <c r="D88" s="148"/>
      <c r="E88" s="13" t="s">
        <v>104</v>
      </c>
      <c r="F88" s="13"/>
      <c r="G88" s="13"/>
      <c r="H88" s="13" t="s">
        <v>58</v>
      </c>
      <c r="I88" s="13" t="s">
        <v>28</v>
      </c>
      <c r="J88" s="13" t="s">
        <v>34</v>
      </c>
      <c r="K88" s="13" t="s">
        <v>30</v>
      </c>
      <c r="L88" s="14">
        <v>93884.66</v>
      </c>
      <c r="M88" s="14">
        <v>24.1</v>
      </c>
      <c r="N88" s="15"/>
      <c r="O88" s="15"/>
      <c r="P88" s="8"/>
    </row>
    <row r="89" spans="1:16" ht="15.75" x14ac:dyDescent="0.25">
      <c r="A89" s="7"/>
      <c r="B89" s="16"/>
      <c r="C89" s="148"/>
      <c r="D89" s="148"/>
      <c r="E89" s="13" t="s">
        <v>105</v>
      </c>
      <c r="F89" s="13"/>
      <c r="G89" s="13"/>
      <c r="H89" s="13" t="s">
        <v>33</v>
      </c>
      <c r="I89" s="13" t="s">
        <v>28</v>
      </c>
      <c r="J89" s="13" t="s">
        <v>34</v>
      </c>
      <c r="K89" s="13" t="s">
        <v>30</v>
      </c>
      <c r="L89" s="14">
        <v>553461</v>
      </c>
      <c r="M89" s="14">
        <v>91.5</v>
      </c>
      <c r="N89" s="15"/>
      <c r="O89" s="15"/>
      <c r="P89" s="8"/>
    </row>
    <row r="90" spans="1:16" ht="15.75" x14ac:dyDescent="0.25">
      <c r="A90" s="7"/>
      <c r="B90" s="16"/>
      <c r="C90" s="148"/>
      <c r="D90" s="148"/>
      <c r="E90" s="13" t="s">
        <v>106</v>
      </c>
      <c r="F90" s="13"/>
      <c r="G90" s="13"/>
      <c r="H90" s="13" t="s">
        <v>33</v>
      </c>
      <c r="I90" s="13" t="s">
        <v>28</v>
      </c>
      <c r="J90" s="13" t="s">
        <v>34</v>
      </c>
      <c r="K90" s="13" t="s">
        <v>30</v>
      </c>
      <c r="L90" s="14">
        <v>98232.04</v>
      </c>
      <c r="M90" s="14">
        <v>29.89</v>
      </c>
      <c r="N90" s="15"/>
      <c r="O90" s="15"/>
      <c r="P90" s="8"/>
    </row>
    <row r="91" spans="1:16" ht="15.75" x14ac:dyDescent="0.25">
      <c r="A91" s="7"/>
      <c r="B91" s="16"/>
      <c r="C91" s="148"/>
      <c r="D91" s="148"/>
      <c r="E91" s="13" t="s">
        <v>107</v>
      </c>
      <c r="F91" s="13"/>
      <c r="G91" s="13"/>
      <c r="H91" s="13" t="s">
        <v>27</v>
      </c>
      <c r="I91" s="13" t="s">
        <v>28</v>
      </c>
      <c r="J91" s="13" t="s">
        <v>79</v>
      </c>
      <c r="K91" s="13" t="s">
        <v>30</v>
      </c>
      <c r="L91" s="14">
        <v>21276.2</v>
      </c>
      <c r="M91" s="14">
        <v>5.39</v>
      </c>
      <c r="N91" s="15"/>
      <c r="O91" s="15"/>
      <c r="P91" s="8"/>
    </row>
    <row r="92" spans="1:16" ht="15.75" x14ac:dyDescent="0.25">
      <c r="A92" s="7"/>
      <c r="B92" s="16"/>
      <c r="C92" s="148"/>
      <c r="D92" s="148"/>
      <c r="E92" s="13" t="s">
        <v>108</v>
      </c>
      <c r="F92" s="13"/>
      <c r="G92" s="13"/>
      <c r="H92" s="13" t="s">
        <v>27</v>
      </c>
      <c r="I92" s="13" t="s">
        <v>28</v>
      </c>
      <c r="J92" s="13" t="s">
        <v>73</v>
      </c>
      <c r="K92" s="13" t="s">
        <v>30</v>
      </c>
      <c r="L92" s="14">
        <v>59949</v>
      </c>
      <c r="M92" s="14">
        <v>8.18</v>
      </c>
      <c r="N92" s="15"/>
      <c r="O92" s="15"/>
      <c r="P92" s="8"/>
    </row>
    <row r="93" spans="1:16" ht="15.75" x14ac:dyDescent="0.25">
      <c r="A93" s="7"/>
      <c r="B93" s="16"/>
      <c r="C93" s="148"/>
      <c r="D93" s="148"/>
      <c r="E93" s="13" t="s">
        <v>109</v>
      </c>
      <c r="F93" s="13"/>
      <c r="G93" s="13"/>
      <c r="H93" s="13" t="s">
        <v>27</v>
      </c>
      <c r="I93" s="13" t="s">
        <v>28</v>
      </c>
      <c r="J93" s="13" t="s">
        <v>34</v>
      </c>
      <c r="K93" s="13" t="s">
        <v>30</v>
      </c>
      <c r="L93" s="14">
        <v>40776.28</v>
      </c>
      <c r="M93" s="14">
        <v>7.8</v>
      </c>
      <c r="N93" s="15"/>
      <c r="O93" s="15"/>
      <c r="P93" s="8"/>
    </row>
    <row r="94" spans="1:16" ht="15.75" x14ac:dyDescent="0.25">
      <c r="A94" s="7"/>
      <c r="B94" s="16"/>
      <c r="C94" s="148"/>
      <c r="D94" s="148"/>
      <c r="E94" s="13" t="s">
        <v>110</v>
      </c>
      <c r="F94" s="13"/>
      <c r="G94" s="13"/>
      <c r="H94" s="13" t="s">
        <v>33</v>
      </c>
      <c r="I94" s="13" t="s">
        <v>28</v>
      </c>
      <c r="J94" s="13" t="s">
        <v>111</v>
      </c>
      <c r="K94" s="13" t="s">
        <v>30</v>
      </c>
      <c r="L94" s="14">
        <v>22811</v>
      </c>
      <c r="M94" s="14">
        <v>0</v>
      </c>
      <c r="N94" s="15"/>
      <c r="O94" s="15"/>
      <c r="P94" s="8"/>
    </row>
    <row r="95" spans="1:16" ht="15.75" x14ac:dyDescent="0.25">
      <c r="A95" s="7"/>
      <c r="B95" s="16"/>
      <c r="C95" s="148"/>
      <c r="D95" s="148"/>
      <c r="E95" s="13" t="s">
        <v>112</v>
      </c>
      <c r="F95" s="13"/>
      <c r="G95" s="13"/>
      <c r="H95" s="13" t="s">
        <v>27</v>
      </c>
      <c r="I95" s="13" t="s">
        <v>28</v>
      </c>
      <c r="J95" s="13" t="s">
        <v>34</v>
      </c>
      <c r="K95" s="13" t="s">
        <v>30</v>
      </c>
      <c r="L95" s="14">
        <v>198764.4</v>
      </c>
      <c r="M95" s="14">
        <v>22.69</v>
      </c>
      <c r="N95" s="15"/>
      <c r="O95" s="15"/>
      <c r="P95" s="8"/>
    </row>
    <row r="96" spans="1:16" ht="15.75" x14ac:dyDescent="0.25">
      <c r="A96" s="7"/>
      <c r="B96" s="16"/>
      <c r="C96" s="148"/>
      <c r="D96" s="148"/>
      <c r="E96" s="13" t="s">
        <v>94</v>
      </c>
      <c r="F96" s="13"/>
      <c r="G96" s="13"/>
      <c r="H96" s="13" t="s">
        <v>33</v>
      </c>
      <c r="I96" s="13" t="s">
        <v>28</v>
      </c>
      <c r="J96" s="13" t="s">
        <v>34</v>
      </c>
      <c r="K96" s="13" t="s">
        <v>30</v>
      </c>
      <c r="L96" s="14">
        <v>52689.15</v>
      </c>
      <c r="M96" s="14">
        <v>7.19</v>
      </c>
      <c r="N96" s="15"/>
      <c r="O96" s="15"/>
      <c r="P96" s="8"/>
    </row>
    <row r="97" spans="1:16" ht="15.75" x14ac:dyDescent="0.25">
      <c r="A97" s="7"/>
      <c r="B97" s="16"/>
      <c r="C97" s="148"/>
      <c r="D97" s="148"/>
      <c r="E97" s="13" t="s">
        <v>113</v>
      </c>
      <c r="F97" s="13"/>
      <c r="G97" s="13"/>
      <c r="H97" s="13" t="s">
        <v>27</v>
      </c>
      <c r="I97" s="13" t="s">
        <v>28</v>
      </c>
      <c r="J97" s="13" t="s">
        <v>34</v>
      </c>
      <c r="K97" s="13" t="s">
        <v>30</v>
      </c>
      <c r="L97" s="14">
        <v>408278.2</v>
      </c>
      <c r="M97" s="14">
        <v>50.7</v>
      </c>
      <c r="N97" s="15"/>
      <c r="O97" s="15"/>
      <c r="P97" s="8"/>
    </row>
    <row r="98" spans="1:16" ht="15.75" x14ac:dyDescent="0.25">
      <c r="A98" s="7"/>
      <c r="B98" s="16"/>
      <c r="C98" s="148"/>
      <c r="D98" s="148"/>
      <c r="E98" s="13" t="s">
        <v>114</v>
      </c>
      <c r="F98" s="13"/>
      <c r="G98" s="13"/>
      <c r="H98" s="13" t="s">
        <v>27</v>
      </c>
      <c r="I98" s="13" t="s">
        <v>28</v>
      </c>
      <c r="J98" s="13" t="s">
        <v>34</v>
      </c>
      <c r="K98" s="13" t="s">
        <v>30</v>
      </c>
      <c r="L98" s="14">
        <v>698265</v>
      </c>
      <c r="M98" s="14">
        <v>66.3</v>
      </c>
      <c r="N98" s="15"/>
      <c r="O98" s="15"/>
      <c r="P98" s="8"/>
    </row>
    <row r="99" spans="1:16" ht="15.75" x14ac:dyDescent="0.25">
      <c r="A99" s="7"/>
      <c r="B99" s="16"/>
      <c r="C99" s="148"/>
      <c r="D99" s="148"/>
      <c r="E99" s="13" t="s">
        <v>115</v>
      </c>
      <c r="F99" s="13"/>
      <c r="G99" s="13"/>
      <c r="H99" s="13" t="s">
        <v>58</v>
      </c>
      <c r="I99" s="13" t="s">
        <v>28</v>
      </c>
      <c r="J99" s="13" t="s">
        <v>34</v>
      </c>
      <c r="K99" s="13" t="s">
        <v>30</v>
      </c>
      <c r="L99" s="14">
        <v>127197.9</v>
      </c>
      <c r="M99" s="14">
        <v>28.5</v>
      </c>
      <c r="N99" s="15"/>
      <c r="O99" s="15"/>
      <c r="P99" s="8"/>
    </row>
    <row r="100" spans="1:16" ht="15.75" x14ac:dyDescent="0.25">
      <c r="A100" s="7"/>
      <c r="B100" s="16"/>
      <c r="C100" s="148"/>
      <c r="D100" s="148"/>
      <c r="E100" s="13" t="s">
        <v>57</v>
      </c>
      <c r="F100" s="13"/>
      <c r="G100" s="13"/>
      <c r="H100" s="13" t="s">
        <v>58</v>
      </c>
      <c r="I100" s="13" t="s">
        <v>28</v>
      </c>
      <c r="J100" s="13" t="s">
        <v>34</v>
      </c>
      <c r="K100" s="13" t="s">
        <v>30</v>
      </c>
      <c r="L100" s="14">
        <v>106679.16</v>
      </c>
      <c r="M100" s="14">
        <v>3.1492</v>
      </c>
      <c r="N100" s="15"/>
      <c r="O100" s="15"/>
      <c r="P100" s="8"/>
    </row>
    <row r="101" spans="1:16" ht="15.75" x14ac:dyDescent="0.25">
      <c r="A101" s="7"/>
      <c r="B101" s="16"/>
      <c r="C101" s="148"/>
      <c r="D101" s="148"/>
      <c r="E101" s="13" t="s">
        <v>116</v>
      </c>
      <c r="F101" s="13"/>
      <c r="G101" s="13"/>
      <c r="H101" s="13" t="s">
        <v>27</v>
      </c>
      <c r="I101" s="13" t="s">
        <v>28</v>
      </c>
      <c r="J101" s="13" t="s">
        <v>34</v>
      </c>
      <c r="K101" s="13" t="s">
        <v>30</v>
      </c>
      <c r="L101" s="14">
        <v>87166</v>
      </c>
      <c r="M101" s="14">
        <v>18.7</v>
      </c>
      <c r="N101" s="15"/>
      <c r="O101" s="15"/>
      <c r="P101" s="8"/>
    </row>
    <row r="102" spans="1:16" ht="15.75" x14ac:dyDescent="0.25">
      <c r="A102" s="7"/>
      <c r="B102" s="16"/>
      <c r="C102" s="148"/>
      <c r="D102" s="148"/>
      <c r="E102" s="13" t="s">
        <v>117</v>
      </c>
      <c r="F102" s="13"/>
      <c r="G102" s="13"/>
      <c r="H102" s="13" t="s">
        <v>33</v>
      </c>
      <c r="I102" s="13" t="s">
        <v>28</v>
      </c>
      <c r="J102" s="13" t="s">
        <v>73</v>
      </c>
      <c r="K102" s="13" t="s">
        <v>30</v>
      </c>
      <c r="L102" s="14">
        <v>69087</v>
      </c>
      <c r="M102" s="14">
        <v>4.3</v>
      </c>
      <c r="N102" s="15"/>
      <c r="O102" s="15"/>
      <c r="P102" s="8"/>
    </row>
    <row r="103" spans="1:16" ht="15.75" x14ac:dyDescent="0.25">
      <c r="A103" s="7"/>
      <c r="B103" s="17"/>
      <c r="C103" s="18" t="s">
        <v>53</v>
      </c>
      <c r="D103" s="19" t="s">
        <v>54</v>
      </c>
      <c r="E103" s="20">
        <v>63</v>
      </c>
      <c r="F103" s="20"/>
      <c r="G103" s="20"/>
      <c r="H103" s="20"/>
      <c r="I103" s="20"/>
      <c r="J103" s="20"/>
      <c r="K103" s="20"/>
      <c r="L103" s="20"/>
      <c r="M103" s="20"/>
      <c r="N103" s="20">
        <v>5255297</v>
      </c>
      <c r="O103" s="20">
        <v>817</v>
      </c>
      <c r="P103" s="8"/>
    </row>
    <row r="104" spans="1:16" ht="15.75" x14ac:dyDescent="0.25">
      <c r="A104" s="7"/>
      <c r="B104" s="18" t="s">
        <v>53</v>
      </c>
      <c r="C104" s="21"/>
      <c r="D104" s="19" t="s">
        <v>54</v>
      </c>
      <c r="E104" s="20">
        <v>85</v>
      </c>
      <c r="F104" s="20"/>
      <c r="G104" s="20"/>
      <c r="H104" s="20"/>
      <c r="I104" s="20"/>
      <c r="J104" s="20"/>
      <c r="K104" s="20"/>
      <c r="L104" s="20"/>
      <c r="M104" s="20"/>
      <c r="N104" s="20">
        <v>6029041</v>
      </c>
      <c r="O104" s="20">
        <v>881</v>
      </c>
      <c r="P104" s="8"/>
    </row>
    <row r="105" spans="1:16" ht="15.75" x14ac:dyDescent="0.25">
      <c r="A105" s="7"/>
      <c r="B105" s="22" t="s">
        <v>118</v>
      </c>
      <c r="C105" s="23"/>
      <c r="D105" s="24" t="s">
        <v>54</v>
      </c>
      <c r="E105" s="25">
        <v>85</v>
      </c>
      <c r="F105" s="25"/>
      <c r="G105" s="25"/>
      <c r="H105" s="25"/>
      <c r="I105" s="25"/>
      <c r="J105" s="25"/>
      <c r="K105" s="25"/>
      <c r="L105" s="25"/>
      <c r="M105" s="25"/>
      <c r="N105" s="25">
        <v>6029041</v>
      </c>
      <c r="O105" s="25">
        <v>881</v>
      </c>
      <c r="P105" s="8"/>
    </row>
    <row r="106" spans="1:16" ht="15.75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7"/>
    </row>
    <row r="107" spans="1:16" ht="15.75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7"/>
    </row>
    <row r="108" spans="1:16" ht="15.75" x14ac:dyDescent="0.25">
      <c r="A108" s="26"/>
      <c r="B108" s="26" t="s">
        <v>119</v>
      </c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7"/>
    </row>
    <row r="109" spans="1:16" ht="15.75" x14ac:dyDescent="0.25">
      <c r="A109" s="28"/>
      <c r="B109" s="28" t="s">
        <v>120</v>
      </c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9"/>
    </row>
    <row r="112" spans="1:16" ht="15.75" thickBot="1" x14ac:dyDescent="0.3"/>
    <row r="113" spans="1:17" ht="15.75" thickBot="1" x14ac:dyDescent="0.3">
      <c r="F113" s="44" t="s">
        <v>209</v>
      </c>
      <c r="G113" s="50"/>
      <c r="H113" s="50"/>
      <c r="I113" s="50"/>
      <c r="J113" s="50" t="s">
        <v>193</v>
      </c>
      <c r="K113" s="45" t="s">
        <v>194</v>
      </c>
      <c r="L113" s="142">
        <v>2019</v>
      </c>
      <c r="M113" s="143"/>
      <c r="N113" s="142">
        <v>2020</v>
      </c>
      <c r="O113" s="143"/>
      <c r="P113" s="144">
        <v>2021</v>
      </c>
      <c r="Q113" s="145"/>
    </row>
    <row r="114" spans="1:17" x14ac:dyDescent="0.25">
      <c r="A114" s="44"/>
      <c r="B114" s="50"/>
      <c r="C114" s="50"/>
      <c r="D114" s="50"/>
      <c r="E114" s="50"/>
      <c r="F114" s="44" t="s">
        <v>195</v>
      </c>
      <c r="G114" s="50" t="s">
        <v>196</v>
      </c>
      <c r="H114" s="50" t="s">
        <v>206</v>
      </c>
      <c r="I114" s="50" t="s">
        <v>207</v>
      </c>
      <c r="J114" s="50"/>
      <c r="K114" s="45"/>
      <c r="L114" s="44" t="s">
        <v>197</v>
      </c>
      <c r="M114" s="45" t="s">
        <v>198</v>
      </c>
      <c r="N114" s="44" t="s">
        <v>197</v>
      </c>
      <c r="O114" s="45" t="s">
        <v>198</v>
      </c>
      <c r="P114" s="44" t="s">
        <v>197</v>
      </c>
      <c r="Q114" s="45" t="s">
        <v>198</v>
      </c>
    </row>
    <row r="115" spans="1:17" x14ac:dyDescent="0.25">
      <c r="A115" s="64" t="s">
        <v>25</v>
      </c>
      <c r="B115" s="56" t="s">
        <v>28</v>
      </c>
      <c r="C115" s="56" t="s">
        <v>29</v>
      </c>
      <c r="D115" s="74">
        <f>SUMIF($J$17:$J$38,$C115,L$17:L$38)</f>
        <v>1993.1000000000001</v>
      </c>
      <c r="E115" s="74">
        <f>SUMIF($J$17:$J$38,$C115,M$17:M$38)</f>
        <v>2.23</v>
      </c>
      <c r="F115" s="85">
        <f>F116</f>
        <v>0.88400000000000001</v>
      </c>
      <c r="G115" s="62">
        <f>G116</f>
        <v>0.74</v>
      </c>
      <c r="H115" s="62">
        <v>1.038</v>
      </c>
      <c r="I115" s="52">
        <v>1.113</v>
      </c>
      <c r="J115" s="62">
        <v>1</v>
      </c>
      <c r="K115" s="55">
        <v>0.995</v>
      </c>
      <c r="L115" s="82">
        <f>D115*F115*H115</f>
        <v>1828.8526152000002</v>
      </c>
      <c r="M115" s="76">
        <f>E115*G115*I115</f>
        <v>1.8366725999999998</v>
      </c>
      <c r="N115" s="82">
        <f>D115*F115*J115*H115</f>
        <v>1828.8526152000002</v>
      </c>
      <c r="O115" s="76">
        <f>E115*G115*J115*I115</f>
        <v>1.8366725999999998</v>
      </c>
      <c r="P115" s="82">
        <f>D115*F115*K115*H115</f>
        <v>1819.7083521240002</v>
      </c>
      <c r="Q115" s="76">
        <f>E115*G115*K115*I115</f>
        <v>1.8274892369999998</v>
      </c>
    </row>
    <row r="116" spans="1:17" x14ac:dyDescent="0.25">
      <c r="A116" s="64"/>
      <c r="B116" s="56" t="s">
        <v>28</v>
      </c>
      <c r="C116" s="56" t="s">
        <v>34</v>
      </c>
      <c r="D116" s="74">
        <f>SUMIF($J$17:$J$38,$C116,L$17:L$38)</f>
        <v>771750.42</v>
      </c>
      <c r="E116" s="74">
        <f>SUMIF($J$17:$J$38,$C116,M$17:M$38)</f>
        <v>61.51</v>
      </c>
      <c r="F116" s="85">
        <v>0.88400000000000001</v>
      </c>
      <c r="G116" s="62">
        <v>0.74</v>
      </c>
      <c r="H116" s="62">
        <v>1.038</v>
      </c>
      <c r="I116" s="52">
        <f>I115</f>
        <v>1.113</v>
      </c>
      <c r="J116" s="62">
        <f>J115</f>
        <v>1</v>
      </c>
      <c r="K116" s="55">
        <f>K115</f>
        <v>0.995</v>
      </c>
      <c r="L116" s="82">
        <f>D116*F116*H116</f>
        <v>708152.01138864015</v>
      </c>
      <c r="M116" s="76">
        <f>E116*G116*I116</f>
        <v>50.660866199999994</v>
      </c>
      <c r="N116" s="82">
        <f>D116*F116*J116*H116</f>
        <v>708152.01138864015</v>
      </c>
      <c r="O116" s="76">
        <f>E116*G116*J116*I116</f>
        <v>50.660866199999994</v>
      </c>
      <c r="P116" s="82">
        <f>D116*F116*K116*H116</f>
        <v>704611.25133169687</v>
      </c>
      <c r="Q116" s="76">
        <f>E116*G116*K116*I116</f>
        <v>50.407561868999991</v>
      </c>
    </row>
    <row r="117" spans="1:17" x14ac:dyDescent="0.25">
      <c r="A117" s="64"/>
      <c r="B117" s="77" t="s">
        <v>199</v>
      </c>
      <c r="C117" s="56"/>
      <c r="D117" s="78">
        <f>D115+D116</f>
        <v>773743.52</v>
      </c>
      <c r="E117" s="78">
        <f>E115+E116</f>
        <v>63.739999999999995</v>
      </c>
      <c r="F117" s="85"/>
      <c r="G117" s="62"/>
      <c r="H117" s="88"/>
      <c r="I117" s="56"/>
      <c r="J117" s="62"/>
      <c r="K117" s="55"/>
      <c r="L117" s="83">
        <f t="shared" ref="L117:Q117" si="0">L115+L116</f>
        <v>709980.86400384014</v>
      </c>
      <c r="M117" s="79">
        <f t="shared" si="0"/>
        <v>52.497538799999994</v>
      </c>
      <c r="N117" s="83">
        <f t="shared" si="0"/>
        <v>709980.86400384014</v>
      </c>
      <c r="O117" s="79">
        <f t="shared" si="0"/>
        <v>52.497538799999994</v>
      </c>
      <c r="P117" s="83">
        <f t="shared" si="0"/>
        <v>706430.95968382084</v>
      </c>
      <c r="Q117" s="79">
        <f t="shared" si="0"/>
        <v>52.235051105999993</v>
      </c>
    </row>
    <row r="118" spans="1:17" x14ac:dyDescent="0.25">
      <c r="A118" s="64"/>
      <c r="B118" s="56"/>
      <c r="C118" s="56"/>
      <c r="D118" s="74"/>
      <c r="E118" s="74"/>
      <c r="F118" s="85"/>
      <c r="G118" s="62"/>
      <c r="H118" s="88"/>
      <c r="I118" s="56"/>
      <c r="J118" s="62"/>
      <c r="K118" s="55"/>
      <c r="L118" s="82"/>
      <c r="M118" s="76"/>
      <c r="N118" s="64"/>
      <c r="O118" s="65"/>
      <c r="P118" s="64"/>
      <c r="Q118" s="65"/>
    </row>
    <row r="119" spans="1:17" x14ac:dyDescent="0.25">
      <c r="A119" s="64" t="s">
        <v>55</v>
      </c>
      <c r="B119" s="56" t="str">
        <f>I87</f>
        <v>Business Retrofit</v>
      </c>
      <c r="C119" s="56" t="s">
        <v>29</v>
      </c>
      <c r="D119" s="74">
        <f>SUMIFS(L$40:L$102,$I$40:$I$102,$B119,J$40:J$102,$C119)</f>
        <v>190363.69</v>
      </c>
      <c r="E119" s="74">
        <f>SUMIFS(M$40:M$102,$I$40:$I$102,$B119,J$40:J$102,$C119)</f>
        <v>65.240000000000009</v>
      </c>
      <c r="F119" s="85">
        <f>F120</f>
        <v>0.88400000000000001</v>
      </c>
      <c r="G119" s="62">
        <f>G120</f>
        <v>0.74</v>
      </c>
      <c r="H119" s="88">
        <f>H116</f>
        <v>1.038</v>
      </c>
      <c r="I119" s="57">
        <f>I116</f>
        <v>1.113</v>
      </c>
      <c r="J119" s="62">
        <f>J116</f>
        <v>1</v>
      </c>
      <c r="K119" s="55">
        <f>K116</f>
        <v>0.995</v>
      </c>
      <c r="L119" s="82">
        <f>D119*F119*I119</f>
        <v>187297.31168148</v>
      </c>
      <c r="M119" s="76">
        <f>E119*G119*I119</f>
        <v>53.732968800000009</v>
      </c>
      <c r="N119" s="82">
        <f>D119*F119*J119*H119</f>
        <v>174676.19903448</v>
      </c>
      <c r="O119" s="76">
        <f>E119*G119*J119*I119</f>
        <v>53.732968800000009</v>
      </c>
      <c r="P119" s="82">
        <f>D119*F119*K119*H119</f>
        <v>173802.8180393076</v>
      </c>
      <c r="Q119" s="76">
        <f>E119*G119*K119*I119</f>
        <v>53.464303956000009</v>
      </c>
    </row>
    <row r="120" spans="1:17" x14ac:dyDescent="0.25">
      <c r="A120" s="64"/>
      <c r="B120" s="56" t="s">
        <v>28</v>
      </c>
      <c r="C120" s="56" t="s">
        <v>34</v>
      </c>
      <c r="D120" s="74">
        <f t="shared" ref="D120:D124" si="1">SUMIFS(L$40:L$102,$I$40:$I$102,$B120,J$40:J$102,$C120)</f>
        <v>4760811.9720000001</v>
      </c>
      <c r="E120" s="74">
        <f>SUMIFS(M$40:M$102,$I$40:$I$102,$B120,J$40:J$102,$C120)</f>
        <v>722.37630000000013</v>
      </c>
      <c r="F120" s="85">
        <f>F116</f>
        <v>0.88400000000000001</v>
      </c>
      <c r="G120" s="62">
        <f>G116</f>
        <v>0.74</v>
      </c>
      <c r="H120" s="88">
        <f>H119</f>
        <v>1.038</v>
      </c>
      <c r="I120" s="57">
        <f>I119</f>
        <v>1.113</v>
      </c>
      <c r="J120" s="62">
        <f t="shared" ref="J120:K123" si="2">J119</f>
        <v>1</v>
      </c>
      <c r="K120" s="55">
        <f t="shared" si="2"/>
        <v>0.995</v>
      </c>
      <c r="L120" s="82">
        <f t="shared" ref="L120:L124" si="3">D120*F120*I120</f>
        <v>4684124.8127550241</v>
      </c>
      <c r="M120" s="76">
        <f t="shared" ref="M120:M124" si="4">E120*G120*I120</f>
        <v>594.9635682060001</v>
      </c>
      <c r="N120" s="82">
        <f t="shared" ref="N120:N124" si="5">D120*F120*J120*H120</f>
        <v>4368482.9790114239</v>
      </c>
      <c r="O120" s="76">
        <f t="shared" ref="O120:O124" si="6">E120*G120*J120*I120</f>
        <v>594.9635682060001</v>
      </c>
      <c r="P120" s="82">
        <f t="shared" ref="P120:P124" si="7">D120*F120*K120*H120</f>
        <v>4346640.5641163671</v>
      </c>
      <c r="Q120" s="76">
        <f t="shared" ref="Q120:Q124" si="8">E120*G120*K120*I120</f>
        <v>591.98875036497009</v>
      </c>
    </row>
    <row r="121" spans="1:17" x14ac:dyDescent="0.25">
      <c r="A121" s="64"/>
      <c r="B121" s="56" t="s">
        <v>28</v>
      </c>
      <c r="C121" s="56" t="s">
        <v>73</v>
      </c>
      <c r="D121" s="74">
        <f t="shared" si="1"/>
        <v>147336</v>
      </c>
      <c r="E121" s="74">
        <f t="shared" ref="E121:E126" si="9">SUMIFS(M$40:M$102,$I$40:$I$102,$B121,J$40:J$102,$C121)</f>
        <v>12.48</v>
      </c>
      <c r="F121" s="85">
        <f>F120</f>
        <v>0.88400000000000001</v>
      </c>
      <c r="G121" s="62">
        <f>G120</f>
        <v>0.74</v>
      </c>
      <c r="H121" s="88">
        <f t="shared" ref="H121:I124" si="10">H120</f>
        <v>1.038</v>
      </c>
      <c r="I121" s="57">
        <f t="shared" si="10"/>
        <v>1.113</v>
      </c>
      <c r="J121" s="62">
        <f t="shared" si="2"/>
        <v>1</v>
      </c>
      <c r="K121" s="55">
        <f t="shared" si="2"/>
        <v>0.995</v>
      </c>
      <c r="L121" s="82">
        <f t="shared" si="3"/>
        <v>144962.71171200002</v>
      </c>
      <c r="M121" s="76">
        <f t="shared" si="4"/>
        <v>10.278777600000002</v>
      </c>
      <c r="N121" s="82">
        <f t="shared" si="5"/>
        <v>135194.33491200002</v>
      </c>
      <c r="O121" s="76">
        <f t="shared" si="6"/>
        <v>10.278777600000002</v>
      </c>
      <c r="P121" s="82">
        <f t="shared" si="7"/>
        <v>134518.36323744</v>
      </c>
      <c r="Q121" s="76">
        <f t="shared" si="8"/>
        <v>10.227383712</v>
      </c>
    </row>
    <row r="122" spans="1:17" x14ac:dyDescent="0.25">
      <c r="A122" s="64"/>
      <c r="B122" s="56" t="s">
        <v>28</v>
      </c>
      <c r="C122" s="56" t="s">
        <v>79</v>
      </c>
      <c r="D122" s="74">
        <f t="shared" si="1"/>
        <v>80620.399999999994</v>
      </c>
      <c r="E122" s="74">
        <f t="shared" si="9"/>
        <v>17.27</v>
      </c>
      <c r="F122" s="85">
        <f>F120</f>
        <v>0.88400000000000001</v>
      </c>
      <c r="G122" s="62">
        <f>G121</f>
        <v>0.74</v>
      </c>
      <c r="H122" s="88">
        <f t="shared" si="10"/>
        <v>1.038</v>
      </c>
      <c r="I122" s="57">
        <f t="shared" si="10"/>
        <v>1.113</v>
      </c>
      <c r="J122" s="62">
        <f t="shared" si="2"/>
        <v>1</v>
      </c>
      <c r="K122" s="55">
        <f t="shared" si="2"/>
        <v>0.995</v>
      </c>
      <c r="L122" s="82">
        <f t="shared" si="3"/>
        <v>79321.766596799993</v>
      </c>
      <c r="M122" s="76">
        <f t="shared" si="4"/>
        <v>14.223917399999999</v>
      </c>
      <c r="N122" s="82">
        <f t="shared" si="5"/>
        <v>73976.634076799994</v>
      </c>
      <c r="O122" s="76">
        <f t="shared" si="6"/>
        <v>14.223917399999999</v>
      </c>
      <c r="P122" s="82">
        <f t="shared" si="7"/>
        <v>73606.750906415982</v>
      </c>
      <c r="Q122" s="76">
        <f t="shared" si="8"/>
        <v>14.152797813000001</v>
      </c>
    </row>
    <row r="123" spans="1:17" x14ac:dyDescent="0.25">
      <c r="A123" s="64"/>
      <c r="B123" s="56" t="s">
        <v>28</v>
      </c>
      <c r="C123" s="56" t="s">
        <v>111</v>
      </c>
      <c r="D123" s="74">
        <f t="shared" si="1"/>
        <v>22811</v>
      </c>
      <c r="E123" s="74">
        <f t="shared" si="9"/>
        <v>0</v>
      </c>
      <c r="F123" s="85">
        <f>F121</f>
        <v>0.88400000000000001</v>
      </c>
      <c r="G123" s="62">
        <f>G122</f>
        <v>0.74</v>
      </c>
      <c r="H123" s="88">
        <f t="shared" si="10"/>
        <v>1.038</v>
      </c>
      <c r="I123" s="57">
        <f t="shared" si="10"/>
        <v>1.113</v>
      </c>
      <c r="J123" s="62">
        <f t="shared" si="2"/>
        <v>1</v>
      </c>
      <c r="K123" s="55">
        <f t="shared" si="2"/>
        <v>0.995</v>
      </c>
      <c r="L123" s="82">
        <f t="shared" si="3"/>
        <v>22443.560411999999</v>
      </c>
      <c r="M123" s="76">
        <f t="shared" si="4"/>
        <v>0</v>
      </c>
      <c r="N123" s="82">
        <f t="shared" si="5"/>
        <v>20931.191112</v>
      </c>
      <c r="O123" s="76">
        <f t="shared" si="6"/>
        <v>0</v>
      </c>
      <c r="P123" s="82">
        <f t="shared" si="7"/>
        <v>20826.535156440001</v>
      </c>
      <c r="Q123" s="76">
        <f t="shared" si="8"/>
        <v>0</v>
      </c>
    </row>
    <row r="124" spans="1:17" x14ac:dyDescent="0.25">
      <c r="A124" s="64"/>
      <c r="B124" s="56" t="str">
        <f>I90</f>
        <v>Business Retrofit</v>
      </c>
      <c r="C124" s="56" t="str">
        <f>J83</f>
        <v>Process &amp; Systems</v>
      </c>
      <c r="D124" s="74">
        <f t="shared" si="1"/>
        <v>53354</v>
      </c>
      <c r="E124" s="74">
        <f t="shared" si="9"/>
        <v>0</v>
      </c>
      <c r="F124" s="85">
        <f>F122</f>
        <v>0.88400000000000001</v>
      </c>
      <c r="G124" s="62">
        <f>G122</f>
        <v>0.74</v>
      </c>
      <c r="H124" s="88">
        <f t="shared" si="10"/>
        <v>1.038</v>
      </c>
      <c r="I124" s="57">
        <f t="shared" si="10"/>
        <v>1.113</v>
      </c>
      <c r="J124" s="62">
        <v>1</v>
      </c>
      <c r="K124" s="55">
        <v>1</v>
      </c>
      <c r="L124" s="82">
        <f t="shared" si="3"/>
        <v>52494.573768000002</v>
      </c>
      <c r="M124" s="76">
        <f t="shared" si="4"/>
        <v>0</v>
      </c>
      <c r="N124" s="82">
        <f t="shared" si="5"/>
        <v>48957.203568000004</v>
      </c>
      <c r="O124" s="76">
        <f t="shared" si="6"/>
        <v>0</v>
      </c>
      <c r="P124" s="82">
        <f t="shared" si="7"/>
        <v>48957.203568000004</v>
      </c>
      <c r="Q124" s="76">
        <f t="shared" si="8"/>
        <v>0</v>
      </c>
    </row>
    <row r="125" spans="1:17" x14ac:dyDescent="0.25">
      <c r="A125" s="64"/>
      <c r="B125" s="56" t="str">
        <f>I63</f>
        <v>Industrial Process &amp; Systems Upgrades</v>
      </c>
      <c r="C125" s="56" t="str">
        <f>J91</f>
        <v>Compressed Air</v>
      </c>
      <c r="D125" s="74">
        <f>SUMIFS(L$40:L$102,$I$40:$I$102,$B125,J$40:J$102,$C125)</f>
        <v>0</v>
      </c>
      <c r="E125" s="74">
        <f t="shared" si="9"/>
        <v>0</v>
      </c>
      <c r="F125" s="64"/>
      <c r="G125" s="56"/>
      <c r="H125" s="56"/>
      <c r="I125" s="56"/>
      <c r="J125" s="56"/>
      <c r="K125" s="65"/>
      <c r="L125" s="64"/>
      <c r="M125" s="65"/>
      <c r="N125" s="64"/>
      <c r="O125" s="65"/>
      <c r="P125" s="64"/>
      <c r="Q125" s="65"/>
    </row>
    <row r="126" spans="1:17" x14ac:dyDescent="0.25">
      <c r="A126" s="64"/>
      <c r="B126" s="56" t="str">
        <f>I77</f>
        <v>Business Audit</v>
      </c>
      <c r="C126" s="56" t="str">
        <f>J77</f>
        <v>Audit</v>
      </c>
      <c r="D126" s="74">
        <f>SUMIFS(L$40:L$102,$I$40:$I$102,$B126,J$40:J$102,$C126)</f>
        <v>0</v>
      </c>
      <c r="E126" s="74">
        <f t="shared" si="9"/>
        <v>0</v>
      </c>
      <c r="F126" s="64"/>
      <c r="G126" s="56"/>
      <c r="H126" s="56"/>
      <c r="I126" s="56"/>
      <c r="J126" s="56"/>
      <c r="K126" s="65"/>
      <c r="L126" s="64"/>
      <c r="M126" s="65"/>
      <c r="N126" s="64"/>
      <c r="O126" s="65"/>
      <c r="P126" s="64"/>
      <c r="Q126" s="65"/>
    </row>
    <row r="127" spans="1:17" x14ac:dyDescent="0.25">
      <c r="A127" s="64"/>
      <c r="B127" s="77" t="s">
        <v>200</v>
      </c>
      <c r="C127" s="56"/>
      <c r="D127" s="78">
        <f>SUM(D119:D126)</f>
        <v>5255297.0620000008</v>
      </c>
      <c r="E127" s="78">
        <f>SUM(E119:E126)</f>
        <v>817.36630000000014</v>
      </c>
      <c r="F127" s="64"/>
      <c r="G127" s="56"/>
      <c r="H127" s="56"/>
      <c r="I127" s="56"/>
      <c r="J127" s="56"/>
      <c r="K127" s="65"/>
      <c r="L127" s="83">
        <f t="shared" ref="L127:M127" si="11">SUM(L119:L126)</f>
        <v>5170644.7369253039</v>
      </c>
      <c r="M127" s="79">
        <f t="shared" si="11"/>
        <v>673.1992320060001</v>
      </c>
      <c r="N127" s="83">
        <f>SUM(N119:N126)</f>
        <v>4822218.5417147046</v>
      </c>
      <c r="O127" s="79">
        <f>SUM(O119:O126)</f>
        <v>673.1992320060001</v>
      </c>
      <c r="P127" s="83">
        <f>SUM(P119:P126)</f>
        <v>4798352.2350239707</v>
      </c>
      <c r="Q127" s="79">
        <f>SUM(Q119:Q126)</f>
        <v>669.83323584597008</v>
      </c>
    </row>
    <row r="128" spans="1:17" x14ac:dyDescent="0.25">
      <c r="A128" s="64"/>
      <c r="B128" s="56"/>
      <c r="C128" s="56"/>
      <c r="D128" s="56"/>
      <c r="E128" s="56"/>
      <c r="F128" s="64"/>
      <c r="G128" s="56"/>
      <c r="H128" s="56"/>
      <c r="I128" s="56"/>
      <c r="J128" s="56"/>
      <c r="K128" s="65"/>
      <c r="L128" s="64"/>
      <c r="M128" s="65"/>
      <c r="N128" s="64"/>
      <c r="O128" s="65"/>
      <c r="P128" s="64"/>
      <c r="Q128" s="65"/>
    </row>
    <row r="129" spans="1:17" ht="15.75" thickBot="1" x14ac:dyDescent="0.3">
      <c r="A129" s="66"/>
      <c r="B129" s="70"/>
      <c r="C129" s="70"/>
      <c r="D129" s="80">
        <f>D117+D127</f>
        <v>6029040.5820000004</v>
      </c>
      <c r="E129" s="80">
        <f>E117+E127</f>
        <v>881.10630000000015</v>
      </c>
      <c r="F129" s="66"/>
      <c r="G129" s="70"/>
      <c r="H129" s="70"/>
      <c r="I129" s="70"/>
      <c r="J129" s="70"/>
      <c r="K129" s="67"/>
      <c r="L129" s="84">
        <f>L117+L127</f>
        <v>5880625.6009291438</v>
      </c>
      <c r="M129" s="81">
        <f t="shared" ref="M129" si="12">M117+M127</f>
        <v>725.69677080600013</v>
      </c>
      <c r="N129" s="84">
        <f>N117+N127</f>
        <v>5532199.4057185445</v>
      </c>
      <c r="O129" s="81">
        <f>O117+O127</f>
        <v>725.69677080600013</v>
      </c>
      <c r="P129" s="84">
        <f>P117+P127</f>
        <v>5504783.1947077913</v>
      </c>
      <c r="Q129" s="81">
        <f>Q117+Q127</f>
        <v>722.06828695197009</v>
      </c>
    </row>
    <row r="131" spans="1:17" ht="15.75" thickBot="1" x14ac:dyDescent="0.3"/>
    <row r="132" spans="1:17" x14ac:dyDescent="0.25">
      <c r="J132" s="44" t="s">
        <v>210</v>
      </c>
      <c r="K132" s="50" t="s">
        <v>211</v>
      </c>
      <c r="L132" s="50" t="s">
        <v>25</v>
      </c>
      <c r="M132" s="45" t="s">
        <v>55</v>
      </c>
    </row>
    <row r="133" spans="1:17" x14ac:dyDescent="0.25">
      <c r="J133" s="64">
        <v>2019</v>
      </c>
      <c r="K133" s="56">
        <v>2019</v>
      </c>
      <c r="L133" s="75">
        <f>L117</f>
        <v>709980.86400384014</v>
      </c>
      <c r="M133" s="76">
        <f>L127</f>
        <v>5170644.7369253039</v>
      </c>
    </row>
    <row r="134" spans="1:17" x14ac:dyDescent="0.25">
      <c r="J134" s="64">
        <v>2019</v>
      </c>
      <c r="K134" s="56">
        <v>2020</v>
      </c>
      <c r="L134" s="75">
        <f>N117</f>
        <v>709980.86400384014</v>
      </c>
      <c r="M134" s="76">
        <f>N127</f>
        <v>4822218.5417147046</v>
      </c>
    </row>
    <row r="135" spans="1:17" x14ac:dyDescent="0.25">
      <c r="J135" s="64">
        <v>2019</v>
      </c>
      <c r="K135" s="56">
        <v>2021</v>
      </c>
      <c r="L135" s="75">
        <f>P117</f>
        <v>706430.95968382084</v>
      </c>
      <c r="M135" s="76">
        <f>P127</f>
        <v>4798352.2350239707</v>
      </c>
    </row>
    <row r="136" spans="1:17" x14ac:dyDescent="0.25">
      <c r="J136" s="64"/>
      <c r="K136" s="56"/>
      <c r="L136" s="56"/>
      <c r="M136" s="65"/>
    </row>
    <row r="137" spans="1:17" x14ac:dyDescent="0.25">
      <c r="J137" s="64"/>
      <c r="K137" s="56"/>
      <c r="L137" s="56"/>
      <c r="M137" s="65"/>
    </row>
    <row r="138" spans="1:17" x14ac:dyDescent="0.25">
      <c r="J138" s="64"/>
      <c r="K138" s="56"/>
      <c r="L138" s="56" t="s">
        <v>25</v>
      </c>
      <c r="M138" s="65" t="s">
        <v>55</v>
      </c>
    </row>
    <row r="139" spans="1:17" x14ac:dyDescent="0.25">
      <c r="J139" s="64">
        <v>2019</v>
      </c>
      <c r="K139" s="56">
        <v>2019</v>
      </c>
      <c r="L139" s="75">
        <f>M117</f>
        <v>52.497538799999994</v>
      </c>
      <c r="M139" s="76">
        <f>M127</f>
        <v>673.1992320060001</v>
      </c>
    </row>
    <row r="140" spans="1:17" x14ac:dyDescent="0.25">
      <c r="J140" s="64">
        <v>2019</v>
      </c>
      <c r="K140" s="56">
        <v>2020</v>
      </c>
      <c r="L140" s="75">
        <f>O117</f>
        <v>52.497538799999994</v>
      </c>
      <c r="M140" s="76">
        <f>O127</f>
        <v>673.1992320060001</v>
      </c>
    </row>
    <row r="141" spans="1:17" ht="15.75" thickBot="1" x14ac:dyDescent="0.3">
      <c r="J141" s="66">
        <v>2019</v>
      </c>
      <c r="K141" s="70">
        <v>2021</v>
      </c>
      <c r="L141" s="80">
        <f>Q117</f>
        <v>52.235051105999993</v>
      </c>
      <c r="M141" s="81">
        <f>Q127</f>
        <v>669.83323584597008</v>
      </c>
    </row>
    <row r="143" spans="1:17" x14ac:dyDescent="0.25">
      <c r="J143" s="89"/>
    </row>
    <row r="145" spans="8:10" x14ac:dyDescent="0.25">
      <c r="J145" s="89"/>
    </row>
    <row r="146" spans="8:10" x14ac:dyDescent="0.25">
      <c r="J146" s="89"/>
    </row>
    <row r="147" spans="8:10" x14ac:dyDescent="0.25">
      <c r="J147" s="89"/>
    </row>
    <row r="148" spans="8:10" x14ac:dyDescent="0.25">
      <c r="J148" s="89"/>
    </row>
    <row r="150" spans="8:10" x14ac:dyDescent="0.25">
      <c r="H150" s="90"/>
      <c r="I150" s="90">
        <v>1.0635159999999999</v>
      </c>
    </row>
    <row r="152" spans="8:10" x14ac:dyDescent="0.25">
      <c r="I152" s="122"/>
    </row>
  </sheetData>
  <mergeCells count="89">
    <mergeCell ref="C95:D95"/>
    <mergeCell ref="C96:D96"/>
    <mergeCell ref="C102:D102"/>
    <mergeCell ref="C97:D97"/>
    <mergeCell ref="C98:D98"/>
    <mergeCell ref="C99:D99"/>
    <mergeCell ref="C100:D100"/>
    <mergeCell ref="C101:D101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80:D80"/>
    <mergeCell ref="C81:D81"/>
    <mergeCell ref="C82:D82"/>
    <mergeCell ref="C83:D83"/>
    <mergeCell ref="C84:D84"/>
    <mergeCell ref="C75:D75"/>
    <mergeCell ref="C76:D76"/>
    <mergeCell ref="C77:D77"/>
    <mergeCell ref="C78:D78"/>
    <mergeCell ref="C79:D79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34:D34"/>
    <mergeCell ref="C35:D35"/>
    <mergeCell ref="C36:D36"/>
    <mergeCell ref="C37:D37"/>
    <mergeCell ref="C38:D38"/>
    <mergeCell ref="C29:D29"/>
    <mergeCell ref="C30:D30"/>
    <mergeCell ref="C31:D31"/>
    <mergeCell ref="C32:D32"/>
    <mergeCell ref="C33:D33"/>
    <mergeCell ref="L113:M113"/>
    <mergeCell ref="N113:O113"/>
    <mergeCell ref="P113:Q113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6A88B-21F5-4079-8F5E-DE698195841D}">
  <sheetPr>
    <tabColor rgb="FFFFFF00"/>
  </sheetPr>
  <dimension ref="A1:R148"/>
  <sheetViews>
    <sheetView workbookViewId="0"/>
  </sheetViews>
  <sheetFormatPr defaultRowHeight="15" x14ac:dyDescent="0.25"/>
  <cols>
    <col min="1" max="1" width="4.28515625" customWidth="1"/>
    <col min="2" max="2" width="30" customWidth="1"/>
    <col min="3" max="3" width="21" customWidth="1"/>
    <col min="4" max="4" width="7" customWidth="1"/>
    <col min="5" max="5" width="24" customWidth="1"/>
    <col min="6" max="6" width="15.7109375" customWidth="1"/>
    <col min="7" max="7" width="24.5703125" customWidth="1"/>
    <col min="8" max="8" width="26" customWidth="1"/>
    <col min="9" max="9" width="19" customWidth="1"/>
    <col min="10" max="10" width="24" customWidth="1"/>
    <col min="11" max="11" width="18" customWidth="1"/>
    <col min="12" max="12" width="39" customWidth="1"/>
    <col min="13" max="13" width="33" customWidth="1"/>
    <col min="14" max="14" width="17" customWidth="1"/>
    <col min="15" max="15" width="16" customWidth="1"/>
    <col min="16" max="16" width="12.140625" customWidth="1"/>
    <col min="17" max="17" width="14.42578125" customWidth="1"/>
    <col min="18" max="18" width="13.14062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16" ht="23.25" x14ac:dyDescent="0.35">
      <c r="A2" s="1"/>
      <c r="B2" s="3" t="s">
        <v>121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</row>
    <row r="3" spans="1:16" ht="15.75" x14ac:dyDescent="0.25">
      <c r="A3" s="1"/>
      <c r="B3" s="4" t="s">
        <v>122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"/>
    </row>
    <row r="4" spans="1:1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</row>
    <row r="5" spans="1:16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</row>
    <row r="6" spans="1:16" ht="15.75" x14ac:dyDescent="0.25">
      <c r="A6" s="7"/>
      <c r="B6" s="9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8"/>
    </row>
    <row r="7" spans="1:16" ht="15.75" x14ac:dyDescent="0.25">
      <c r="A7" s="7"/>
      <c r="B7" s="10" t="s">
        <v>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8"/>
    </row>
    <row r="8" spans="1:16" ht="15.75" x14ac:dyDescent="0.25">
      <c r="A8" s="7"/>
      <c r="B8" s="10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8"/>
    </row>
    <row r="9" spans="1:16" ht="15.75" x14ac:dyDescent="0.25">
      <c r="A9" s="7"/>
      <c r="B9" s="10" t="s">
        <v>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8"/>
    </row>
    <row r="10" spans="1:16" ht="15.75" x14ac:dyDescent="0.25">
      <c r="A10" s="7"/>
      <c r="B10" s="10" t="s">
        <v>6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8"/>
    </row>
    <row r="11" spans="1:16" ht="15.75" x14ac:dyDescent="0.25">
      <c r="A11" s="7"/>
      <c r="B11" s="10" t="s">
        <v>7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8"/>
    </row>
    <row r="12" spans="1:16" ht="15.75" x14ac:dyDescent="0.25">
      <c r="A12" s="7"/>
      <c r="B12" s="10" t="s">
        <v>123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8"/>
    </row>
    <row r="13" spans="1:16" ht="15.75" x14ac:dyDescent="0.25">
      <c r="A13" s="7"/>
      <c r="B13" s="10" t="s">
        <v>124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8"/>
    </row>
    <row r="14" spans="1:16" ht="15.75" x14ac:dyDescent="0.25">
      <c r="A14" s="7"/>
      <c r="B14" s="10" t="s">
        <v>10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8"/>
    </row>
    <row r="15" spans="1:16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8"/>
    </row>
    <row r="16" spans="1:16" ht="15.75" x14ac:dyDescent="0.25">
      <c r="A16" s="7"/>
      <c r="B16" s="11" t="s">
        <v>125</v>
      </c>
      <c r="C16" s="146" t="s">
        <v>12</v>
      </c>
      <c r="D16" s="146"/>
      <c r="E16" s="11" t="s">
        <v>13</v>
      </c>
      <c r="F16" s="11" t="s">
        <v>14</v>
      </c>
      <c r="G16" s="11" t="s">
        <v>15</v>
      </c>
      <c r="H16" s="11" t="s">
        <v>16</v>
      </c>
      <c r="I16" s="11" t="s">
        <v>17</v>
      </c>
      <c r="J16" s="11" t="s">
        <v>18</v>
      </c>
      <c r="K16" s="11" t="s">
        <v>19</v>
      </c>
      <c r="L16" s="11" t="s">
        <v>126</v>
      </c>
      <c r="M16" s="11" t="s">
        <v>127</v>
      </c>
      <c r="N16" s="11" t="s">
        <v>22</v>
      </c>
      <c r="O16" s="11" t="s">
        <v>23</v>
      </c>
      <c r="P16" s="8"/>
    </row>
    <row r="17" spans="1:16" ht="15.75" x14ac:dyDescent="0.25">
      <c r="A17" s="7"/>
      <c r="B17" s="30" t="s">
        <v>24</v>
      </c>
      <c r="C17" s="154" t="s">
        <v>25</v>
      </c>
      <c r="D17" s="154"/>
      <c r="E17" s="31" t="s">
        <v>128</v>
      </c>
      <c r="F17" s="31"/>
      <c r="G17" s="31"/>
      <c r="H17" s="31" t="s">
        <v>129</v>
      </c>
      <c r="I17" s="31" t="s">
        <v>130</v>
      </c>
      <c r="J17" s="31" t="s">
        <v>131</v>
      </c>
      <c r="K17" s="31" t="s">
        <v>30</v>
      </c>
      <c r="L17" s="32">
        <v>53388</v>
      </c>
      <c r="M17" s="32">
        <v>80</v>
      </c>
      <c r="N17" s="33"/>
      <c r="O17" s="33"/>
      <c r="P17" s="8"/>
    </row>
    <row r="18" spans="1:16" ht="15.75" x14ac:dyDescent="0.25">
      <c r="A18" s="7"/>
      <c r="B18" s="16"/>
      <c r="C18" s="148"/>
      <c r="D18" s="148"/>
      <c r="E18" s="31" t="s">
        <v>132</v>
      </c>
      <c r="F18" s="31"/>
      <c r="G18" s="31"/>
      <c r="H18" s="31" t="s">
        <v>129</v>
      </c>
      <c r="I18" s="31" t="s">
        <v>28</v>
      </c>
      <c r="J18" s="31" t="s">
        <v>133</v>
      </c>
      <c r="K18" s="31" t="s">
        <v>30</v>
      </c>
      <c r="L18" s="32">
        <v>542</v>
      </c>
      <c r="M18" s="32">
        <v>0</v>
      </c>
      <c r="N18" s="33"/>
      <c r="O18" s="33"/>
      <c r="P18" s="8"/>
    </row>
    <row r="19" spans="1:16" ht="15.75" x14ac:dyDescent="0.25">
      <c r="A19" s="7"/>
      <c r="B19" s="16"/>
      <c r="C19" s="148"/>
      <c r="D19" s="148"/>
      <c r="E19" s="31" t="s">
        <v>134</v>
      </c>
      <c r="F19" s="31"/>
      <c r="G19" s="31"/>
      <c r="H19" s="31" t="s">
        <v>129</v>
      </c>
      <c r="I19" s="31" t="s">
        <v>28</v>
      </c>
      <c r="J19" s="31" t="s">
        <v>133</v>
      </c>
      <c r="K19" s="31" t="s">
        <v>30</v>
      </c>
      <c r="L19" s="32">
        <v>542</v>
      </c>
      <c r="M19" s="32">
        <v>0</v>
      </c>
      <c r="N19" s="33"/>
      <c r="O19" s="33"/>
      <c r="P19" s="8"/>
    </row>
    <row r="20" spans="1:16" ht="15.75" x14ac:dyDescent="0.25">
      <c r="A20" s="7"/>
      <c r="B20" s="16"/>
      <c r="C20" s="148"/>
      <c r="D20" s="148"/>
      <c r="E20" s="31" t="s">
        <v>135</v>
      </c>
      <c r="F20" s="31"/>
      <c r="G20" s="31"/>
      <c r="H20" s="31" t="s">
        <v>129</v>
      </c>
      <c r="I20" s="31" t="s">
        <v>28</v>
      </c>
      <c r="J20" s="31" t="s">
        <v>34</v>
      </c>
      <c r="K20" s="31" t="s">
        <v>30</v>
      </c>
      <c r="L20" s="32">
        <v>12180</v>
      </c>
      <c r="M20" s="32">
        <v>0</v>
      </c>
      <c r="N20" s="33"/>
      <c r="O20" s="33"/>
      <c r="P20" s="8"/>
    </row>
    <row r="21" spans="1:16" ht="15.75" x14ac:dyDescent="0.25">
      <c r="A21" s="7"/>
      <c r="B21" s="16"/>
      <c r="C21" s="148"/>
      <c r="D21" s="148"/>
      <c r="E21" s="31" t="s">
        <v>136</v>
      </c>
      <c r="F21" s="31"/>
      <c r="G21" s="31"/>
      <c r="H21" s="31" t="s">
        <v>129</v>
      </c>
      <c r="I21" s="31" t="s">
        <v>28</v>
      </c>
      <c r="J21" s="31" t="s">
        <v>111</v>
      </c>
      <c r="K21" s="31" t="s">
        <v>30</v>
      </c>
      <c r="L21" s="32">
        <v>20802.599999999999</v>
      </c>
      <c r="M21" s="32">
        <v>2.67</v>
      </c>
      <c r="N21" s="33"/>
      <c r="O21" s="33"/>
      <c r="P21" s="8"/>
    </row>
    <row r="22" spans="1:16" ht="15.75" x14ac:dyDescent="0.25">
      <c r="A22" s="7"/>
      <c r="B22" s="16"/>
      <c r="C22" s="148"/>
      <c r="D22" s="148"/>
      <c r="E22" s="31" t="s">
        <v>137</v>
      </c>
      <c r="F22" s="31"/>
      <c r="G22" s="31"/>
      <c r="H22" s="31" t="s">
        <v>129</v>
      </c>
      <c r="I22" s="31" t="s">
        <v>28</v>
      </c>
      <c r="J22" s="31" t="s">
        <v>111</v>
      </c>
      <c r="K22" s="31" t="s">
        <v>30</v>
      </c>
      <c r="L22" s="32">
        <v>7698.6</v>
      </c>
      <c r="M22" s="32">
        <v>0.99</v>
      </c>
      <c r="N22" s="33"/>
      <c r="O22" s="33"/>
      <c r="P22" s="8"/>
    </row>
    <row r="23" spans="1:16" ht="15.75" x14ac:dyDescent="0.25">
      <c r="A23" s="7"/>
      <c r="B23" s="16"/>
      <c r="C23" s="148"/>
      <c r="D23" s="148"/>
      <c r="E23" s="31" t="s">
        <v>138</v>
      </c>
      <c r="F23" s="31"/>
      <c r="G23" s="31"/>
      <c r="H23" s="31" t="s">
        <v>129</v>
      </c>
      <c r="I23" s="31" t="s">
        <v>28</v>
      </c>
      <c r="J23" s="31" t="s">
        <v>34</v>
      </c>
      <c r="K23" s="31" t="s">
        <v>30</v>
      </c>
      <c r="L23" s="32">
        <v>545</v>
      </c>
      <c r="M23" s="32">
        <v>0.91</v>
      </c>
      <c r="N23" s="33"/>
      <c r="O23" s="33"/>
      <c r="P23" s="8"/>
    </row>
    <row r="24" spans="1:16" ht="15.75" x14ac:dyDescent="0.25">
      <c r="A24" s="7"/>
      <c r="B24" s="16"/>
      <c r="C24" s="148"/>
      <c r="D24" s="148"/>
      <c r="E24" s="31" t="s">
        <v>139</v>
      </c>
      <c r="F24" s="31"/>
      <c r="G24" s="31"/>
      <c r="H24" s="31" t="s">
        <v>129</v>
      </c>
      <c r="I24" s="31" t="s">
        <v>28</v>
      </c>
      <c r="J24" s="31" t="s">
        <v>34</v>
      </c>
      <c r="K24" s="31" t="s">
        <v>30</v>
      </c>
      <c r="L24" s="32">
        <v>12350.51</v>
      </c>
      <c r="M24" s="32">
        <v>2.69</v>
      </c>
      <c r="N24" s="33"/>
      <c r="O24" s="33"/>
      <c r="P24" s="8"/>
    </row>
    <row r="25" spans="1:16" ht="15.75" x14ac:dyDescent="0.25">
      <c r="A25" s="7"/>
      <c r="B25" s="16"/>
      <c r="C25" s="148"/>
      <c r="D25" s="148"/>
      <c r="E25" s="31" t="s">
        <v>140</v>
      </c>
      <c r="F25" s="31"/>
      <c r="G25" s="31"/>
      <c r="H25" s="31" t="s">
        <v>129</v>
      </c>
      <c r="I25" s="31" t="s">
        <v>28</v>
      </c>
      <c r="J25" s="31" t="s">
        <v>34</v>
      </c>
      <c r="K25" s="31" t="s">
        <v>30</v>
      </c>
      <c r="L25" s="32">
        <v>4746</v>
      </c>
      <c r="M25" s="32">
        <v>0</v>
      </c>
      <c r="N25" s="33"/>
      <c r="O25" s="33"/>
      <c r="P25" s="8"/>
    </row>
    <row r="26" spans="1:16" ht="15.75" x14ac:dyDescent="0.25">
      <c r="A26" s="7"/>
      <c r="B26" s="16"/>
      <c r="C26" s="148"/>
      <c r="D26" s="148"/>
      <c r="E26" s="31" t="s">
        <v>141</v>
      </c>
      <c r="F26" s="31"/>
      <c r="G26" s="31"/>
      <c r="H26" s="31" t="s">
        <v>129</v>
      </c>
      <c r="I26" s="31" t="s">
        <v>28</v>
      </c>
      <c r="J26" s="31" t="s">
        <v>111</v>
      </c>
      <c r="K26" s="31" t="s">
        <v>30</v>
      </c>
      <c r="L26" s="32">
        <v>10384</v>
      </c>
      <c r="M26" s="32">
        <v>0</v>
      </c>
      <c r="N26" s="33"/>
      <c r="O26" s="33"/>
      <c r="P26" s="8"/>
    </row>
    <row r="27" spans="1:16" ht="15.75" x14ac:dyDescent="0.25">
      <c r="A27" s="7"/>
      <c r="B27" s="16"/>
      <c r="C27" s="148"/>
      <c r="D27" s="148"/>
      <c r="E27" s="31" t="s">
        <v>142</v>
      </c>
      <c r="F27" s="31"/>
      <c r="G27" s="31"/>
      <c r="H27" s="31" t="s">
        <v>129</v>
      </c>
      <c r="I27" s="31" t="s">
        <v>28</v>
      </c>
      <c r="J27" s="31" t="s">
        <v>111</v>
      </c>
      <c r="K27" s="31" t="s">
        <v>30</v>
      </c>
      <c r="L27" s="32">
        <v>8675</v>
      </c>
      <c r="M27" s="32">
        <v>0</v>
      </c>
      <c r="N27" s="33"/>
      <c r="O27" s="33"/>
      <c r="P27" s="8"/>
    </row>
    <row r="28" spans="1:16" ht="15.75" x14ac:dyDescent="0.25">
      <c r="A28" s="7"/>
      <c r="B28" s="16"/>
      <c r="C28" s="148"/>
      <c r="D28" s="148"/>
      <c r="E28" s="31" t="s">
        <v>141</v>
      </c>
      <c r="F28" s="31"/>
      <c r="G28" s="31"/>
      <c r="H28" s="31" t="s">
        <v>129</v>
      </c>
      <c r="I28" s="31" t="s">
        <v>28</v>
      </c>
      <c r="J28" s="31" t="s">
        <v>111</v>
      </c>
      <c r="K28" s="31" t="s">
        <v>30</v>
      </c>
      <c r="L28" s="32">
        <v>16805</v>
      </c>
      <c r="M28" s="32">
        <v>0</v>
      </c>
      <c r="N28" s="33"/>
      <c r="O28" s="33"/>
      <c r="P28" s="8"/>
    </row>
    <row r="29" spans="1:16" ht="15.75" x14ac:dyDescent="0.25">
      <c r="A29" s="7"/>
      <c r="B29" s="16"/>
      <c r="C29" s="148"/>
      <c r="D29" s="148"/>
      <c r="E29" s="31" t="s">
        <v>143</v>
      </c>
      <c r="F29" s="31"/>
      <c r="G29" s="31"/>
      <c r="H29" s="31" t="s">
        <v>129</v>
      </c>
      <c r="I29" s="31" t="s">
        <v>28</v>
      </c>
      <c r="J29" s="31" t="s">
        <v>34</v>
      </c>
      <c r="K29" s="31" t="s">
        <v>30</v>
      </c>
      <c r="L29" s="32">
        <v>116601.3</v>
      </c>
      <c r="M29" s="32">
        <v>22.8</v>
      </c>
      <c r="N29" s="33"/>
      <c r="O29" s="33"/>
      <c r="P29" s="8"/>
    </row>
    <row r="30" spans="1:16" ht="15.75" x14ac:dyDescent="0.25">
      <c r="A30" s="7"/>
      <c r="B30" s="16"/>
      <c r="C30" s="148"/>
      <c r="D30" s="148"/>
      <c r="E30" s="31" t="s">
        <v>141</v>
      </c>
      <c r="F30" s="31"/>
      <c r="G30" s="31"/>
      <c r="H30" s="31" t="s">
        <v>129</v>
      </c>
      <c r="I30" s="31" t="s">
        <v>28</v>
      </c>
      <c r="J30" s="31" t="s">
        <v>111</v>
      </c>
      <c r="K30" s="31" t="s">
        <v>30</v>
      </c>
      <c r="L30" s="32">
        <v>13821</v>
      </c>
      <c r="M30" s="32">
        <v>0</v>
      </c>
      <c r="N30" s="33"/>
      <c r="O30" s="33"/>
      <c r="P30" s="8"/>
    </row>
    <row r="31" spans="1:16" ht="15.75" x14ac:dyDescent="0.25">
      <c r="A31" s="7"/>
      <c r="B31" s="17"/>
      <c r="C31" s="18" t="s">
        <v>53</v>
      </c>
      <c r="D31" s="19" t="s">
        <v>54</v>
      </c>
      <c r="E31" s="34">
        <v>14</v>
      </c>
      <c r="F31" s="34"/>
      <c r="G31" s="34"/>
      <c r="H31" s="34"/>
      <c r="I31" s="34"/>
      <c r="J31" s="34"/>
      <c r="K31" s="34"/>
      <c r="L31" s="34"/>
      <c r="M31" s="34"/>
      <c r="N31" s="34">
        <v>279081</v>
      </c>
      <c r="O31" s="34">
        <v>110</v>
      </c>
      <c r="P31" s="8"/>
    </row>
    <row r="32" spans="1:16" ht="15.75" x14ac:dyDescent="0.25">
      <c r="A32" s="7"/>
      <c r="B32" s="16"/>
      <c r="C32" s="154" t="s">
        <v>55</v>
      </c>
      <c r="D32" s="154"/>
      <c r="E32" s="31" t="s">
        <v>57</v>
      </c>
      <c r="F32" s="31"/>
      <c r="G32" s="31"/>
      <c r="H32" s="31" t="s">
        <v>129</v>
      </c>
      <c r="I32" s="31" t="s">
        <v>28</v>
      </c>
      <c r="J32" s="31" t="s">
        <v>34</v>
      </c>
      <c r="K32" s="31" t="s">
        <v>30</v>
      </c>
      <c r="L32" s="40">
        <v>40770.910000000003</v>
      </c>
      <c r="M32" s="32">
        <v>3.7696999999999998</v>
      </c>
      <c r="N32" s="33"/>
      <c r="O32" s="33"/>
      <c r="P32" s="8"/>
    </row>
    <row r="33" spans="1:16" ht="15.75" x14ac:dyDescent="0.25">
      <c r="A33" s="7"/>
      <c r="B33" s="16"/>
      <c r="C33" s="148"/>
      <c r="D33" s="148"/>
      <c r="E33" s="31" t="s">
        <v>57</v>
      </c>
      <c r="F33" s="31"/>
      <c r="G33" s="31"/>
      <c r="H33" s="31" t="s">
        <v>129</v>
      </c>
      <c r="I33" s="31" t="s">
        <v>28</v>
      </c>
      <c r="J33" s="31" t="s">
        <v>34</v>
      </c>
      <c r="K33" s="31" t="s">
        <v>30</v>
      </c>
      <c r="L33" s="40">
        <v>1111.1600000000001</v>
      </c>
      <c r="M33" s="32">
        <v>0.2492</v>
      </c>
      <c r="N33" s="33"/>
      <c r="O33" s="33"/>
      <c r="P33" s="8"/>
    </row>
    <row r="34" spans="1:16" ht="15.75" x14ac:dyDescent="0.25">
      <c r="A34" s="7"/>
      <c r="B34" s="16"/>
      <c r="C34" s="148"/>
      <c r="D34" s="148"/>
      <c r="E34" s="31" t="s">
        <v>57</v>
      </c>
      <c r="F34" s="31"/>
      <c r="G34" s="31"/>
      <c r="H34" s="31" t="s">
        <v>129</v>
      </c>
      <c r="I34" s="31" t="s">
        <v>28</v>
      </c>
      <c r="J34" s="31" t="s">
        <v>34</v>
      </c>
      <c r="K34" s="31" t="s">
        <v>30</v>
      </c>
      <c r="L34" s="40">
        <v>10714.93</v>
      </c>
      <c r="M34" s="32">
        <v>1.4906999999999999</v>
      </c>
      <c r="N34" s="33"/>
      <c r="O34" s="33"/>
      <c r="P34" s="8"/>
    </row>
    <row r="35" spans="1:16" ht="15.75" x14ac:dyDescent="0.25">
      <c r="A35" s="7"/>
      <c r="B35" s="16"/>
      <c r="C35" s="148"/>
      <c r="D35" s="148"/>
      <c r="E35" s="31" t="s">
        <v>57</v>
      </c>
      <c r="F35" s="31"/>
      <c r="G35" s="31"/>
      <c r="H35" s="31" t="s">
        <v>129</v>
      </c>
      <c r="I35" s="31" t="s">
        <v>28</v>
      </c>
      <c r="J35" s="31" t="s">
        <v>34</v>
      </c>
      <c r="K35" s="31" t="s">
        <v>30</v>
      </c>
      <c r="L35" s="40">
        <v>59899.28</v>
      </c>
      <c r="M35" s="32">
        <v>6.12</v>
      </c>
      <c r="N35" s="33"/>
      <c r="O35" s="33"/>
      <c r="P35" s="8"/>
    </row>
    <row r="36" spans="1:16" ht="15.75" x14ac:dyDescent="0.25">
      <c r="A36" s="7"/>
      <c r="B36" s="16"/>
      <c r="C36" s="148"/>
      <c r="D36" s="148"/>
      <c r="E36" s="31" t="s">
        <v>144</v>
      </c>
      <c r="F36" s="31"/>
      <c r="G36" s="31"/>
      <c r="H36" s="31" t="s">
        <v>129</v>
      </c>
      <c r="I36" s="31" t="s">
        <v>28</v>
      </c>
      <c r="J36" s="31" t="s">
        <v>34</v>
      </c>
      <c r="K36" s="31" t="s">
        <v>30</v>
      </c>
      <c r="L36" s="40">
        <v>19603.439999999999</v>
      </c>
      <c r="M36" s="32">
        <v>6.33</v>
      </c>
      <c r="N36" s="33"/>
      <c r="O36" s="33"/>
      <c r="P36" s="8"/>
    </row>
    <row r="37" spans="1:16" ht="15.75" x14ac:dyDescent="0.25">
      <c r="A37" s="7"/>
      <c r="B37" s="16"/>
      <c r="C37" s="148"/>
      <c r="D37" s="148"/>
      <c r="E37" s="31" t="s">
        <v>145</v>
      </c>
      <c r="F37" s="31"/>
      <c r="G37" s="31"/>
      <c r="H37" s="31" t="s">
        <v>129</v>
      </c>
      <c r="I37" s="31" t="s">
        <v>130</v>
      </c>
      <c r="J37" s="31" t="s">
        <v>131</v>
      </c>
      <c r="K37" s="31" t="s">
        <v>30</v>
      </c>
      <c r="L37" s="40">
        <v>53923</v>
      </c>
      <c r="M37" s="32">
        <v>12.3</v>
      </c>
      <c r="N37" s="33"/>
      <c r="O37" s="33"/>
      <c r="P37" s="8"/>
    </row>
    <row r="38" spans="1:16" ht="15.75" x14ac:dyDescent="0.25">
      <c r="A38" s="7"/>
      <c r="B38" s="16"/>
      <c r="C38" s="148"/>
      <c r="D38" s="148"/>
      <c r="E38" s="31" t="s">
        <v>146</v>
      </c>
      <c r="F38" s="31"/>
      <c r="G38" s="31"/>
      <c r="H38" s="31" t="s">
        <v>129</v>
      </c>
      <c r="I38" s="31" t="s">
        <v>28</v>
      </c>
      <c r="J38" s="31" t="s">
        <v>34</v>
      </c>
      <c r="K38" s="31" t="s">
        <v>30</v>
      </c>
      <c r="L38" s="40">
        <v>11508</v>
      </c>
      <c r="M38" s="32">
        <v>0</v>
      </c>
      <c r="N38" s="33"/>
      <c r="O38" s="33"/>
      <c r="P38" s="8"/>
    </row>
    <row r="39" spans="1:16" ht="15.75" x14ac:dyDescent="0.25">
      <c r="A39" s="7"/>
      <c r="B39" s="16"/>
      <c r="C39" s="148"/>
      <c r="D39" s="148"/>
      <c r="E39" s="31" t="s">
        <v>147</v>
      </c>
      <c r="F39" s="31"/>
      <c r="G39" s="31"/>
      <c r="H39" s="31" t="s">
        <v>129</v>
      </c>
      <c r="I39" s="31" t="s">
        <v>28</v>
      </c>
      <c r="J39" s="31" t="s">
        <v>34</v>
      </c>
      <c r="K39" s="31" t="s">
        <v>30</v>
      </c>
      <c r="L39" s="40">
        <v>42632.32</v>
      </c>
      <c r="M39" s="32">
        <v>9.2799999999999994</v>
      </c>
      <c r="N39" s="33"/>
      <c r="O39" s="33"/>
      <c r="P39" s="8"/>
    </row>
    <row r="40" spans="1:16" ht="15.75" x14ac:dyDescent="0.25">
      <c r="A40" s="7"/>
      <c r="B40" s="16"/>
      <c r="C40" s="148"/>
      <c r="D40" s="148"/>
      <c r="E40" s="31" t="s">
        <v>148</v>
      </c>
      <c r="F40" s="31"/>
      <c r="G40" s="31"/>
      <c r="H40" s="31" t="s">
        <v>129</v>
      </c>
      <c r="I40" s="31" t="s">
        <v>28</v>
      </c>
      <c r="J40" s="31" t="s">
        <v>73</v>
      </c>
      <c r="K40" s="31" t="s">
        <v>30</v>
      </c>
      <c r="L40" s="40">
        <v>51918</v>
      </c>
      <c r="M40" s="32">
        <v>6.4</v>
      </c>
      <c r="N40" s="33"/>
      <c r="O40" s="33"/>
      <c r="P40" s="8"/>
    </row>
    <row r="41" spans="1:16" ht="15.75" x14ac:dyDescent="0.25">
      <c r="A41" s="7"/>
      <c r="B41" s="16"/>
      <c r="C41" s="148"/>
      <c r="D41" s="148"/>
      <c r="E41" s="31" t="s">
        <v>149</v>
      </c>
      <c r="F41" s="31"/>
      <c r="G41" s="31"/>
      <c r="H41" s="31" t="s">
        <v>129</v>
      </c>
      <c r="I41" s="31" t="s">
        <v>28</v>
      </c>
      <c r="J41" s="31" t="s">
        <v>34</v>
      </c>
      <c r="K41" s="31" t="s">
        <v>30</v>
      </c>
      <c r="L41" s="40">
        <v>188642</v>
      </c>
      <c r="M41" s="32">
        <v>43.8</v>
      </c>
      <c r="N41" s="33"/>
      <c r="O41" s="33"/>
      <c r="P41" s="8"/>
    </row>
    <row r="42" spans="1:16" ht="15.75" x14ac:dyDescent="0.25">
      <c r="A42" s="7"/>
      <c r="B42" s="16"/>
      <c r="C42" s="148"/>
      <c r="D42" s="148"/>
      <c r="E42" s="31" t="s">
        <v>150</v>
      </c>
      <c r="F42" s="31"/>
      <c r="G42" s="31"/>
      <c r="H42" s="31" t="s">
        <v>129</v>
      </c>
      <c r="I42" s="31" t="s">
        <v>28</v>
      </c>
      <c r="J42" s="31" t="s">
        <v>34</v>
      </c>
      <c r="K42" s="31" t="s">
        <v>30</v>
      </c>
      <c r="L42" s="40">
        <v>196630</v>
      </c>
      <c r="M42" s="32">
        <v>46.9</v>
      </c>
      <c r="N42" s="33"/>
      <c r="O42" s="33"/>
      <c r="P42" s="8"/>
    </row>
    <row r="43" spans="1:16" ht="15.75" x14ac:dyDescent="0.25">
      <c r="A43" s="7"/>
      <c r="B43" s="16"/>
      <c r="C43" s="148"/>
      <c r="D43" s="148"/>
      <c r="E43" s="31" t="s">
        <v>151</v>
      </c>
      <c r="F43" s="31"/>
      <c r="G43" s="31"/>
      <c r="H43" s="31" t="s">
        <v>129</v>
      </c>
      <c r="I43" s="31" t="s">
        <v>28</v>
      </c>
      <c r="J43" s="31" t="s">
        <v>34</v>
      </c>
      <c r="K43" s="31" t="s">
        <v>30</v>
      </c>
      <c r="L43" s="40">
        <v>195796.28</v>
      </c>
      <c r="M43" s="32">
        <v>42.62</v>
      </c>
      <c r="N43" s="33"/>
      <c r="O43" s="33"/>
      <c r="P43" s="8"/>
    </row>
    <row r="44" spans="1:16" ht="15.75" x14ac:dyDescent="0.25">
      <c r="A44" s="7"/>
      <c r="B44" s="16"/>
      <c r="C44" s="148"/>
      <c r="D44" s="148"/>
      <c r="E44" s="31" t="s">
        <v>152</v>
      </c>
      <c r="F44" s="31"/>
      <c r="G44" s="31"/>
      <c r="H44" s="31" t="s">
        <v>129</v>
      </c>
      <c r="I44" s="31" t="s">
        <v>28</v>
      </c>
      <c r="J44" s="31" t="s">
        <v>34</v>
      </c>
      <c r="K44" s="31" t="s">
        <v>30</v>
      </c>
      <c r="L44" s="40">
        <v>4134.6000000000004</v>
      </c>
      <c r="M44" s="32">
        <v>0.9</v>
      </c>
      <c r="N44" s="33"/>
      <c r="O44" s="33"/>
      <c r="P44" s="8"/>
    </row>
    <row r="45" spans="1:16" ht="15.75" x14ac:dyDescent="0.25">
      <c r="A45" s="7"/>
      <c r="B45" s="16"/>
      <c r="C45" s="148"/>
      <c r="D45" s="148"/>
      <c r="E45" s="31" t="s">
        <v>153</v>
      </c>
      <c r="F45" s="31"/>
      <c r="G45" s="31"/>
      <c r="H45" s="31" t="s">
        <v>129</v>
      </c>
      <c r="I45" s="31" t="s">
        <v>28</v>
      </c>
      <c r="J45" s="31" t="s">
        <v>133</v>
      </c>
      <c r="K45" s="31" t="s">
        <v>30</v>
      </c>
      <c r="L45" s="40">
        <v>2601.6</v>
      </c>
      <c r="M45" s="32">
        <v>0</v>
      </c>
      <c r="N45" s="33"/>
      <c r="O45" s="33"/>
      <c r="P45" s="8"/>
    </row>
    <row r="46" spans="1:16" ht="15.75" x14ac:dyDescent="0.25">
      <c r="A46" s="7"/>
      <c r="B46" s="16"/>
      <c r="C46" s="148"/>
      <c r="D46" s="148"/>
      <c r="E46" s="31" t="s">
        <v>154</v>
      </c>
      <c r="F46" s="31"/>
      <c r="G46" s="31"/>
      <c r="H46" s="31" t="s">
        <v>129</v>
      </c>
      <c r="I46" s="31" t="s">
        <v>28</v>
      </c>
      <c r="J46" s="31" t="s">
        <v>133</v>
      </c>
      <c r="K46" s="31" t="s">
        <v>30</v>
      </c>
      <c r="L46" s="40">
        <v>2168</v>
      </c>
      <c r="M46" s="32">
        <v>0</v>
      </c>
      <c r="N46" s="33"/>
      <c r="O46" s="33"/>
      <c r="P46" s="8"/>
    </row>
    <row r="47" spans="1:16" ht="15.75" x14ac:dyDescent="0.25">
      <c r="A47" s="7"/>
      <c r="B47" s="16"/>
      <c r="C47" s="148"/>
      <c r="D47" s="148"/>
      <c r="E47" s="31" t="s">
        <v>155</v>
      </c>
      <c r="F47" s="31"/>
      <c r="G47" s="31"/>
      <c r="H47" s="31" t="s">
        <v>129</v>
      </c>
      <c r="I47" s="31" t="s">
        <v>28</v>
      </c>
      <c r="J47" s="31" t="s">
        <v>111</v>
      </c>
      <c r="K47" s="31" t="s">
        <v>30</v>
      </c>
      <c r="L47" s="40">
        <v>18837</v>
      </c>
      <c r="M47" s="32">
        <v>2.42</v>
      </c>
      <c r="N47" s="33"/>
      <c r="O47" s="33"/>
      <c r="P47" s="8"/>
    </row>
    <row r="48" spans="1:16" ht="15.75" x14ac:dyDescent="0.25">
      <c r="A48" s="7"/>
      <c r="B48" s="16"/>
      <c r="C48" s="148"/>
      <c r="D48" s="148"/>
      <c r="E48" s="31" t="s">
        <v>156</v>
      </c>
      <c r="F48" s="31"/>
      <c r="G48" s="31"/>
      <c r="H48" s="31" t="s">
        <v>129</v>
      </c>
      <c r="I48" s="31" t="s">
        <v>28</v>
      </c>
      <c r="J48" s="31" t="s">
        <v>111</v>
      </c>
      <c r="K48" s="31" t="s">
        <v>30</v>
      </c>
      <c r="L48" s="40">
        <v>18837</v>
      </c>
      <c r="M48" s="32">
        <v>2.42</v>
      </c>
      <c r="N48" s="33"/>
      <c r="O48" s="33"/>
      <c r="P48" s="8"/>
    </row>
    <row r="49" spans="1:16" ht="15.75" x14ac:dyDescent="0.25">
      <c r="A49" s="7"/>
      <c r="B49" s="16"/>
      <c r="C49" s="148"/>
      <c r="D49" s="148"/>
      <c r="E49" s="31" t="s">
        <v>157</v>
      </c>
      <c r="F49" s="31"/>
      <c r="G49" s="31"/>
      <c r="H49" s="31" t="s">
        <v>129</v>
      </c>
      <c r="I49" s="31" t="s">
        <v>28</v>
      </c>
      <c r="J49" s="31" t="s">
        <v>111</v>
      </c>
      <c r="K49" s="31" t="s">
        <v>30</v>
      </c>
      <c r="L49" s="40">
        <v>20802.599999999999</v>
      </c>
      <c r="M49" s="32">
        <v>2.67</v>
      </c>
      <c r="N49" s="33"/>
      <c r="O49" s="33"/>
      <c r="P49" s="8"/>
    </row>
    <row r="50" spans="1:16" ht="15.75" x14ac:dyDescent="0.25">
      <c r="A50" s="7"/>
      <c r="B50" s="16"/>
      <c r="C50" s="148"/>
      <c r="D50" s="148"/>
      <c r="E50" s="31" t="s">
        <v>158</v>
      </c>
      <c r="F50" s="31"/>
      <c r="G50" s="31"/>
      <c r="H50" s="31" t="s">
        <v>129</v>
      </c>
      <c r="I50" s="31" t="s">
        <v>28</v>
      </c>
      <c r="J50" s="31" t="s">
        <v>34</v>
      </c>
      <c r="K50" s="31" t="s">
        <v>30</v>
      </c>
      <c r="L50" s="40">
        <v>56781.84</v>
      </c>
      <c r="M50" s="32">
        <v>12.36</v>
      </c>
      <c r="N50" s="33"/>
      <c r="O50" s="33"/>
      <c r="P50" s="8"/>
    </row>
    <row r="51" spans="1:16" ht="15.75" x14ac:dyDescent="0.25">
      <c r="A51" s="7"/>
      <c r="B51" s="16"/>
      <c r="C51" s="148"/>
      <c r="D51" s="148"/>
      <c r="E51" s="31" t="s">
        <v>159</v>
      </c>
      <c r="F51" s="31"/>
      <c r="G51" s="31"/>
      <c r="H51" s="31" t="s">
        <v>129</v>
      </c>
      <c r="I51" s="31" t="s">
        <v>28</v>
      </c>
      <c r="J51" s="31" t="s">
        <v>34</v>
      </c>
      <c r="K51" s="31" t="s">
        <v>30</v>
      </c>
      <c r="L51" s="40">
        <v>63633.05</v>
      </c>
      <c r="M51" s="32">
        <v>11.5</v>
      </c>
      <c r="N51" s="33"/>
      <c r="O51" s="33"/>
      <c r="P51" s="8"/>
    </row>
    <row r="52" spans="1:16" ht="15.75" x14ac:dyDescent="0.25">
      <c r="A52" s="7"/>
      <c r="B52" s="16"/>
      <c r="C52" s="148"/>
      <c r="D52" s="148"/>
      <c r="E52" s="31" t="s">
        <v>160</v>
      </c>
      <c r="F52" s="31"/>
      <c r="G52" s="31"/>
      <c r="H52" s="31" t="s">
        <v>129</v>
      </c>
      <c r="I52" s="31" t="s">
        <v>28</v>
      </c>
      <c r="J52" s="31" t="s">
        <v>34</v>
      </c>
      <c r="K52" s="31" t="s">
        <v>30</v>
      </c>
      <c r="L52" s="40">
        <v>29030.400000000001</v>
      </c>
      <c r="M52" s="32">
        <v>0</v>
      </c>
      <c r="N52" s="33"/>
      <c r="O52" s="33"/>
      <c r="P52" s="8"/>
    </row>
    <row r="53" spans="1:16" ht="15.75" x14ac:dyDescent="0.25">
      <c r="A53" s="7"/>
      <c r="B53" s="16"/>
      <c r="C53" s="148"/>
      <c r="D53" s="148"/>
      <c r="E53" s="31" t="s">
        <v>161</v>
      </c>
      <c r="F53" s="31"/>
      <c r="G53" s="31"/>
      <c r="H53" s="31" t="s">
        <v>129</v>
      </c>
      <c r="I53" s="31" t="s">
        <v>28</v>
      </c>
      <c r="J53" s="31" t="s">
        <v>34</v>
      </c>
      <c r="K53" s="31" t="s">
        <v>30</v>
      </c>
      <c r="L53" s="40">
        <v>61559.6</v>
      </c>
      <c r="M53" s="32">
        <v>13.4</v>
      </c>
      <c r="N53" s="33"/>
      <c r="O53" s="33"/>
      <c r="P53" s="8"/>
    </row>
    <row r="54" spans="1:16" ht="15.75" x14ac:dyDescent="0.25">
      <c r="A54" s="7"/>
      <c r="B54" s="16"/>
      <c r="C54" s="148"/>
      <c r="D54" s="148"/>
      <c r="E54" s="31" t="s">
        <v>162</v>
      </c>
      <c r="F54" s="31"/>
      <c r="G54" s="31"/>
      <c r="H54" s="31" t="s">
        <v>129</v>
      </c>
      <c r="I54" s="31" t="s">
        <v>28</v>
      </c>
      <c r="J54" s="31" t="s">
        <v>34</v>
      </c>
      <c r="K54" s="31" t="s">
        <v>30</v>
      </c>
      <c r="L54" s="40">
        <v>60457.04</v>
      </c>
      <c r="M54" s="32">
        <v>13.16</v>
      </c>
      <c r="N54" s="33"/>
      <c r="O54" s="33"/>
      <c r="P54" s="8"/>
    </row>
    <row r="55" spans="1:16" ht="15.75" x14ac:dyDescent="0.25">
      <c r="A55" s="7"/>
      <c r="B55" s="16"/>
      <c r="C55" s="148"/>
      <c r="D55" s="148"/>
      <c r="E55" s="31" t="s">
        <v>163</v>
      </c>
      <c r="F55" s="31"/>
      <c r="G55" s="31"/>
      <c r="H55" s="31" t="s">
        <v>129</v>
      </c>
      <c r="I55" s="31" t="s">
        <v>28</v>
      </c>
      <c r="J55" s="31" t="s">
        <v>34</v>
      </c>
      <c r="K55" s="31" t="s">
        <v>30</v>
      </c>
      <c r="L55" s="40">
        <v>47878.9</v>
      </c>
      <c r="M55" s="32">
        <v>6.11</v>
      </c>
      <c r="N55" s="33"/>
      <c r="O55" s="33"/>
      <c r="P55" s="8"/>
    </row>
    <row r="56" spans="1:16" ht="15.75" x14ac:dyDescent="0.25">
      <c r="A56" s="7"/>
      <c r="B56" s="16"/>
      <c r="C56" s="148"/>
      <c r="D56" s="148"/>
      <c r="E56" s="31" t="s">
        <v>163</v>
      </c>
      <c r="F56" s="31"/>
      <c r="G56" s="31"/>
      <c r="H56" s="31" t="s">
        <v>129</v>
      </c>
      <c r="I56" s="31" t="s">
        <v>28</v>
      </c>
      <c r="J56" s="31" t="s">
        <v>34</v>
      </c>
      <c r="K56" s="31" t="s">
        <v>30</v>
      </c>
      <c r="L56" s="40">
        <v>5783.4</v>
      </c>
      <c r="M56" s="32">
        <v>0</v>
      </c>
      <c r="N56" s="33"/>
      <c r="O56" s="33"/>
      <c r="P56" s="8"/>
    </row>
    <row r="57" spans="1:16" ht="15.75" x14ac:dyDescent="0.25">
      <c r="A57" s="7"/>
      <c r="B57" s="16"/>
      <c r="C57" s="148"/>
      <c r="D57" s="148"/>
      <c r="E57" s="31" t="s">
        <v>164</v>
      </c>
      <c r="F57" s="31"/>
      <c r="G57" s="31"/>
      <c r="H57" s="31" t="s">
        <v>129</v>
      </c>
      <c r="I57" s="31" t="s">
        <v>28</v>
      </c>
      <c r="J57" s="31" t="s">
        <v>34</v>
      </c>
      <c r="K57" s="31" t="s">
        <v>30</v>
      </c>
      <c r="L57" s="40">
        <v>10080</v>
      </c>
      <c r="M57" s="32">
        <v>0</v>
      </c>
      <c r="N57" s="33"/>
      <c r="O57" s="33"/>
      <c r="P57" s="8"/>
    </row>
    <row r="58" spans="1:16" ht="15.75" x14ac:dyDescent="0.25">
      <c r="A58" s="7"/>
      <c r="B58" s="16"/>
      <c r="C58" s="148"/>
      <c r="D58" s="148"/>
      <c r="E58" s="31" t="s">
        <v>165</v>
      </c>
      <c r="F58" s="31"/>
      <c r="G58" s="31"/>
      <c r="H58" s="31" t="s">
        <v>129</v>
      </c>
      <c r="I58" s="31" t="s">
        <v>28</v>
      </c>
      <c r="J58" s="31" t="s">
        <v>34</v>
      </c>
      <c r="K58" s="31" t="s">
        <v>30</v>
      </c>
      <c r="L58" s="40">
        <v>5783.4</v>
      </c>
      <c r="M58" s="32">
        <v>0</v>
      </c>
      <c r="N58" s="33"/>
      <c r="O58" s="33"/>
      <c r="P58" s="8"/>
    </row>
    <row r="59" spans="1:16" ht="15.75" x14ac:dyDescent="0.25">
      <c r="A59" s="7"/>
      <c r="B59" s="16"/>
      <c r="C59" s="148"/>
      <c r="D59" s="148"/>
      <c r="E59" s="31" t="s">
        <v>166</v>
      </c>
      <c r="F59" s="31"/>
      <c r="G59" s="31"/>
      <c r="H59" s="31" t="s">
        <v>129</v>
      </c>
      <c r="I59" s="31" t="s">
        <v>28</v>
      </c>
      <c r="J59" s="31" t="s">
        <v>34</v>
      </c>
      <c r="K59" s="31" t="s">
        <v>30</v>
      </c>
      <c r="L59" s="40">
        <v>39748.11</v>
      </c>
      <c r="M59" s="32">
        <v>6.74</v>
      </c>
      <c r="N59" s="33"/>
      <c r="O59" s="33"/>
      <c r="P59" s="8"/>
    </row>
    <row r="60" spans="1:16" ht="15.75" x14ac:dyDescent="0.25">
      <c r="A60" s="7"/>
      <c r="B60" s="16"/>
      <c r="C60" s="148"/>
      <c r="D60" s="148"/>
      <c r="E60" s="31" t="s">
        <v>165</v>
      </c>
      <c r="F60" s="31"/>
      <c r="G60" s="31"/>
      <c r="H60" s="31" t="s">
        <v>129</v>
      </c>
      <c r="I60" s="31" t="s">
        <v>28</v>
      </c>
      <c r="J60" s="31" t="s">
        <v>34</v>
      </c>
      <c r="K60" s="31" t="s">
        <v>30</v>
      </c>
      <c r="L60" s="40">
        <v>53370.95</v>
      </c>
      <c r="M60" s="32">
        <v>6.75</v>
      </c>
      <c r="N60" s="33"/>
      <c r="O60" s="33"/>
      <c r="P60" s="8"/>
    </row>
    <row r="61" spans="1:16" ht="15.75" x14ac:dyDescent="0.25">
      <c r="A61" s="7"/>
      <c r="B61" s="16"/>
      <c r="C61" s="148"/>
      <c r="D61" s="148"/>
      <c r="E61" s="31" t="s">
        <v>167</v>
      </c>
      <c r="F61" s="31"/>
      <c r="G61" s="31"/>
      <c r="H61" s="31" t="s">
        <v>129</v>
      </c>
      <c r="I61" s="31" t="s">
        <v>28</v>
      </c>
      <c r="J61" s="31" t="s">
        <v>34</v>
      </c>
      <c r="K61" s="31" t="s">
        <v>30</v>
      </c>
      <c r="L61" s="40">
        <v>26199.599999999999</v>
      </c>
      <c r="M61" s="32">
        <v>0</v>
      </c>
      <c r="N61" s="33"/>
      <c r="O61" s="33"/>
      <c r="P61" s="8"/>
    </row>
    <row r="62" spans="1:16" ht="15.75" x14ac:dyDescent="0.25">
      <c r="A62" s="7"/>
      <c r="B62" s="16"/>
      <c r="C62" s="148"/>
      <c r="D62" s="148"/>
      <c r="E62" s="31" t="s">
        <v>168</v>
      </c>
      <c r="F62" s="31"/>
      <c r="G62" s="31"/>
      <c r="H62" s="31" t="s">
        <v>129</v>
      </c>
      <c r="I62" s="31" t="s">
        <v>28</v>
      </c>
      <c r="J62" s="31" t="s">
        <v>34</v>
      </c>
      <c r="K62" s="31" t="s">
        <v>30</v>
      </c>
      <c r="L62" s="40">
        <v>12476.45</v>
      </c>
      <c r="M62" s="32">
        <v>3.19</v>
      </c>
      <c r="N62" s="33"/>
      <c r="O62" s="33"/>
      <c r="P62" s="8"/>
    </row>
    <row r="63" spans="1:16" ht="15.75" x14ac:dyDescent="0.25">
      <c r="A63" s="7"/>
      <c r="B63" s="16"/>
      <c r="C63" s="148"/>
      <c r="D63" s="148"/>
      <c r="E63" s="31" t="s">
        <v>169</v>
      </c>
      <c r="F63" s="31"/>
      <c r="G63" s="31"/>
      <c r="H63" s="31" t="s">
        <v>129</v>
      </c>
      <c r="I63" s="31" t="s">
        <v>28</v>
      </c>
      <c r="J63" s="31" t="s">
        <v>34</v>
      </c>
      <c r="K63" s="31" t="s">
        <v>30</v>
      </c>
      <c r="L63" s="40">
        <v>103138.6</v>
      </c>
      <c r="M63" s="32">
        <v>23.4</v>
      </c>
      <c r="N63" s="33"/>
      <c r="O63" s="33"/>
      <c r="P63" s="8"/>
    </row>
    <row r="64" spans="1:16" ht="15.75" x14ac:dyDescent="0.25">
      <c r="A64" s="7"/>
      <c r="B64" s="16"/>
      <c r="C64" s="148"/>
      <c r="D64" s="148"/>
      <c r="E64" s="31" t="s">
        <v>170</v>
      </c>
      <c r="F64" s="31"/>
      <c r="G64" s="31"/>
      <c r="H64" s="31" t="s">
        <v>129</v>
      </c>
      <c r="I64" s="31" t="s">
        <v>28</v>
      </c>
      <c r="J64" s="31" t="s">
        <v>34</v>
      </c>
      <c r="K64" s="31" t="s">
        <v>30</v>
      </c>
      <c r="L64" s="40">
        <v>26029.19</v>
      </c>
      <c r="M64" s="32">
        <v>5.65</v>
      </c>
      <c r="N64" s="33"/>
      <c r="O64" s="33"/>
      <c r="P64" s="8"/>
    </row>
    <row r="65" spans="1:16" ht="15.75" x14ac:dyDescent="0.25">
      <c r="A65" s="7"/>
      <c r="B65" s="16"/>
      <c r="C65" s="148"/>
      <c r="D65" s="148"/>
      <c r="E65" s="31" t="s">
        <v>171</v>
      </c>
      <c r="F65" s="31"/>
      <c r="G65" s="31"/>
      <c r="H65" s="31" t="s">
        <v>129</v>
      </c>
      <c r="I65" s="31" t="s">
        <v>28</v>
      </c>
      <c r="J65" s="31" t="s">
        <v>34</v>
      </c>
      <c r="K65" s="31" t="s">
        <v>30</v>
      </c>
      <c r="L65" s="40">
        <v>596712.89</v>
      </c>
      <c r="M65" s="32">
        <v>114.27</v>
      </c>
      <c r="N65" s="33"/>
      <c r="O65" s="33"/>
      <c r="P65" s="8"/>
    </row>
    <row r="66" spans="1:16" ht="15.75" x14ac:dyDescent="0.25">
      <c r="A66" s="7"/>
      <c r="B66" s="16"/>
      <c r="C66" s="148"/>
      <c r="D66" s="148"/>
      <c r="E66" s="31" t="s">
        <v>172</v>
      </c>
      <c r="F66" s="31"/>
      <c r="G66" s="31"/>
      <c r="H66" s="31" t="s">
        <v>129</v>
      </c>
      <c r="I66" s="31" t="s">
        <v>28</v>
      </c>
      <c r="J66" s="31" t="s">
        <v>73</v>
      </c>
      <c r="K66" s="31" t="s">
        <v>30</v>
      </c>
      <c r="L66" s="40">
        <v>292009</v>
      </c>
      <c r="M66" s="32">
        <v>9.6999999999999993</v>
      </c>
      <c r="N66" s="33"/>
      <c r="O66" s="33"/>
      <c r="P66" s="8"/>
    </row>
    <row r="67" spans="1:16" ht="15.75" x14ac:dyDescent="0.25">
      <c r="A67" s="7"/>
      <c r="B67" s="16"/>
      <c r="C67" s="148"/>
      <c r="D67" s="148"/>
      <c r="E67" s="31" t="s">
        <v>173</v>
      </c>
      <c r="F67" s="31"/>
      <c r="G67" s="31"/>
      <c r="H67" s="31" t="s">
        <v>129</v>
      </c>
      <c r="I67" s="31" t="s">
        <v>28</v>
      </c>
      <c r="J67" s="31" t="s">
        <v>34</v>
      </c>
      <c r="K67" s="31" t="s">
        <v>30</v>
      </c>
      <c r="L67" s="40">
        <v>65242.1</v>
      </c>
      <c r="M67" s="32">
        <v>16.687000000000001</v>
      </c>
      <c r="N67" s="33"/>
      <c r="O67" s="33"/>
      <c r="P67" s="8"/>
    </row>
    <row r="68" spans="1:16" ht="15.75" x14ac:dyDescent="0.25">
      <c r="A68" s="7"/>
      <c r="B68" s="16"/>
      <c r="C68" s="148"/>
      <c r="D68" s="148"/>
      <c r="E68" s="31" t="s">
        <v>174</v>
      </c>
      <c r="F68" s="31"/>
      <c r="G68" s="31"/>
      <c r="H68" s="31" t="s">
        <v>129</v>
      </c>
      <c r="I68" s="31" t="s">
        <v>28</v>
      </c>
      <c r="J68" s="31" t="s">
        <v>34</v>
      </c>
      <c r="K68" s="31" t="s">
        <v>30</v>
      </c>
      <c r="L68" s="40">
        <v>41804</v>
      </c>
      <c r="M68" s="32">
        <v>7.6</v>
      </c>
      <c r="N68" s="33"/>
      <c r="O68" s="33"/>
      <c r="P68" s="8"/>
    </row>
    <row r="69" spans="1:16" ht="15.75" x14ac:dyDescent="0.25">
      <c r="A69" s="7"/>
      <c r="B69" s="16"/>
      <c r="C69" s="148"/>
      <c r="D69" s="148"/>
      <c r="E69" s="31" t="s">
        <v>175</v>
      </c>
      <c r="F69" s="31"/>
      <c r="G69" s="31"/>
      <c r="H69" s="31" t="s">
        <v>129</v>
      </c>
      <c r="I69" s="31" t="s">
        <v>28</v>
      </c>
      <c r="J69" s="31" t="s">
        <v>111</v>
      </c>
      <c r="K69" s="31" t="s">
        <v>30</v>
      </c>
      <c r="L69" s="40">
        <v>90712</v>
      </c>
      <c r="M69" s="32">
        <v>22</v>
      </c>
      <c r="N69" s="33"/>
      <c r="O69" s="33"/>
      <c r="P69" s="8"/>
    </row>
    <row r="70" spans="1:16" ht="15.75" x14ac:dyDescent="0.25">
      <c r="A70" s="7"/>
      <c r="B70" s="16"/>
      <c r="C70" s="148"/>
      <c r="D70" s="148"/>
      <c r="E70" s="31" t="s">
        <v>149</v>
      </c>
      <c r="F70" s="31"/>
      <c r="G70" s="31"/>
      <c r="H70" s="31" t="s">
        <v>129</v>
      </c>
      <c r="I70" s="31" t="s">
        <v>28</v>
      </c>
      <c r="J70" s="31" t="s">
        <v>34</v>
      </c>
      <c r="K70" s="31" t="s">
        <v>30</v>
      </c>
      <c r="L70" s="40">
        <v>155863</v>
      </c>
      <c r="M70" s="32">
        <v>36.200000000000003</v>
      </c>
      <c r="N70" s="33"/>
      <c r="O70" s="33"/>
      <c r="P70" s="8"/>
    </row>
    <row r="71" spans="1:16" ht="15.75" x14ac:dyDescent="0.25">
      <c r="A71" s="7"/>
      <c r="B71" s="17"/>
      <c r="C71" s="18" t="s">
        <v>53</v>
      </c>
      <c r="D71" s="19" t="s">
        <v>54</v>
      </c>
      <c r="E71" s="34">
        <v>39</v>
      </c>
      <c r="F71" s="34"/>
      <c r="G71" s="34"/>
      <c r="H71" s="34"/>
      <c r="I71" s="34"/>
      <c r="J71" s="34"/>
      <c r="K71" s="34"/>
      <c r="L71" s="41"/>
      <c r="M71" s="34"/>
      <c r="N71" s="34">
        <v>2784824</v>
      </c>
      <c r="O71" s="34">
        <v>496</v>
      </c>
      <c r="P71" s="8"/>
    </row>
    <row r="72" spans="1:16" ht="15.75" x14ac:dyDescent="0.25">
      <c r="A72" s="7"/>
      <c r="B72" s="18" t="s">
        <v>53</v>
      </c>
      <c r="C72" s="21"/>
      <c r="D72" s="19" t="s">
        <v>54</v>
      </c>
      <c r="E72" s="34">
        <v>53</v>
      </c>
      <c r="F72" s="34"/>
      <c r="G72" s="34"/>
      <c r="H72" s="34"/>
      <c r="I72" s="34"/>
      <c r="J72" s="34"/>
      <c r="K72" s="34"/>
      <c r="L72" s="41"/>
      <c r="M72" s="34"/>
      <c r="N72" s="34">
        <v>3063905</v>
      </c>
      <c r="O72" s="34">
        <v>606</v>
      </c>
      <c r="P72" s="8"/>
    </row>
    <row r="73" spans="1:16" ht="15.75" x14ac:dyDescent="0.25">
      <c r="A73" s="7"/>
      <c r="B73" s="30" t="s">
        <v>176</v>
      </c>
      <c r="C73" s="154" t="s">
        <v>25</v>
      </c>
      <c r="D73" s="154"/>
      <c r="E73" s="31" t="s">
        <v>177</v>
      </c>
      <c r="F73" s="31"/>
      <c r="G73" s="31"/>
      <c r="H73" s="31" t="s">
        <v>129</v>
      </c>
      <c r="I73" s="31" t="s">
        <v>28</v>
      </c>
      <c r="J73" s="31" t="s">
        <v>34</v>
      </c>
      <c r="K73" s="31" t="s">
        <v>30</v>
      </c>
      <c r="L73" s="40">
        <v>3263.25</v>
      </c>
      <c r="M73" s="32">
        <v>1.26</v>
      </c>
      <c r="N73" s="33"/>
      <c r="O73" s="33"/>
      <c r="P73" s="8"/>
    </row>
    <row r="74" spans="1:16" ht="15.75" x14ac:dyDescent="0.25">
      <c r="A74" s="7"/>
      <c r="B74" s="16"/>
      <c r="C74" s="148"/>
      <c r="D74" s="148"/>
      <c r="E74" s="31" t="s">
        <v>178</v>
      </c>
      <c r="F74" s="31"/>
      <c r="G74" s="31"/>
      <c r="H74" s="31" t="s">
        <v>129</v>
      </c>
      <c r="I74" s="31" t="s">
        <v>28</v>
      </c>
      <c r="J74" s="31" t="s">
        <v>34</v>
      </c>
      <c r="K74" s="31" t="s">
        <v>30</v>
      </c>
      <c r="L74" s="40">
        <v>10789.8</v>
      </c>
      <c r="M74" s="32">
        <v>0</v>
      </c>
      <c r="N74" s="33"/>
      <c r="O74" s="33"/>
      <c r="P74" s="8"/>
    </row>
    <row r="75" spans="1:16" ht="15.75" x14ac:dyDescent="0.25">
      <c r="A75" s="7"/>
      <c r="B75" s="16"/>
      <c r="C75" s="148"/>
      <c r="D75" s="148"/>
      <c r="E75" s="31" t="s">
        <v>179</v>
      </c>
      <c r="F75" s="31"/>
      <c r="G75" s="31"/>
      <c r="H75" s="31" t="s">
        <v>129</v>
      </c>
      <c r="I75" s="31" t="s">
        <v>28</v>
      </c>
      <c r="J75" s="31" t="s">
        <v>34</v>
      </c>
      <c r="K75" s="31" t="s">
        <v>30</v>
      </c>
      <c r="L75" s="40">
        <v>116858.52</v>
      </c>
      <c r="M75" s="32">
        <v>23.34</v>
      </c>
      <c r="N75" s="33"/>
      <c r="O75" s="33"/>
      <c r="P75" s="8"/>
    </row>
    <row r="76" spans="1:16" ht="15.75" x14ac:dyDescent="0.25">
      <c r="A76" s="7"/>
      <c r="B76" s="17"/>
      <c r="C76" s="18" t="s">
        <v>53</v>
      </c>
      <c r="D76" s="19" t="s">
        <v>54</v>
      </c>
      <c r="E76" s="34">
        <v>3</v>
      </c>
      <c r="F76" s="34"/>
      <c r="G76" s="34"/>
      <c r="H76" s="34"/>
      <c r="I76" s="34"/>
      <c r="J76" s="34"/>
      <c r="K76" s="34"/>
      <c r="L76" s="41"/>
      <c r="M76" s="34"/>
      <c r="N76" s="34">
        <v>130912</v>
      </c>
      <c r="O76" s="34">
        <v>25</v>
      </c>
      <c r="P76" s="8"/>
    </row>
    <row r="77" spans="1:16" ht="15.75" x14ac:dyDescent="0.25">
      <c r="A77" s="7"/>
      <c r="B77" s="16"/>
      <c r="C77" s="154" t="s">
        <v>55</v>
      </c>
      <c r="D77" s="154"/>
      <c r="E77" s="31" t="s">
        <v>180</v>
      </c>
      <c r="F77" s="31"/>
      <c r="G77" s="31"/>
      <c r="H77" s="31" t="s">
        <v>129</v>
      </c>
      <c r="I77" s="31" t="s">
        <v>28</v>
      </c>
      <c r="J77" s="31" t="s">
        <v>34</v>
      </c>
      <c r="K77" s="31" t="s">
        <v>30</v>
      </c>
      <c r="L77" s="40">
        <v>79274.12</v>
      </c>
      <c r="M77" s="32">
        <v>17.29</v>
      </c>
      <c r="N77" s="33"/>
      <c r="O77" s="33"/>
      <c r="P77" s="8"/>
    </row>
    <row r="78" spans="1:16" ht="15.75" x14ac:dyDescent="0.25">
      <c r="A78" s="7"/>
      <c r="B78" s="16"/>
      <c r="C78" s="148"/>
      <c r="D78" s="148"/>
      <c r="E78" s="31" t="s">
        <v>181</v>
      </c>
      <c r="F78" s="31"/>
      <c r="G78" s="31"/>
      <c r="H78" s="31" t="s">
        <v>129</v>
      </c>
      <c r="I78" s="31" t="s">
        <v>28</v>
      </c>
      <c r="J78" s="31" t="s">
        <v>34</v>
      </c>
      <c r="K78" s="31" t="s">
        <v>30</v>
      </c>
      <c r="L78" s="40">
        <v>322675.8</v>
      </c>
      <c r="M78" s="32">
        <v>50.8</v>
      </c>
      <c r="N78" s="33"/>
      <c r="O78" s="33"/>
      <c r="P78" s="8"/>
    </row>
    <row r="79" spans="1:16" ht="15.75" x14ac:dyDescent="0.25">
      <c r="A79" s="7"/>
      <c r="B79" s="16"/>
      <c r="C79" s="148"/>
      <c r="D79" s="148"/>
      <c r="E79" s="31" t="s">
        <v>182</v>
      </c>
      <c r="F79" s="31"/>
      <c r="G79" s="31"/>
      <c r="H79" s="31" t="s">
        <v>129</v>
      </c>
      <c r="I79" s="31" t="s">
        <v>28</v>
      </c>
      <c r="J79" s="31" t="s">
        <v>34</v>
      </c>
      <c r="K79" s="31" t="s">
        <v>30</v>
      </c>
      <c r="L79" s="40">
        <v>59354.48</v>
      </c>
      <c r="M79" s="32">
        <v>12.92</v>
      </c>
      <c r="N79" s="33"/>
      <c r="O79" s="33"/>
      <c r="P79" s="8"/>
    </row>
    <row r="80" spans="1:16" ht="15.75" x14ac:dyDescent="0.25">
      <c r="A80" s="7"/>
      <c r="B80" s="16"/>
      <c r="C80" s="148"/>
      <c r="D80" s="148"/>
      <c r="E80" s="31" t="s">
        <v>183</v>
      </c>
      <c r="F80" s="31"/>
      <c r="G80" s="31"/>
      <c r="H80" s="31" t="s">
        <v>129</v>
      </c>
      <c r="I80" s="31" t="s">
        <v>28</v>
      </c>
      <c r="J80" s="31" t="s">
        <v>73</v>
      </c>
      <c r="K80" s="31" t="s">
        <v>30</v>
      </c>
      <c r="L80" s="40">
        <v>9150</v>
      </c>
      <c r="M80" s="32">
        <v>0</v>
      </c>
      <c r="N80" s="33"/>
      <c r="O80" s="33"/>
      <c r="P80" s="8"/>
    </row>
    <row r="81" spans="1:16" ht="15.75" x14ac:dyDescent="0.25">
      <c r="A81" s="7"/>
      <c r="B81" s="16"/>
      <c r="C81" s="148"/>
      <c r="D81" s="148"/>
      <c r="E81" s="31" t="s">
        <v>184</v>
      </c>
      <c r="F81" s="31"/>
      <c r="G81" s="31"/>
      <c r="H81" s="31" t="s">
        <v>129</v>
      </c>
      <c r="I81" s="31" t="s">
        <v>28</v>
      </c>
      <c r="J81" s="31" t="s">
        <v>111</v>
      </c>
      <c r="K81" s="31" t="s">
        <v>30</v>
      </c>
      <c r="L81" s="40">
        <v>35927</v>
      </c>
      <c r="M81" s="32">
        <v>0</v>
      </c>
      <c r="N81" s="33"/>
      <c r="O81" s="33"/>
      <c r="P81" s="8"/>
    </row>
    <row r="82" spans="1:16" ht="15.75" x14ac:dyDescent="0.25">
      <c r="A82" s="7"/>
      <c r="B82" s="16"/>
      <c r="C82" s="148"/>
      <c r="D82" s="148"/>
      <c r="E82" s="31" t="s">
        <v>185</v>
      </c>
      <c r="F82" s="31"/>
      <c r="G82" s="31"/>
      <c r="H82" s="31" t="s">
        <v>129</v>
      </c>
      <c r="I82" s="31" t="s">
        <v>28</v>
      </c>
      <c r="J82" s="31" t="s">
        <v>73</v>
      </c>
      <c r="K82" s="31" t="s">
        <v>30</v>
      </c>
      <c r="L82" s="40">
        <v>16138</v>
      </c>
      <c r="M82" s="32">
        <v>14.97</v>
      </c>
      <c r="N82" s="33"/>
      <c r="O82" s="33"/>
      <c r="P82" s="8"/>
    </row>
    <row r="83" spans="1:16" ht="15.75" x14ac:dyDescent="0.25">
      <c r="A83" s="7"/>
      <c r="B83" s="16"/>
      <c r="C83" s="148"/>
      <c r="D83" s="148"/>
      <c r="E83" s="31" t="s">
        <v>186</v>
      </c>
      <c r="F83" s="31"/>
      <c r="G83" s="31"/>
      <c r="H83" s="31" t="s">
        <v>129</v>
      </c>
      <c r="I83" s="31" t="s">
        <v>28</v>
      </c>
      <c r="J83" s="31" t="s">
        <v>34</v>
      </c>
      <c r="K83" s="31" t="s">
        <v>30</v>
      </c>
      <c r="L83" s="40">
        <v>26497.42</v>
      </c>
      <c r="M83" s="32">
        <v>6.59</v>
      </c>
      <c r="N83" s="33"/>
      <c r="O83" s="33"/>
      <c r="P83" s="8"/>
    </row>
    <row r="84" spans="1:16" ht="15.75" x14ac:dyDescent="0.25">
      <c r="A84" s="7"/>
      <c r="B84" s="16"/>
      <c r="C84" s="148"/>
      <c r="D84" s="148"/>
      <c r="E84" s="31" t="s">
        <v>187</v>
      </c>
      <c r="F84" s="31"/>
      <c r="G84" s="31"/>
      <c r="H84" s="31" t="s">
        <v>129</v>
      </c>
      <c r="I84" s="31" t="s">
        <v>28</v>
      </c>
      <c r="J84" s="31" t="s">
        <v>34</v>
      </c>
      <c r="K84" s="31" t="s">
        <v>30</v>
      </c>
      <c r="L84" s="40">
        <v>7098</v>
      </c>
      <c r="M84" s="32">
        <v>0</v>
      </c>
      <c r="N84" s="33"/>
      <c r="O84" s="33"/>
      <c r="P84" s="8"/>
    </row>
    <row r="85" spans="1:16" ht="15.75" x14ac:dyDescent="0.25">
      <c r="A85" s="7"/>
      <c r="B85" s="16"/>
      <c r="C85" s="148"/>
      <c r="D85" s="148"/>
      <c r="E85" s="31" t="s">
        <v>188</v>
      </c>
      <c r="F85" s="31"/>
      <c r="G85" s="31"/>
      <c r="H85" s="31" t="s">
        <v>129</v>
      </c>
      <c r="I85" s="31" t="s">
        <v>28</v>
      </c>
      <c r="J85" s="31" t="s">
        <v>34</v>
      </c>
      <c r="K85" s="31" t="s">
        <v>30</v>
      </c>
      <c r="L85" s="40">
        <v>382379.83</v>
      </c>
      <c r="M85" s="32">
        <v>96.46</v>
      </c>
      <c r="N85" s="33"/>
      <c r="O85" s="33"/>
      <c r="P85" s="8"/>
    </row>
    <row r="86" spans="1:16" ht="15.75" x14ac:dyDescent="0.25">
      <c r="A86" s="7"/>
      <c r="B86" s="16"/>
      <c r="C86" s="148"/>
      <c r="D86" s="148"/>
      <c r="E86" s="31" t="s">
        <v>189</v>
      </c>
      <c r="F86" s="31"/>
      <c r="G86" s="31"/>
      <c r="H86" s="31" t="s">
        <v>129</v>
      </c>
      <c r="I86" s="31" t="s">
        <v>28</v>
      </c>
      <c r="J86" s="31" t="s">
        <v>190</v>
      </c>
      <c r="K86" s="31" t="s">
        <v>30</v>
      </c>
      <c r="L86" s="40">
        <v>159378</v>
      </c>
      <c r="M86" s="32">
        <v>0</v>
      </c>
      <c r="N86" s="33"/>
      <c r="O86" s="33"/>
      <c r="P86" s="8"/>
    </row>
    <row r="87" spans="1:16" ht="15.75" x14ac:dyDescent="0.25">
      <c r="A87" s="7"/>
      <c r="B87" s="16"/>
      <c r="C87" s="148"/>
      <c r="D87" s="148"/>
      <c r="E87" s="31" t="s">
        <v>191</v>
      </c>
      <c r="F87" s="31"/>
      <c r="G87" s="31"/>
      <c r="H87" s="31" t="s">
        <v>129</v>
      </c>
      <c r="I87" s="31" t="s">
        <v>28</v>
      </c>
      <c r="J87" s="31" t="s">
        <v>73</v>
      </c>
      <c r="K87" s="31" t="s">
        <v>30</v>
      </c>
      <c r="L87" s="40">
        <v>468250</v>
      </c>
      <c r="M87" s="32">
        <v>53.4</v>
      </c>
      <c r="N87" s="33"/>
      <c r="O87" s="33"/>
      <c r="P87" s="8"/>
    </row>
    <row r="88" spans="1:16" ht="15.75" x14ac:dyDescent="0.25">
      <c r="A88" s="7"/>
      <c r="B88" s="16"/>
      <c r="C88" s="148"/>
      <c r="D88" s="148"/>
      <c r="E88" s="31" t="s">
        <v>192</v>
      </c>
      <c r="F88" s="31"/>
      <c r="G88" s="31"/>
      <c r="H88" s="31" t="s">
        <v>129</v>
      </c>
      <c r="I88" s="31" t="s">
        <v>28</v>
      </c>
      <c r="J88" s="31" t="s">
        <v>34</v>
      </c>
      <c r="K88" s="31" t="s">
        <v>30</v>
      </c>
      <c r="L88" s="40">
        <v>193596</v>
      </c>
      <c r="M88" s="32">
        <v>22.1</v>
      </c>
      <c r="N88" s="33"/>
      <c r="O88" s="33"/>
      <c r="P88" s="8"/>
    </row>
    <row r="89" spans="1:16" ht="15.75" x14ac:dyDescent="0.25">
      <c r="A89" s="7"/>
      <c r="B89" s="16"/>
      <c r="C89" s="148"/>
      <c r="D89" s="148"/>
      <c r="E89" s="31" t="s">
        <v>192</v>
      </c>
      <c r="F89" s="31"/>
      <c r="G89" s="31"/>
      <c r="H89" s="31" t="s">
        <v>129</v>
      </c>
      <c r="I89" s="31" t="s">
        <v>28</v>
      </c>
      <c r="J89" s="31" t="s">
        <v>34</v>
      </c>
      <c r="K89" s="31" t="s">
        <v>30</v>
      </c>
      <c r="L89" s="40">
        <v>193596</v>
      </c>
      <c r="M89" s="32">
        <v>22.1</v>
      </c>
      <c r="N89" s="33"/>
      <c r="O89" s="33"/>
      <c r="P89" s="8"/>
    </row>
    <row r="90" spans="1:16" ht="15.75" x14ac:dyDescent="0.25">
      <c r="A90" s="7"/>
      <c r="B90" s="16"/>
      <c r="C90" s="148"/>
      <c r="D90" s="148"/>
      <c r="E90" s="31" t="s">
        <v>192</v>
      </c>
      <c r="F90" s="31"/>
      <c r="G90" s="31"/>
      <c r="H90" s="31" t="s">
        <v>129</v>
      </c>
      <c r="I90" s="31" t="s">
        <v>28</v>
      </c>
      <c r="J90" s="31" t="s">
        <v>34</v>
      </c>
      <c r="K90" s="31" t="s">
        <v>30</v>
      </c>
      <c r="L90" s="40">
        <v>193596</v>
      </c>
      <c r="M90" s="32">
        <v>22.1</v>
      </c>
      <c r="N90" s="33"/>
      <c r="O90" s="33"/>
      <c r="P90" s="8"/>
    </row>
    <row r="91" spans="1:16" ht="15.75" x14ac:dyDescent="0.25">
      <c r="A91" s="7"/>
      <c r="B91" s="16"/>
      <c r="C91" s="148"/>
      <c r="D91" s="148"/>
      <c r="E91" s="31" t="s">
        <v>192</v>
      </c>
      <c r="F91" s="31"/>
      <c r="G91" s="31"/>
      <c r="H91" s="31" t="s">
        <v>129</v>
      </c>
      <c r="I91" s="31" t="s">
        <v>28</v>
      </c>
      <c r="J91" s="31" t="s">
        <v>34</v>
      </c>
      <c r="K91" s="31" t="s">
        <v>30</v>
      </c>
      <c r="L91" s="40">
        <v>193596</v>
      </c>
      <c r="M91" s="32">
        <v>22.1</v>
      </c>
      <c r="N91" s="33"/>
      <c r="O91" s="33"/>
      <c r="P91" s="8"/>
    </row>
    <row r="92" spans="1:16" ht="15.75" x14ac:dyDescent="0.25">
      <c r="A92" s="7"/>
      <c r="B92" s="16"/>
      <c r="C92" s="148"/>
      <c r="D92" s="148"/>
      <c r="E92" s="31" t="s">
        <v>192</v>
      </c>
      <c r="F92" s="31"/>
      <c r="G92" s="31"/>
      <c r="H92" s="31" t="s">
        <v>129</v>
      </c>
      <c r="I92" s="31" t="s">
        <v>28</v>
      </c>
      <c r="J92" s="31" t="s">
        <v>34</v>
      </c>
      <c r="K92" s="31" t="s">
        <v>30</v>
      </c>
      <c r="L92" s="40">
        <v>193596</v>
      </c>
      <c r="M92" s="32">
        <v>22.1</v>
      </c>
      <c r="N92" s="33"/>
      <c r="O92" s="33"/>
      <c r="P92" s="8"/>
    </row>
    <row r="93" spans="1:16" ht="15.75" x14ac:dyDescent="0.25">
      <c r="A93" s="7"/>
      <c r="B93" s="16"/>
      <c r="C93" s="148"/>
      <c r="D93" s="148"/>
      <c r="E93" s="31" t="s">
        <v>192</v>
      </c>
      <c r="F93" s="31"/>
      <c r="G93" s="31"/>
      <c r="H93" s="31" t="s">
        <v>129</v>
      </c>
      <c r="I93" s="31" t="s">
        <v>28</v>
      </c>
      <c r="J93" s="31" t="s">
        <v>34</v>
      </c>
      <c r="K93" s="31" t="s">
        <v>30</v>
      </c>
      <c r="L93" s="40">
        <v>193596</v>
      </c>
      <c r="M93" s="32">
        <v>22.1</v>
      </c>
      <c r="N93" s="33"/>
      <c r="O93" s="33"/>
      <c r="P93" s="8"/>
    </row>
    <row r="94" spans="1:16" ht="15.75" x14ac:dyDescent="0.25">
      <c r="A94" s="7"/>
      <c r="B94" s="17"/>
      <c r="C94" s="18" t="s">
        <v>53</v>
      </c>
      <c r="D94" s="19" t="s">
        <v>54</v>
      </c>
      <c r="E94" s="34">
        <v>17</v>
      </c>
      <c r="F94" s="34"/>
      <c r="G94" s="34"/>
      <c r="H94" s="34"/>
      <c r="I94" s="34"/>
      <c r="J94" s="34"/>
      <c r="K94" s="34"/>
      <c r="L94" s="34"/>
      <c r="M94" s="34"/>
      <c r="N94" s="34">
        <v>2727699</v>
      </c>
      <c r="O94" s="34">
        <v>385</v>
      </c>
      <c r="P94" s="8"/>
    </row>
    <row r="95" spans="1:16" ht="15.75" x14ac:dyDescent="0.25">
      <c r="A95" s="7"/>
      <c r="B95" s="18" t="s">
        <v>53</v>
      </c>
      <c r="C95" s="21"/>
      <c r="D95" s="19" t="s">
        <v>54</v>
      </c>
      <c r="E95" s="34">
        <v>20</v>
      </c>
      <c r="F95" s="34"/>
      <c r="G95" s="34"/>
      <c r="H95" s="34"/>
      <c r="I95" s="34"/>
      <c r="J95" s="34"/>
      <c r="K95" s="34"/>
      <c r="L95" s="34"/>
      <c r="M95" s="34"/>
      <c r="N95" s="34">
        <v>2858610</v>
      </c>
      <c r="O95" s="34">
        <v>410</v>
      </c>
      <c r="P95" s="8"/>
    </row>
    <row r="96" spans="1:16" ht="15.75" x14ac:dyDescent="0.25">
      <c r="A96" s="7"/>
      <c r="B96" s="22" t="s">
        <v>118</v>
      </c>
      <c r="C96" s="23"/>
      <c r="D96" s="24" t="s">
        <v>54</v>
      </c>
      <c r="E96" s="35">
        <v>73</v>
      </c>
      <c r="F96" s="35"/>
      <c r="G96" s="35"/>
      <c r="H96" s="35"/>
      <c r="I96" s="35"/>
      <c r="J96" s="35"/>
      <c r="K96" s="35"/>
      <c r="L96" s="35"/>
      <c r="M96" s="35"/>
      <c r="N96" s="35">
        <v>5922515</v>
      </c>
      <c r="O96" s="35">
        <v>1016</v>
      </c>
      <c r="P96" s="8"/>
    </row>
    <row r="97" spans="1:18" ht="15.75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7"/>
    </row>
    <row r="98" spans="1:18" ht="15.75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7"/>
    </row>
    <row r="99" spans="1:18" ht="15.75" x14ac:dyDescent="0.25">
      <c r="A99" s="26"/>
      <c r="B99" s="26" t="s">
        <v>119</v>
      </c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7"/>
    </row>
    <row r="100" spans="1:18" ht="15.75" x14ac:dyDescent="0.25">
      <c r="A100" s="28"/>
      <c r="B100" s="28" t="s">
        <v>120</v>
      </c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9"/>
    </row>
    <row r="103" spans="1:18" ht="15.75" thickBot="1" x14ac:dyDescent="0.3"/>
    <row r="104" spans="1:18" ht="15.75" thickBot="1" x14ac:dyDescent="0.3">
      <c r="K104" t="str">
        <f>'App. BHI LRAM 2019 In Service'!J113</f>
        <v>Year 2 Persistence</v>
      </c>
      <c r="L104" t="str">
        <f>'App. BHI LRAM 2019 In Service'!K113</f>
        <v>Year 3 Persistence</v>
      </c>
      <c r="M104" s="149">
        <v>2019</v>
      </c>
      <c r="N104" s="150"/>
      <c r="O104" s="149">
        <v>2020</v>
      </c>
      <c r="P104" s="150"/>
      <c r="Q104" s="149">
        <v>2021</v>
      </c>
      <c r="R104" s="150"/>
    </row>
    <row r="105" spans="1:18" ht="15.75" thickBot="1" x14ac:dyDescent="0.3">
      <c r="B105" s="149">
        <v>2019</v>
      </c>
      <c r="C105" s="151"/>
      <c r="D105" s="45"/>
      <c r="E105" s="44" t="s">
        <v>197</v>
      </c>
      <c r="F105" s="45" t="s">
        <v>198</v>
      </c>
      <c r="G105" s="44" t="str">
        <f>'App. BHI LRAM 2019 In Service'!F114</f>
        <v>NTG - Energy</v>
      </c>
      <c r="H105" s="50" t="str">
        <f>'App. BHI LRAM 2019 In Service'!G114</f>
        <v>NTG - Demand</v>
      </c>
      <c r="I105" s="50" t="s">
        <v>206</v>
      </c>
      <c r="J105" s="50" t="s">
        <v>207</v>
      </c>
      <c r="K105" s="50"/>
      <c r="L105" s="50"/>
      <c r="M105" s="68" t="s">
        <v>197</v>
      </c>
      <c r="N105" s="69" t="s">
        <v>198</v>
      </c>
      <c r="O105" s="68" t="s">
        <v>197</v>
      </c>
      <c r="P105" s="69" t="s">
        <v>198</v>
      </c>
      <c r="Q105" s="68" t="s">
        <v>197</v>
      </c>
      <c r="R105" s="69" t="s">
        <v>198</v>
      </c>
    </row>
    <row r="106" spans="1:18" x14ac:dyDescent="0.25">
      <c r="B106" s="64" t="s">
        <v>25</v>
      </c>
      <c r="C106" s="56" t="s">
        <v>130</v>
      </c>
      <c r="D106" s="65"/>
      <c r="E106" s="46">
        <f>SUMIF($I$17:$I$30,$C106,L$17:L$30)</f>
        <v>53388</v>
      </c>
      <c r="F106" s="47">
        <f>SUMIF($I$17:$I$30,$C106,M$17:M$30)</f>
        <v>80</v>
      </c>
      <c r="G106" s="51">
        <v>0.81699999999999995</v>
      </c>
      <c r="H106" s="52">
        <v>0.64200000000000002</v>
      </c>
      <c r="I106" s="53">
        <v>0.99590000000000001</v>
      </c>
      <c r="J106" s="53">
        <v>0.99590000000000001</v>
      </c>
      <c r="K106" s="54">
        <f>'App. BHI LRAM 2019 In Service'!J115</f>
        <v>1</v>
      </c>
      <c r="L106" s="62">
        <v>0.99</v>
      </c>
      <c r="M106" s="46">
        <f>E106*G106*I106</f>
        <v>43439.1622164</v>
      </c>
      <c r="N106" s="47">
        <f>F106*H106*J106</f>
        <v>51.149424000000003</v>
      </c>
      <c r="O106" s="46">
        <f>E106*G106*K106*I106</f>
        <v>43439.1622164</v>
      </c>
      <c r="P106" s="47">
        <f>F106*H106*K106*J106</f>
        <v>51.149424000000003</v>
      </c>
      <c r="Q106" s="46">
        <f>G106*L106*E106*I106</f>
        <v>43004.770594235997</v>
      </c>
      <c r="R106" s="47">
        <f>H106*L106*F106*J106</f>
        <v>50.637929760000006</v>
      </c>
    </row>
    <row r="107" spans="1:18" x14ac:dyDescent="0.25">
      <c r="B107" s="64"/>
      <c r="C107" s="56" t="s">
        <v>28</v>
      </c>
      <c r="D107" s="65"/>
      <c r="E107" s="46">
        <f>SUMIF($I$17:$I$30,$C107,L$17:L$30)</f>
        <v>225693.01</v>
      </c>
      <c r="F107" s="47">
        <f>SUMIF($I$17:$I$30,$C107,M$17:M$30)</f>
        <v>30.060000000000002</v>
      </c>
      <c r="G107" s="51">
        <f>'App. BHI LRAM 2019 In Service'!F116</f>
        <v>0.88400000000000001</v>
      </c>
      <c r="H107" s="52">
        <f>'App. BHI LRAM 2019 In Service'!G116</f>
        <v>0.74</v>
      </c>
      <c r="I107" s="52">
        <v>1.038</v>
      </c>
      <c r="J107" s="52">
        <v>1.113</v>
      </c>
      <c r="K107" s="54">
        <f>'App. BHI LRAM 2019 In Service'!J115</f>
        <v>1</v>
      </c>
      <c r="L107" s="62">
        <f>'App. BHI LRAM 2019 In Service'!K116</f>
        <v>0.995</v>
      </c>
      <c r="M107" s="46">
        <f t="shared" ref="M107:M111" si="0">E107*G107*I107</f>
        <v>207094.10043192003</v>
      </c>
      <c r="N107" s="47">
        <f t="shared" ref="N107:N111" si="1">F107*H107*J107</f>
        <v>24.758017200000001</v>
      </c>
      <c r="O107" s="46">
        <f t="shared" ref="O107:O117" si="2">E107*G107*K107*I107</f>
        <v>207094.10043192003</v>
      </c>
      <c r="P107" s="47">
        <f t="shared" ref="P107:P117" si="3">F107*H107*K107*J107</f>
        <v>24.758017200000001</v>
      </c>
      <c r="Q107" s="46">
        <f t="shared" ref="Q107:Q117" si="4">G107*L107*E107*I107</f>
        <v>206058.62992976041</v>
      </c>
      <c r="R107" s="47">
        <f t="shared" ref="R107:R117" si="5">H107*L107*F107*J107</f>
        <v>24.634227114000002</v>
      </c>
    </row>
    <row r="108" spans="1:18" x14ac:dyDescent="0.25">
      <c r="B108" s="64"/>
      <c r="C108" s="56"/>
      <c r="D108" s="65"/>
      <c r="E108" s="46"/>
      <c r="F108" s="47"/>
      <c r="G108" s="51"/>
      <c r="H108" s="52"/>
      <c r="I108" s="56"/>
      <c r="J108" s="56"/>
      <c r="K108" s="54"/>
      <c r="L108" s="62"/>
      <c r="M108" s="46"/>
      <c r="N108" s="47"/>
      <c r="O108" s="46"/>
      <c r="P108" s="47"/>
      <c r="Q108" s="46"/>
      <c r="R108" s="47"/>
    </row>
    <row r="109" spans="1:18" x14ac:dyDescent="0.25">
      <c r="B109" s="64"/>
      <c r="C109" s="56"/>
      <c r="D109" s="65"/>
      <c r="E109" s="46"/>
      <c r="F109" s="47"/>
      <c r="G109" s="51"/>
      <c r="H109" s="52"/>
      <c r="I109" s="56"/>
      <c r="J109" s="56"/>
      <c r="K109" s="54"/>
      <c r="L109" s="62"/>
      <c r="M109" s="46"/>
      <c r="N109" s="47"/>
      <c r="O109" s="46"/>
      <c r="P109" s="47"/>
      <c r="Q109" s="46"/>
      <c r="R109" s="47"/>
    </row>
    <row r="110" spans="1:18" x14ac:dyDescent="0.25">
      <c r="B110" s="64" t="s">
        <v>55</v>
      </c>
      <c r="C110" s="56" t="s">
        <v>28</v>
      </c>
      <c r="D110" s="65"/>
      <c r="E110" s="46">
        <f>SUMIF($I$32:$I$70,$C110,L$32:L$70)</f>
        <v>2730900.64</v>
      </c>
      <c r="F110" s="47">
        <f>SUMIF($I$32:$I$70,$C110,M$32:M$70)</f>
        <v>484.08659999999992</v>
      </c>
      <c r="G110" s="51">
        <f>'App. BHI LRAM 2019 In Service'!F119</f>
        <v>0.88400000000000001</v>
      </c>
      <c r="H110" s="52">
        <f>'App. BHI LRAM 2019 In Service'!G119</f>
        <v>0.74</v>
      </c>
      <c r="I110" s="57">
        <f>I107</f>
        <v>1.038</v>
      </c>
      <c r="J110" s="57">
        <f>J107</f>
        <v>1.113</v>
      </c>
      <c r="K110" s="54">
        <f>K107</f>
        <v>1</v>
      </c>
      <c r="L110" s="62">
        <f>L107</f>
        <v>0.995</v>
      </c>
      <c r="M110" s="46">
        <f t="shared" si="0"/>
        <v>2505852.5800588802</v>
      </c>
      <c r="N110" s="47">
        <f t="shared" si="1"/>
        <v>398.70340549199994</v>
      </c>
      <c r="O110" s="46">
        <f t="shared" si="2"/>
        <v>2505852.5800588802</v>
      </c>
      <c r="P110" s="47">
        <f t="shared" si="3"/>
        <v>398.70340549199994</v>
      </c>
      <c r="Q110" s="46">
        <f t="shared" si="4"/>
        <v>2493323.3171585859</v>
      </c>
      <c r="R110" s="47">
        <f t="shared" si="5"/>
        <v>396.70988846453992</v>
      </c>
    </row>
    <row r="111" spans="1:18" x14ac:dyDescent="0.25">
      <c r="B111" s="64"/>
      <c r="C111" s="56" t="s">
        <v>130</v>
      </c>
      <c r="D111" s="65"/>
      <c r="E111" s="46">
        <f>SUMIF($I$32:$I$70,$C111,L$32:L$70)</f>
        <v>53923</v>
      </c>
      <c r="F111" s="47">
        <f>SUMIF($I$32:$I$70,$C111,M$32:M$70)</f>
        <v>12.3</v>
      </c>
      <c r="G111" s="51">
        <f>G106</f>
        <v>0.81699999999999995</v>
      </c>
      <c r="H111" s="52">
        <v>0.64200000000000002</v>
      </c>
      <c r="I111" s="53">
        <f>I106</f>
        <v>0.99590000000000001</v>
      </c>
      <c r="J111" s="53">
        <f>J106</f>
        <v>0.99590000000000001</v>
      </c>
      <c r="K111" s="54">
        <f>K106</f>
        <v>1</v>
      </c>
      <c r="L111" s="62">
        <f>L106</f>
        <v>0.99</v>
      </c>
      <c r="M111" s="46">
        <f t="shared" si="0"/>
        <v>43874.465126900002</v>
      </c>
      <c r="N111" s="47">
        <f t="shared" si="1"/>
        <v>7.8642239400000005</v>
      </c>
      <c r="O111" s="46">
        <f t="shared" si="2"/>
        <v>43874.465126900002</v>
      </c>
      <c r="P111" s="47">
        <f t="shared" si="3"/>
        <v>7.8642239400000005</v>
      </c>
      <c r="Q111" s="46">
        <f t="shared" si="4"/>
        <v>43435.720475630995</v>
      </c>
      <c r="R111" s="47">
        <f t="shared" si="5"/>
        <v>7.7855817006000008</v>
      </c>
    </row>
    <row r="112" spans="1:18" x14ac:dyDescent="0.25">
      <c r="B112" s="64"/>
      <c r="C112" s="56"/>
      <c r="D112" s="65"/>
      <c r="E112" s="46"/>
      <c r="F112" s="47"/>
      <c r="G112" s="51"/>
      <c r="H112" s="52"/>
      <c r="I112" s="56"/>
      <c r="J112" s="56"/>
      <c r="K112" s="54"/>
      <c r="L112" s="62"/>
      <c r="M112" s="46"/>
      <c r="N112" s="47"/>
      <c r="O112" s="46"/>
      <c r="P112" s="47"/>
      <c r="Q112" s="46"/>
      <c r="R112" s="47"/>
    </row>
    <row r="113" spans="2:18" x14ac:dyDescent="0.25">
      <c r="B113" s="64"/>
      <c r="C113" s="56"/>
      <c r="D113" s="65"/>
      <c r="E113" s="46"/>
      <c r="F113" s="47"/>
      <c r="G113" s="51"/>
      <c r="H113" s="52"/>
      <c r="I113" s="56"/>
      <c r="J113" s="56"/>
      <c r="K113" s="54"/>
      <c r="L113" s="62"/>
      <c r="M113" s="46"/>
      <c r="N113" s="47"/>
      <c r="O113" s="46"/>
      <c r="P113" s="47"/>
      <c r="Q113" s="46"/>
      <c r="R113" s="47"/>
    </row>
    <row r="114" spans="2:18" x14ac:dyDescent="0.25">
      <c r="B114" s="152">
        <v>2020</v>
      </c>
      <c r="C114" s="153"/>
      <c r="D114" s="65"/>
      <c r="E114" s="46"/>
      <c r="F114" s="47"/>
      <c r="G114" s="51"/>
      <c r="H114" s="52"/>
      <c r="I114" s="56"/>
      <c r="J114" s="56"/>
      <c r="K114" s="54"/>
      <c r="L114" s="62"/>
      <c r="M114" s="46"/>
      <c r="N114" s="47"/>
      <c r="O114" s="46"/>
      <c r="P114" s="47"/>
      <c r="Q114" s="46"/>
      <c r="R114" s="47"/>
    </row>
    <row r="115" spans="2:18" x14ac:dyDescent="0.25">
      <c r="B115" s="64" t="s">
        <v>201</v>
      </c>
      <c r="C115" s="56" t="s">
        <v>28</v>
      </c>
      <c r="D115" s="65"/>
      <c r="E115" s="46">
        <f>SUMIF($I$73:$I$75,$C115,L$73:L$75)</f>
        <v>130911.57</v>
      </c>
      <c r="F115" s="47">
        <f>SUMIF($I$73:$I$75,$C115,M$73:M$75)</f>
        <v>24.6</v>
      </c>
      <c r="G115" s="51">
        <f>G107</f>
        <v>0.88400000000000001</v>
      </c>
      <c r="H115" s="52">
        <f>H107</f>
        <v>0.74</v>
      </c>
      <c r="I115" s="57">
        <f>I110</f>
        <v>1.038</v>
      </c>
      <c r="J115" s="57">
        <f>J110</f>
        <v>1.113</v>
      </c>
      <c r="K115" s="54">
        <f>'App. BHI LRAM 2019 In Service'!J119</f>
        <v>1</v>
      </c>
      <c r="L115" s="62">
        <f>'App. BHI LRAM 2019 In Service'!K120</f>
        <v>0.995</v>
      </c>
      <c r="M115" s="46"/>
      <c r="N115" s="47"/>
      <c r="O115" s="46">
        <f t="shared" si="2"/>
        <v>120123.40933944001</v>
      </c>
      <c r="P115" s="47">
        <f t="shared" si="3"/>
        <v>20.261051999999999</v>
      </c>
      <c r="Q115" s="46">
        <f t="shared" si="4"/>
        <v>119522.79229274282</v>
      </c>
      <c r="R115" s="47">
        <f t="shared" si="5"/>
        <v>20.159746739999999</v>
      </c>
    </row>
    <row r="116" spans="2:18" x14ac:dyDescent="0.25">
      <c r="B116" s="64"/>
      <c r="C116" s="56"/>
      <c r="D116" s="65"/>
      <c r="E116" s="46"/>
      <c r="F116" s="47"/>
      <c r="G116" s="51"/>
      <c r="H116" s="52"/>
      <c r="I116" s="56"/>
      <c r="J116" s="56"/>
      <c r="K116" s="54"/>
      <c r="L116" s="62"/>
      <c r="M116" s="46"/>
      <c r="N116" s="47"/>
      <c r="O116" s="46"/>
      <c r="P116" s="47"/>
      <c r="Q116" s="46"/>
      <c r="R116" s="47"/>
    </row>
    <row r="117" spans="2:18" ht="15.75" thickBot="1" x14ac:dyDescent="0.3">
      <c r="B117" s="66" t="s">
        <v>55</v>
      </c>
      <c r="C117" s="70" t="s">
        <v>28</v>
      </c>
      <c r="D117" s="67"/>
      <c r="E117" s="48">
        <f>SUMIF($I$77:$I$93,$C117,L$77:L$93)</f>
        <v>2727698.65</v>
      </c>
      <c r="F117" s="49">
        <f>SUMIF($I$77:$I$93,$C117,M$77:M$93)</f>
        <v>385.03000000000014</v>
      </c>
      <c r="G117" s="58">
        <f>G107</f>
        <v>0.88400000000000001</v>
      </c>
      <c r="H117" s="59">
        <f>H107</f>
        <v>0.74</v>
      </c>
      <c r="I117" s="60">
        <f>I115</f>
        <v>1.038</v>
      </c>
      <c r="J117" s="60">
        <f>J115</f>
        <v>1.113</v>
      </c>
      <c r="K117" s="61">
        <f>'App. BHI LRAM 2019 In Service'!J124</f>
        <v>1</v>
      </c>
      <c r="L117" s="63">
        <f>'App. BHI LRAM 2019 In Service'!K120</f>
        <v>0.995</v>
      </c>
      <c r="M117" s="48"/>
      <c r="N117" s="49"/>
      <c r="O117" s="48">
        <f t="shared" si="2"/>
        <v>2502914.4596508001</v>
      </c>
      <c r="P117" s="49">
        <f t="shared" si="3"/>
        <v>317.11840860000012</v>
      </c>
      <c r="Q117" s="48">
        <f t="shared" si="4"/>
        <v>2490399.8873525462</v>
      </c>
      <c r="R117" s="49">
        <f t="shared" si="5"/>
        <v>315.53281655700005</v>
      </c>
    </row>
    <row r="118" spans="2:18" x14ac:dyDescent="0.25">
      <c r="M118" s="37"/>
      <c r="N118" s="37"/>
      <c r="O118" s="37"/>
      <c r="P118" s="37"/>
      <c r="Q118" s="37"/>
      <c r="R118" s="37"/>
    </row>
    <row r="119" spans="2:18" x14ac:dyDescent="0.25">
      <c r="B119" t="s">
        <v>202</v>
      </c>
      <c r="M119" s="37"/>
      <c r="N119" s="37"/>
      <c r="O119" s="37"/>
      <c r="P119" s="37"/>
      <c r="Q119" s="37"/>
      <c r="R119" s="37"/>
    </row>
    <row r="120" spans="2:18" x14ac:dyDescent="0.25">
      <c r="M120" s="37"/>
      <c r="N120" s="37"/>
      <c r="O120" s="37"/>
      <c r="P120" s="37"/>
      <c r="Q120" s="37"/>
      <c r="R120" s="37"/>
    </row>
    <row r="121" spans="2:18" ht="15.75" thickBot="1" x14ac:dyDescent="0.3">
      <c r="M121" s="37"/>
      <c r="N121" s="37"/>
      <c r="O121" s="37"/>
      <c r="P121" s="37"/>
      <c r="Q121" s="37"/>
      <c r="R121" s="37"/>
    </row>
    <row r="122" spans="2:18" x14ac:dyDescent="0.25">
      <c r="B122" s="44" t="s">
        <v>55</v>
      </c>
      <c r="C122" s="50">
        <v>2019</v>
      </c>
      <c r="D122" s="50"/>
      <c r="E122" s="50"/>
      <c r="F122" s="50"/>
      <c r="G122" s="50"/>
      <c r="H122" s="50"/>
      <c r="I122" s="50"/>
      <c r="J122" s="50"/>
      <c r="K122" s="50"/>
      <c r="L122" s="50"/>
      <c r="M122" s="71">
        <f>M106+M107</f>
        <v>250533.26264832003</v>
      </c>
      <c r="N122" s="71">
        <f>N106+N107</f>
        <v>75.907441200000008</v>
      </c>
      <c r="O122" s="71">
        <f>O106+O107</f>
        <v>250533.26264832003</v>
      </c>
      <c r="P122" s="71">
        <f t="shared" ref="P122:Q122" si="6">P106+P107</f>
        <v>75.907441200000008</v>
      </c>
      <c r="Q122" s="71">
        <f t="shared" si="6"/>
        <v>249063.40052399642</v>
      </c>
      <c r="R122" s="72">
        <f>R106+R107</f>
        <v>75.272156874000004</v>
      </c>
    </row>
    <row r="123" spans="2:18" x14ac:dyDescent="0.25">
      <c r="B123" s="64"/>
      <c r="C123" s="56">
        <v>2020</v>
      </c>
      <c r="D123" s="56"/>
      <c r="E123" s="56"/>
      <c r="F123" s="56"/>
      <c r="G123" s="56"/>
      <c r="H123" s="56"/>
      <c r="I123" s="56"/>
      <c r="J123" s="56"/>
      <c r="K123" s="56"/>
      <c r="L123" s="56"/>
      <c r="M123" s="73"/>
      <c r="N123" s="73"/>
      <c r="O123" s="73">
        <f>O115</f>
        <v>120123.40933944001</v>
      </c>
      <c r="P123" s="73">
        <f t="shared" ref="P123:Q123" si="7">P115</f>
        <v>20.261051999999999</v>
      </c>
      <c r="Q123" s="73">
        <f t="shared" si="7"/>
        <v>119522.79229274282</v>
      </c>
      <c r="R123" s="47">
        <f>R115</f>
        <v>20.159746739999999</v>
      </c>
    </row>
    <row r="124" spans="2:18" x14ac:dyDescent="0.25">
      <c r="B124" s="64"/>
      <c r="C124" s="56">
        <v>2021</v>
      </c>
      <c r="D124" s="56"/>
      <c r="E124" s="56"/>
      <c r="F124" s="56"/>
      <c r="G124" s="56"/>
      <c r="H124" s="56"/>
      <c r="I124" s="56"/>
      <c r="J124" s="56"/>
      <c r="K124" s="56"/>
      <c r="L124" s="56"/>
      <c r="M124" s="73"/>
      <c r="N124" s="73"/>
      <c r="O124" s="73"/>
      <c r="P124" s="73"/>
      <c r="Q124" s="73"/>
      <c r="R124" s="47"/>
    </row>
    <row r="125" spans="2:18" x14ac:dyDescent="0.25">
      <c r="B125" s="64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73"/>
      <c r="N125" s="73"/>
      <c r="O125" s="73"/>
      <c r="P125" s="73"/>
      <c r="Q125" s="73"/>
      <c r="R125" s="47"/>
    </row>
    <row r="126" spans="2:18" x14ac:dyDescent="0.25">
      <c r="B126" s="64" t="s">
        <v>25</v>
      </c>
      <c r="C126" s="56">
        <v>2019</v>
      </c>
      <c r="D126" s="56"/>
      <c r="E126" s="56"/>
      <c r="F126" s="56"/>
      <c r="G126" s="56"/>
      <c r="H126" s="56"/>
      <c r="I126" s="56"/>
      <c r="J126" s="56"/>
      <c r="K126" s="56"/>
      <c r="L126" s="56"/>
      <c r="M126" s="73">
        <f>M110+M111</f>
        <v>2549727.0451857802</v>
      </c>
      <c r="N126" s="73">
        <f>N110+N111</f>
        <v>406.56762943199993</v>
      </c>
      <c r="O126" s="73">
        <f t="shared" ref="O126:R126" si="8">O110+O111</f>
        <v>2549727.0451857802</v>
      </c>
      <c r="P126" s="73">
        <f t="shared" si="8"/>
        <v>406.56762943199993</v>
      </c>
      <c r="Q126" s="73">
        <f t="shared" si="8"/>
        <v>2536759.0376342167</v>
      </c>
      <c r="R126" s="47">
        <f t="shared" si="8"/>
        <v>404.49547016513992</v>
      </c>
    </row>
    <row r="127" spans="2:18" x14ac:dyDescent="0.25">
      <c r="B127" s="64"/>
      <c r="C127" s="56">
        <v>2020</v>
      </c>
      <c r="D127" s="56"/>
      <c r="E127" s="56"/>
      <c r="F127" s="56"/>
      <c r="G127" s="56"/>
      <c r="H127" s="56"/>
      <c r="I127" s="56"/>
      <c r="J127" s="56"/>
      <c r="K127" s="56"/>
      <c r="L127" s="56"/>
      <c r="M127" s="73"/>
      <c r="N127" s="73"/>
      <c r="O127" s="73">
        <f>O117</f>
        <v>2502914.4596508001</v>
      </c>
      <c r="P127" s="73">
        <f t="shared" ref="P127:R127" si="9">P117</f>
        <v>317.11840860000012</v>
      </c>
      <c r="Q127" s="73">
        <f t="shared" si="9"/>
        <v>2490399.8873525462</v>
      </c>
      <c r="R127" s="47">
        <f t="shared" si="9"/>
        <v>315.53281655700005</v>
      </c>
    </row>
    <row r="128" spans="2:18" ht="15.75" thickBot="1" x14ac:dyDescent="0.3">
      <c r="B128" s="66"/>
      <c r="C128" s="70">
        <v>2021</v>
      </c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67"/>
    </row>
    <row r="130" spans="13:16" ht="15.75" thickBot="1" x14ac:dyDescent="0.3"/>
    <row r="131" spans="13:16" x14ac:dyDescent="0.25">
      <c r="M131" s="44"/>
      <c r="N131" s="50"/>
      <c r="O131" s="50" t="s">
        <v>203</v>
      </c>
      <c r="P131" s="45"/>
    </row>
    <row r="132" spans="13:16" x14ac:dyDescent="0.25">
      <c r="M132" s="64"/>
      <c r="N132" s="56"/>
      <c r="O132" s="56"/>
      <c r="P132" s="65"/>
    </row>
    <row r="133" spans="13:16" x14ac:dyDescent="0.25">
      <c r="M133" s="64"/>
      <c r="N133" s="56"/>
      <c r="O133" s="56" t="s">
        <v>25</v>
      </c>
      <c r="P133" s="65" t="s">
        <v>55</v>
      </c>
    </row>
    <row r="134" spans="13:16" x14ac:dyDescent="0.25">
      <c r="M134" s="64">
        <v>2019</v>
      </c>
      <c r="N134" s="56">
        <v>2019</v>
      </c>
      <c r="O134" s="73">
        <f>M122</f>
        <v>250533.26264832003</v>
      </c>
      <c r="P134" s="47">
        <f>M126</f>
        <v>2549727.0451857802</v>
      </c>
    </row>
    <row r="135" spans="13:16" x14ac:dyDescent="0.25">
      <c r="M135" s="64">
        <v>2019</v>
      </c>
      <c r="N135" s="56">
        <v>2020</v>
      </c>
      <c r="O135" s="73">
        <f>O122</f>
        <v>250533.26264832003</v>
      </c>
      <c r="P135" s="47">
        <f>O126</f>
        <v>2549727.0451857802</v>
      </c>
    </row>
    <row r="136" spans="13:16" x14ac:dyDescent="0.25">
      <c r="M136" s="64">
        <v>2019</v>
      </c>
      <c r="N136" s="56">
        <v>2021</v>
      </c>
      <c r="O136" s="73">
        <f>Q122</f>
        <v>249063.40052399642</v>
      </c>
      <c r="P136" s="47">
        <f>Q126</f>
        <v>2536759.0376342167</v>
      </c>
    </row>
    <row r="137" spans="13:16" x14ac:dyDescent="0.25">
      <c r="M137" s="64"/>
      <c r="N137" s="56"/>
      <c r="O137" s="73"/>
      <c r="P137" s="47"/>
    </row>
    <row r="138" spans="13:16" x14ac:dyDescent="0.25">
      <c r="M138" s="64">
        <v>2020</v>
      </c>
      <c r="N138" s="56">
        <v>2020</v>
      </c>
      <c r="O138" s="73">
        <f>O123</f>
        <v>120123.40933944001</v>
      </c>
      <c r="P138" s="47">
        <f>O127</f>
        <v>2502914.4596508001</v>
      </c>
    </row>
    <row r="139" spans="13:16" x14ac:dyDescent="0.25">
      <c r="M139" s="64">
        <v>2020</v>
      </c>
      <c r="N139" s="56">
        <v>2021</v>
      </c>
      <c r="O139" s="73">
        <f>Q123</f>
        <v>119522.79229274282</v>
      </c>
      <c r="P139" s="47">
        <f>Q127</f>
        <v>2490399.8873525462</v>
      </c>
    </row>
    <row r="140" spans="13:16" x14ac:dyDescent="0.25">
      <c r="M140" s="64"/>
      <c r="N140" s="56"/>
      <c r="O140" s="56"/>
      <c r="P140" s="65"/>
    </row>
    <row r="141" spans="13:16" x14ac:dyDescent="0.25">
      <c r="M141" s="64"/>
      <c r="N141" s="56"/>
      <c r="O141" s="56"/>
      <c r="P141" s="65"/>
    </row>
    <row r="142" spans="13:16" x14ac:dyDescent="0.25">
      <c r="M142" s="64"/>
      <c r="N142" s="56"/>
      <c r="O142" s="56" t="s">
        <v>25</v>
      </c>
      <c r="P142" s="65" t="s">
        <v>55</v>
      </c>
    </row>
    <row r="143" spans="13:16" x14ac:dyDescent="0.25">
      <c r="M143" s="64">
        <v>2019</v>
      </c>
      <c r="N143" s="56">
        <v>2019</v>
      </c>
      <c r="O143" s="73">
        <f>N122</f>
        <v>75.907441200000008</v>
      </c>
      <c r="P143" s="47">
        <f>N126</f>
        <v>406.56762943199993</v>
      </c>
    </row>
    <row r="144" spans="13:16" x14ac:dyDescent="0.25">
      <c r="M144" s="64">
        <v>2019</v>
      </c>
      <c r="N144" s="56">
        <v>2020</v>
      </c>
      <c r="O144" s="73">
        <f>P122</f>
        <v>75.907441200000008</v>
      </c>
      <c r="P144" s="47">
        <f>P126</f>
        <v>406.56762943199993</v>
      </c>
    </row>
    <row r="145" spans="13:16" x14ac:dyDescent="0.25">
      <c r="M145" s="64">
        <v>2019</v>
      </c>
      <c r="N145" s="56">
        <v>2021</v>
      </c>
      <c r="O145" s="73">
        <f>R122</f>
        <v>75.272156874000004</v>
      </c>
      <c r="P145" s="47">
        <f>+R126</f>
        <v>404.49547016513992</v>
      </c>
    </row>
    <row r="146" spans="13:16" x14ac:dyDescent="0.25">
      <c r="M146" s="64"/>
      <c r="N146" s="56"/>
      <c r="O146" s="73"/>
      <c r="P146" s="47"/>
    </row>
    <row r="147" spans="13:16" x14ac:dyDescent="0.25">
      <c r="M147" s="64">
        <v>2020</v>
      </c>
      <c r="N147" s="56">
        <v>2020</v>
      </c>
      <c r="O147" s="73">
        <f>P123</f>
        <v>20.261051999999999</v>
      </c>
      <c r="P147" s="47">
        <f>P127</f>
        <v>317.11840860000012</v>
      </c>
    </row>
    <row r="148" spans="13:16" ht="15.75" thickBot="1" x14ac:dyDescent="0.3">
      <c r="M148" s="66">
        <v>2020</v>
      </c>
      <c r="N148" s="70">
        <v>2021</v>
      </c>
      <c r="O148" s="87">
        <f>R123</f>
        <v>20.159746739999999</v>
      </c>
      <c r="P148" s="49">
        <f>R127</f>
        <v>315.53281655700005</v>
      </c>
    </row>
  </sheetData>
  <mergeCells count="79">
    <mergeCell ref="C92:D92"/>
    <mergeCell ref="C93:D93"/>
    <mergeCell ref="C86:D86"/>
    <mergeCell ref="C87:D87"/>
    <mergeCell ref="C88:D88"/>
    <mergeCell ref="C89:D89"/>
    <mergeCell ref="C90:D90"/>
    <mergeCell ref="C91:D91"/>
    <mergeCell ref="C85:D85"/>
    <mergeCell ref="C73:D73"/>
    <mergeCell ref="C74:D74"/>
    <mergeCell ref="C75:D75"/>
    <mergeCell ref="C77:D77"/>
    <mergeCell ref="C78:D78"/>
    <mergeCell ref="C79:D79"/>
    <mergeCell ref="C80:D80"/>
    <mergeCell ref="C81:D81"/>
    <mergeCell ref="C82:D82"/>
    <mergeCell ref="C83:D83"/>
    <mergeCell ref="C84:D84"/>
    <mergeCell ref="C70:D70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58:D58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46:D46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34:D34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2:D32"/>
    <mergeCell ref="C33:D33"/>
    <mergeCell ref="C21:D21"/>
    <mergeCell ref="C16:D16"/>
    <mergeCell ref="C17:D17"/>
    <mergeCell ref="C18:D18"/>
    <mergeCell ref="C19:D19"/>
    <mergeCell ref="C20:D20"/>
    <mergeCell ref="M104:N104"/>
    <mergeCell ref="O104:P104"/>
    <mergeCell ref="Q104:R104"/>
    <mergeCell ref="B105:C105"/>
    <mergeCell ref="B114:C1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9E1DF-F59F-48A0-9A4F-A9DF5FD345DC}">
  <sheetPr>
    <tabColor rgb="FFFFC000"/>
  </sheetPr>
  <dimension ref="A1:V152"/>
  <sheetViews>
    <sheetView zoomScale="80" zoomScaleNormal="80" workbookViewId="0"/>
  </sheetViews>
  <sheetFormatPr defaultRowHeight="15" x14ac:dyDescent="0.25"/>
  <cols>
    <col min="1" max="1" width="11.5703125" bestFit="1" customWidth="1"/>
    <col min="2" max="2" width="20" customWidth="1"/>
    <col min="3" max="3" width="20.7109375" customWidth="1"/>
    <col min="4" max="4" width="21.85546875" customWidth="1"/>
    <col min="5" max="5" width="25.140625" customWidth="1"/>
    <col min="6" max="6" width="17.140625" customWidth="1"/>
    <col min="7" max="7" width="14.5703125" customWidth="1"/>
    <col min="8" max="8" width="23.42578125" bestFit="1" customWidth="1"/>
    <col min="9" max="9" width="38.140625" bestFit="1" customWidth="1"/>
    <col min="10" max="10" width="14.42578125" customWidth="1"/>
    <col min="11" max="11" width="13.140625" customWidth="1"/>
    <col min="12" max="12" width="22.42578125" customWidth="1"/>
    <col min="13" max="13" width="30.140625" bestFit="1" customWidth="1"/>
    <col min="14" max="14" width="29.140625" bestFit="1" customWidth="1"/>
    <col min="15" max="15" width="20.7109375" bestFit="1" customWidth="1"/>
    <col min="16" max="16" width="34.28515625" bestFit="1" customWidth="1"/>
    <col min="17" max="17" width="12" customWidth="1"/>
    <col min="18" max="18" width="16.7109375" bestFit="1" customWidth="1"/>
    <col min="19" max="19" width="17.28515625" bestFit="1" customWidth="1"/>
    <col min="20" max="20" width="15.85546875" bestFit="1" customWidth="1"/>
  </cols>
  <sheetData>
    <row r="1" spans="1:21" x14ac:dyDescent="0.2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3"/>
    </row>
    <row r="2" spans="1:21" ht="23.25" x14ac:dyDescent="0.35">
      <c r="A2" s="92"/>
      <c r="B2" s="94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3"/>
    </row>
    <row r="3" spans="1:21" ht="15.75" x14ac:dyDescent="0.25">
      <c r="A3" s="92"/>
      <c r="B3" s="95" t="s">
        <v>217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3"/>
    </row>
    <row r="4" spans="1:21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7"/>
    </row>
    <row r="5" spans="1:21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9"/>
    </row>
    <row r="6" spans="1:21" ht="15.75" x14ac:dyDescent="0.25">
      <c r="A6" s="98"/>
      <c r="B6" s="100" t="s">
        <v>2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99"/>
    </row>
    <row r="7" spans="1:21" ht="15.75" x14ac:dyDescent="0.25">
      <c r="A7" s="98"/>
      <c r="B7" s="101" t="s">
        <v>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99"/>
    </row>
    <row r="8" spans="1:21" ht="15.75" x14ac:dyDescent="0.25">
      <c r="A8" s="98"/>
      <c r="B8" s="101" t="s">
        <v>4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99"/>
    </row>
    <row r="9" spans="1:21" ht="15.75" x14ac:dyDescent="0.25">
      <c r="A9" s="98"/>
      <c r="B9" s="101" t="s">
        <v>5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99"/>
    </row>
    <row r="10" spans="1:21" ht="15.75" x14ac:dyDescent="0.25">
      <c r="A10" s="98"/>
      <c r="B10" s="101" t="s">
        <v>6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99"/>
    </row>
    <row r="11" spans="1:21" ht="15.75" x14ac:dyDescent="0.25">
      <c r="A11" s="98"/>
      <c r="B11" s="101" t="s">
        <v>7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99"/>
    </row>
    <row r="12" spans="1:21" ht="15.75" x14ac:dyDescent="0.25">
      <c r="A12" s="98"/>
      <c r="B12" s="101" t="s">
        <v>8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99"/>
    </row>
    <row r="13" spans="1:21" ht="15.75" x14ac:dyDescent="0.25">
      <c r="A13" s="98"/>
      <c r="B13" s="101" t="s">
        <v>9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99"/>
    </row>
    <row r="14" spans="1:21" ht="15.75" x14ac:dyDescent="0.25">
      <c r="A14" s="98"/>
      <c r="B14" s="101" t="s">
        <v>10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99"/>
    </row>
    <row r="15" spans="1:21" x14ac:dyDescent="0.2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9"/>
    </row>
    <row r="16" spans="1:21" ht="15.75" x14ac:dyDescent="0.25">
      <c r="A16" s="98"/>
      <c r="B16" s="102" t="s">
        <v>11</v>
      </c>
      <c r="C16" s="146" t="s">
        <v>12</v>
      </c>
      <c r="D16" s="146"/>
      <c r="E16" s="102" t="s">
        <v>13</v>
      </c>
      <c r="F16" s="102" t="s">
        <v>14</v>
      </c>
      <c r="G16" s="102" t="s">
        <v>15</v>
      </c>
      <c r="H16" s="102" t="s">
        <v>16</v>
      </c>
      <c r="I16" s="102" t="s">
        <v>17</v>
      </c>
      <c r="J16" s="102" t="s">
        <v>18</v>
      </c>
      <c r="K16" s="102" t="s">
        <v>19</v>
      </c>
      <c r="L16" s="102" t="s">
        <v>20</v>
      </c>
      <c r="M16" s="102" t="s">
        <v>21</v>
      </c>
      <c r="N16" s="102" t="s">
        <v>218</v>
      </c>
      <c r="O16" s="102" t="s">
        <v>219</v>
      </c>
      <c r="P16" s="102" t="s">
        <v>220</v>
      </c>
      <c r="Q16" s="102" t="s">
        <v>221</v>
      </c>
      <c r="R16" s="102" t="s">
        <v>222</v>
      </c>
      <c r="S16" s="102" t="s">
        <v>22</v>
      </c>
      <c r="T16" s="102" t="s">
        <v>23</v>
      </c>
      <c r="U16" s="99"/>
    </row>
    <row r="17" spans="1:22" ht="15.75" x14ac:dyDescent="0.25">
      <c r="A17" s="121"/>
      <c r="B17" s="103" t="s">
        <v>24</v>
      </c>
      <c r="C17" s="147" t="s">
        <v>25</v>
      </c>
      <c r="D17" s="147"/>
      <c r="E17" s="104" t="s">
        <v>26</v>
      </c>
      <c r="F17" s="104"/>
      <c r="G17" s="104"/>
      <c r="H17" s="104" t="s">
        <v>27</v>
      </c>
      <c r="I17" s="104" t="s">
        <v>28</v>
      </c>
      <c r="J17" s="104" t="s">
        <v>29</v>
      </c>
      <c r="K17" s="104" t="s">
        <v>30</v>
      </c>
      <c r="L17" s="40">
        <v>1153.9000000000001</v>
      </c>
      <c r="M17" s="105">
        <v>1.29</v>
      </c>
      <c r="N17" s="104" t="s">
        <v>223</v>
      </c>
      <c r="O17" s="104" t="s">
        <v>224</v>
      </c>
      <c r="P17" s="104" t="s">
        <v>225</v>
      </c>
      <c r="Q17" s="104" t="s">
        <v>226</v>
      </c>
      <c r="R17" s="104" t="s">
        <v>227</v>
      </c>
      <c r="S17" s="106"/>
      <c r="T17" s="106"/>
      <c r="U17" s="99"/>
    </row>
    <row r="18" spans="1:22" ht="15.75" x14ac:dyDescent="0.25">
      <c r="A18" s="121"/>
      <c r="B18" s="107"/>
      <c r="C18" s="148"/>
      <c r="D18" s="148"/>
      <c r="E18" s="104" t="s">
        <v>31</v>
      </c>
      <c r="F18" s="104"/>
      <c r="G18" s="104"/>
      <c r="H18" s="104" t="s">
        <v>27</v>
      </c>
      <c r="I18" s="104" t="s">
        <v>28</v>
      </c>
      <c r="J18" s="104" t="s">
        <v>29</v>
      </c>
      <c r="K18" s="104" t="s">
        <v>30</v>
      </c>
      <c r="L18" s="40">
        <v>839.2</v>
      </c>
      <c r="M18" s="105">
        <v>0.94</v>
      </c>
      <c r="N18" s="104" t="s">
        <v>228</v>
      </c>
      <c r="O18" s="104" t="s">
        <v>229</v>
      </c>
      <c r="P18" s="104" t="s">
        <v>230</v>
      </c>
      <c r="Q18" s="104" t="s">
        <v>226</v>
      </c>
      <c r="R18" s="104" t="s">
        <v>227</v>
      </c>
      <c r="S18" s="106"/>
      <c r="T18" s="106"/>
      <c r="U18" s="99"/>
      <c r="V18" s="91"/>
    </row>
    <row r="19" spans="1:22" ht="15.75" x14ac:dyDescent="0.25">
      <c r="A19" s="121"/>
      <c r="B19" s="107"/>
      <c r="C19" s="148"/>
      <c r="D19" s="148"/>
      <c r="E19" s="104" t="s">
        <v>32</v>
      </c>
      <c r="F19" s="104"/>
      <c r="G19" s="104"/>
      <c r="H19" s="104" t="s">
        <v>27</v>
      </c>
      <c r="I19" s="104" t="s">
        <v>28</v>
      </c>
      <c r="J19" s="104" t="s">
        <v>34</v>
      </c>
      <c r="K19" s="104" t="s">
        <v>30</v>
      </c>
      <c r="L19" s="40">
        <v>1991.96</v>
      </c>
      <c r="M19" s="105">
        <v>0.43</v>
      </c>
      <c r="N19" s="104" t="s">
        <v>231</v>
      </c>
      <c r="O19" s="104" t="s">
        <v>232</v>
      </c>
      <c r="P19" s="104" t="s">
        <v>233</v>
      </c>
      <c r="Q19" s="104" t="s">
        <v>226</v>
      </c>
      <c r="R19" s="104" t="s">
        <v>227</v>
      </c>
      <c r="S19" s="106"/>
      <c r="T19" s="106"/>
      <c r="U19" s="99"/>
      <c r="V19" s="91"/>
    </row>
    <row r="20" spans="1:22" ht="15.75" x14ac:dyDescent="0.25">
      <c r="A20" s="121"/>
      <c r="B20" s="107"/>
      <c r="C20" s="148"/>
      <c r="D20" s="148"/>
      <c r="E20" s="104" t="s">
        <v>35</v>
      </c>
      <c r="F20" s="104"/>
      <c r="G20" s="104"/>
      <c r="H20" s="104" t="s">
        <v>27</v>
      </c>
      <c r="I20" s="104" t="s">
        <v>28</v>
      </c>
      <c r="J20" s="104" t="s">
        <v>34</v>
      </c>
      <c r="K20" s="104" t="s">
        <v>30</v>
      </c>
      <c r="L20" s="40">
        <v>13412.99</v>
      </c>
      <c r="M20" s="105">
        <v>3.67</v>
      </c>
      <c r="N20" s="104" t="s">
        <v>232</v>
      </c>
      <c r="O20" s="104" t="s">
        <v>234</v>
      </c>
      <c r="P20" s="104" t="s">
        <v>232</v>
      </c>
      <c r="Q20" s="104" t="s">
        <v>226</v>
      </c>
      <c r="R20" s="104" t="s">
        <v>227</v>
      </c>
      <c r="S20" s="106"/>
      <c r="T20" s="106"/>
      <c r="U20" s="99"/>
      <c r="V20" s="91"/>
    </row>
    <row r="21" spans="1:22" ht="15.75" x14ac:dyDescent="0.25">
      <c r="A21" s="121"/>
      <c r="B21" s="107"/>
      <c r="C21" s="148"/>
      <c r="D21" s="148"/>
      <c r="E21" s="104" t="s">
        <v>140</v>
      </c>
      <c r="F21" s="104"/>
      <c r="G21" s="104"/>
      <c r="H21" s="104" t="s">
        <v>33</v>
      </c>
      <c r="I21" s="104" t="s">
        <v>28</v>
      </c>
      <c r="J21" s="104" t="s">
        <v>34</v>
      </c>
      <c r="K21" s="104" t="s">
        <v>30</v>
      </c>
      <c r="L21" s="40">
        <v>5586</v>
      </c>
      <c r="M21" s="105">
        <v>0</v>
      </c>
      <c r="N21" s="104" t="s">
        <v>235</v>
      </c>
      <c r="O21" s="104" t="s">
        <v>236</v>
      </c>
      <c r="P21" s="104" t="s">
        <v>237</v>
      </c>
      <c r="Q21" s="104" t="s">
        <v>226</v>
      </c>
      <c r="R21" s="104" t="s">
        <v>227</v>
      </c>
      <c r="S21" s="106"/>
      <c r="T21" s="106"/>
      <c r="U21" s="99"/>
      <c r="V21" s="91"/>
    </row>
    <row r="22" spans="1:22" ht="15.75" x14ac:dyDescent="0.25">
      <c r="A22" s="121"/>
      <c r="B22" s="107"/>
      <c r="C22" s="148"/>
      <c r="D22" s="148"/>
      <c r="E22" s="104" t="s">
        <v>36</v>
      </c>
      <c r="F22" s="104"/>
      <c r="G22" s="104"/>
      <c r="H22" s="104" t="s">
        <v>27</v>
      </c>
      <c r="I22" s="104" t="s">
        <v>28</v>
      </c>
      <c r="J22" s="104" t="s">
        <v>34</v>
      </c>
      <c r="K22" s="104" t="s">
        <v>30</v>
      </c>
      <c r="L22" s="40">
        <v>12495</v>
      </c>
      <c r="M22" s="105">
        <v>4.5999999999999996</v>
      </c>
      <c r="N22" s="104" t="s">
        <v>238</v>
      </c>
      <c r="O22" s="104" t="s">
        <v>239</v>
      </c>
      <c r="P22" s="104" t="s">
        <v>240</v>
      </c>
      <c r="Q22" s="104" t="s">
        <v>226</v>
      </c>
      <c r="R22" s="104" t="s">
        <v>227</v>
      </c>
      <c r="S22" s="106"/>
      <c r="T22" s="106"/>
      <c r="U22" s="99"/>
      <c r="V22" s="91"/>
    </row>
    <row r="23" spans="1:22" s="124" customFormat="1" ht="15.75" x14ac:dyDescent="0.25">
      <c r="A23" s="121"/>
      <c r="B23" s="129"/>
      <c r="C23" s="148"/>
      <c r="D23" s="148"/>
      <c r="E23" s="126" t="s">
        <v>37</v>
      </c>
      <c r="F23" s="126"/>
      <c r="G23" s="126"/>
      <c r="H23" s="126" t="s">
        <v>27</v>
      </c>
      <c r="I23" s="126" t="s">
        <v>28</v>
      </c>
      <c r="J23" s="126" t="s">
        <v>34</v>
      </c>
      <c r="K23" s="126" t="s">
        <v>30</v>
      </c>
      <c r="L23" s="40">
        <v>13233.17</v>
      </c>
      <c r="M23" s="127">
        <v>3.37</v>
      </c>
      <c r="N23" s="126" t="s">
        <v>223</v>
      </c>
      <c r="O23" s="126" t="s">
        <v>241</v>
      </c>
      <c r="P23" s="126" t="s">
        <v>223</v>
      </c>
      <c r="Q23" s="126" t="s">
        <v>226</v>
      </c>
      <c r="R23" s="126" t="s">
        <v>227</v>
      </c>
      <c r="S23" s="128"/>
      <c r="T23" s="128"/>
      <c r="U23" s="125"/>
    </row>
    <row r="24" spans="1:22" ht="15.75" x14ac:dyDescent="0.25">
      <c r="A24" s="121"/>
      <c r="B24" s="107"/>
      <c r="C24" s="148"/>
      <c r="D24" s="148"/>
      <c r="E24" s="104" t="s">
        <v>38</v>
      </c>
      <c r="F24" s="104"/>
      <c r="G24" s="104"/>
      <c r="H24" s="104" t="s">
        <v>27</v>
      </c>
      <c r="I24" s="104" t="s">
        <v>28</v>
      </c>
      <c r="J24" s="104" t="s">
        <v>34</v>
      </c>
      <c r="K24" s="104" t="s">
        <v>30</v>
      </c>
      <c r="L24" s="40">
        <v>14210.2</v>
      </c>
      <c r="M24" s="105">
        <v>3.74</v>
      </c>
      <c r="N24" s="104" t="s">
        <v>242</v>
      </c>
      <c r="O24" s="104" t="s">
        <v>243</v>
      </c>
      <c r="P24" s="104" t="s">
        <v>244</v>
      </c>
      <c r="Q24" s="104" t="s">
        <v>226</v>
      </c>
      <c r="R24" s="104" t="s">
        <v>227</v>
      </c>
      <c r="S24" s="106"/>
      <c r="T24" s="106"/>
      <c r="U24" s="99"/>
      <c r="V24" s="91"/>
    </row>
    <row r="25" spans="1:22" ht="15.75" x14ac:dyDescent="0.25">
      <c r="A25" s="121"/>
      <c r="B25" s="107"/>
      <c r="C25" s="148"/>
      <c r="D25" s="148"/>
      <c r="E25" s="104" t="s">
        <v>39</v>
      </c>
      <c r="F25" s="104"/>
      <c r="G25" s="104"/>
      <c r="H25" s="104" t="s">
        <v>27</v>
      </c>
      <c r="I25" s="104" t="s">
        <v>28</v>
      </c>
      <c r="J25" s="104" t="s">
        <v>34</v>
      </c>
      <c r="K25" s="104" t="s">
        <v>30</v>
      </c>
      <c r="L25" s="40">
        <v>15652</v>
      </c>
      <c r="M25" s="105">
        <v>3.38</v>
      </c>
      <c r="N25" s="104" t="s">
        <v>245</v>
      </c>
      <c r="O25" s="104" t="s">
        <v>246</v>
      </c>
      <c r="P25" s="104" t="s">
        <v>247</v>
      </c>
      <c r="Q25" s="104" t="s">
        <v>226</v>
      </c>
      <c r="R25" s="104" t="s">
        <v>227</v>
      </c>
      <c r="S25" s="106"/>
      <c r="T25" s="106"/>
      <c r="U25" s="99"/>
      <c r="V25" s="91"/>
    </row>
    <row r="26" spans="1:22" ht="15.75" x14ac:dyDescent="0.25">
      <c r="A26" s="121"/>
      <c r="B26" s="107"/>
      <c r="C26" s="148"/>
      <c r="D26" s="148"/>
      <c r="E26" s="104" t="s">
        <v>40</v>
      </c>
      <c r="F26" s="104"/>
      <c r="G26" s="104"/>
      <c r="H26" s="104" t="s">
        <v>27</v>
      </c>
      <c r="I26" s="104" t="s">
        <v>28</v>
      </c>
      <c r="J26" s="104" t="s">
        <v>34</v>
      </c>
      <c r="K26" s="104" t="s">
        <v>30</v>
      </c>
      <c r="L26" s="40">
        <v>10626</v>
      </c>
      <c r="M26" s="105">
        <v>3.6</v>
      </c>
      <c r="N26" s="104" t="s">
        <v>246</v>
      </c>
      <c r="O26" s="104" t="s">
        <v>248</v>
      </c>
      <c r="P26" s="104" t="s">
        <v>249</v>
      </c>
      <c r="Q26" s="104" t="s">
        <v>226</v>
      </c>
      <c r="R26" s="104" t="s">
        <v>227</v>
      </c>
      <c r="S26" s="106"/>
      <c r="T26" s="106"/>
      <c r="U26" s="99"/>
      <c r="V26" s="91"/>
    </row>
    <row r="27" spans="1:22" ht="15.75" x14ac:dyDescent="0.25">
      <c r="A27" s="121"/>
      <c r="B27" s="107"/>
      <c r="C27" s="148"/>
      <c r="D27" s="148"/>
      <c r="E27" s="104" t="s">
        <v>41</v>
      </c>
      <c r="F27" s="104"/>
      <c r="G27" s="104"/>
      <c r="H27" s="104" t="s">
        <v>27</v>
      </c>
      <c r="I27" s="104" t="s">
        <v>28</v>
      </c>
      <c r="J27" s="104" t="s">
        <v>34</v>
      </c>
      <c r="K27" s="104" t="s">
        <v>30</v>
      </c>
      <c r="L27" s="40">
        <v>124787.21</v>
      </c>
      <c r="M27" s="105">
        <v>15.98</v>
      </c>
      <c r="N27" s="104" t="s">
        <v>250</v>
      </c>
      <c r="O27" s="104" t="s">
        <v>251</v>
      </c>
      <c r="P27" s="104" t="s">
        <v>252</v>
      </c>
      <c r="Q27" s="104" t="s">
        <v>226</v>
      </c>
      <c r="R27" s="104" t="s">
        <v>227</v>
      </c>
      <c r="S27" s="106"/>
      <c r="T27" s="106"/>
      <c r="U27" s="99"/>
      <c r="V27" s="91"/>
    </row>
    <row r="28" spans="1:22" ht="15.75" x14ac:dyDescent="0.25">
      <c r="A28" s="121"/>
      <c r="B28" s="107"/>
      <c r="C28" s="148"/>
      <c r="D28" s="148"/>
      <c r="E28" s="104" t="s">
        <v>42</v>
      </c>
      <c r="F28" s="104"/>
      <c r="G28" s="104"/>
      <c r="H28" s="104" t="s">
        <v>27</v>
      </c>
      <c r="I28" s="104" t="s">
        <v>28</v>
      </c>
      <c r="J28" s="104" t="s">
        <v>34</v>
      </c>
      <c r="K28" s="104" t="s">
        <v>30</v>
      </c>
      <c r="L28" s="40">
        <v>170101</v>
      </c>
      <c r="M28" s="105">
        <v>0</v>
      </c>
      <c r="N28" s="104" t="s">
        <v>253</v>
      </c>
      <c r="O28" s="104" t="s">
        <v>254</v>
      </c>
      <c r="P28" s="104" t="s">
        <v>253</v>
      </c>
      <c r="Q28" s="104" t="s">
        <v>226</v>
      </c>
      <c r="R28" s="104" t="s">
        <v>227</v>
      </c>
      <c r="S28" s="106"/>
      <c r="T28" s="106"/>
      <c r="U28" s="99"/>
      <c r="V28" s="91"/>
    </row>
    <row r="29" spans="1:22" ht="15.75" x14ac:dyDescent="0.25">
      <c r="A29" s="121"/>
      <c r="B29" s="107"/>
      <c r="C29" s="148"/>
      <c r="D29" s="148"/>
      <c r="E29" s="104" t="s">
        <v>43</v>
      </c>
      <c r="F29" s="104"/>
      <c r="G29" s="104"/>
      <c r="H29" s="104" t="s">
        <v>33</v>
      </c>
      <c r="I29" s="104" t="s">
        <v>28</v>
      </c>
      <c r="J29" s="104" t="s">
        <v>34</v>
      </c>
      <c r="K29" s="104" t="s">
        <v>30</v>
      </c>
      <c r="L29" s="40">
        <v>4418</v>
      </c>
      <c r="M29" s="105">
        <v>1.73</v>
      </c>
      <c r="N29" s="104" t="s">
        <v>255</v>
      </c>
      <c r="O29" s="104" t="s">
        <v>256</v>
      </c>
      <c r="P29" s="104" t="s">
        <v>257</v>
      </c>
      <c r="Q29" s="104" t="s">
        <v>226</v>
      </c>
      <c r="R29" s="104" t="s">
        <v>227</v>
      </c>
      <c r="S29" s="106"/>
      <c r="T29" s="106"/>
      <c r="U29" s="99"/>
      <c r="V29" s="91"/>
    </row>
    <row r="30" spans="1:22" ht="15.75" x14ac:dyDescent="0.25">
      <c r="A30" s="121"/>
      <c r="B30" s="107"/>
      <c r="C30" s="148"/>
      <c r="D30" s="148"/>
      <c r="E30" s="104" t="s">
        <v>44</v>
      </c>
      <c r="F30" s="104"/>
      <c r="G30" s="104"/>
      <c r="H30" s="104" t="s">
        <v>27</v>
      </c>
      <c r="I30" s="104" t="s">
        <v>28</v>
      </c>
      <c r="J30" s="104" t="s">
        <v>34</v>
      </c>
      <c r="K30" s="104" t="s">
        <v>30</v>
      </c>
      <c r="L30" s="40">
        <v>10681</v>
      </c>
      <c r="M30" s="105">
        <v>3.4</v>
      </c>
      <c r="N30" s="104" t="s">
        <v>258</v>
      </c>
      <c r="O30" s="104" t="s">
        <v>259</v>
      </c>
      <c r="P30" s="104" t="s">
        <v>239</v>
      </c>
      <c r="Q30" s="104" t="s">
        <v>226</v>
      </c>
      <c r="R30" s="104" t="s">
        <v>227</v>
      </c>
      <c r="S30" s="106"/>
      <c r="T30" s="106"/>
      <c r="U30" s="99"/>
      <c r="V30" s="91"/>
    </row>
    <row r="31" spans="1:22" ht="15.75" x14ac:dyDescent="0.25">
      <c r="A31" s="121"/>
      <c r="B31" s="107"/>
      <c r="C31" s="148"/>
      <c r="D31" s="148"/>
      <c r="E31" s="104" t="s">
        <v>45</v>
      </c>
      <c r="F31" s="104"/>
      <c r="G31" s="104"/>
      <c r="H31" s="104" t="s">
        <v>33</v>
      </c>
      <c r="I31" s="104" t="s">
        <v>28</v>
      </c>
      <c r="J31" s="104" t="s">
        <v>34</v>
      </c>
      <c r="K31" s="104" t="s">
        <v>30</v>
      </c>
      <c r="L31" s="40">
        <v>29232</v>
      </c>
      <c r="M31" s="105">
        <v>0</v>
      </c>
      <c r="N31" s="104" t="s">
        <v>260</v>
      </c>
      <c r="O31" s="104" t="s">
        <v>247</v>
      </c>
      <c r="P31" s="104" t="s">
        <v>261</v>
      </c>
      <c r="Q31" s="104" t="s">
        <v>226</v>
      </c>
      <c r="R31" s="104" t="s">
        <v>227</v>
      </c>
      <c r="S31" s="106"/>
      <c r="T31" s="106"/>
      <c r="U31" s="99"/>
      <c r="V31" s="91"/>
    </row>
    <row r="32" spans="1:22" ht="15.75" x14ac:dyDescent="0.25">
      <c r="A32" s="121"/>
      <c r="B32" s="107"/>
      <c r="C32" s="148"/>
      <c r="D32" s="148"/>
      <c r="E32" s="104" t="s">
        <v>47</v>
      </c>
      <c r="F32" s="104"/>
      <c r="G32" s="104"/>
      <c r="H32" s="104" t="s">
        <v>27</v>
      </c>
      <c r="I32" s="104" t="s">
        <v>28</v>
      </c>
      <c r="J32" s="104" t="s">
        <v>34</v>
      </c>
      <c r="K32" s="104" t="s">
        <v>30</v>
      </c>
      <c r="L32" s="40">
        <v>19127</v>
      </c>
      <c r="M32" s="105">
        <v>5.7</v>
      </c>
      <c r="N32" s="104" t="s">
        <v>262</v>
      </c>
      <c r="O32" s="104" t="s">
        <v>263</v>
      </c>
      <c r="P32" s="104" t="s">
        <v>264</v>
      </c>
      <c r="Q32" s="104" t="s">
        <v>226</v>
      </c>
      <c r="R32" s="104" t="s">
        <v>227</v>
      </c>
      <c r="S32" s="106"/>
      <c r="T32" s="106"/>
      <c r="U32" s="99"/>
      <c r="V32" s="91"/>
    </row>
    <row r="33" spans="1:22" ht="15.75" x14ac:dyDescent="0.25">
      <c r="A33" s="121"/>
      <c r="B33" s="107"/>
      <c r="C33" s="148"/>
      <c r="D33" s="148"/>
      <c r="E33" s="104" t="s">
        <v>48</v>
      </c>
      <c r="F33" s="104"/>
      <c r="G33" s="104"/>
      <c r="H33" s="104" t="s">
        <v>27</v>
      </c>
      <c r="I33" s="104" t="s">
        <v>28</v>
      </c>
      <c r="J33" s="104" t="s">
        <v>34</v>
      </c>
      <c r="K33" s="104" t="s">
        <v>30</v>
      </c>
      <c r="L33" s="40">
        <v>16905.919999999998</v>
      </c>
      <c r="M33" s="105">
        <v>3.68</v>
      </c>
      <c r="N33" s="104" t="s">
        <v>265</v>
      </c>
      <c r="O33" s="104" t="s">
        <v>266</v>
      </c>
      <c r="P33" s="104" t="s">
        <v>267</v>
      </c>
      <c r="Q33" s="104" t="s">
        <v>226</v>
      </c>
      <c r="R33" s="104" t="s">
        <v>227</v>
      </c>
      <c r="S33" s="106"/>
      <c r="T33" s="106"/>
      <c r="U33" s="99"/>
      <c r="V33" s="91"/>
    </row>
    <row r="34" spans="1:22" ht="15.75" x14ac:dyDescent="0.25">
      <c r="A34" s="121"/>
      <c r="B34" s="107"/>
      <c r="C34" s="148"/>
      <c r="D34" s="148"/>
      <c r="E34" s="104" t="s">
        <v>138</v>
      </c>
      <c r="F34" s="104"/>
      <c r="G34" s="104"/>
      <c r="H34" s="104" t="s">
        <v>33</v>
      </c>
      <c r="I34" s="104" t="s">
        <v>28</v>
      </c>
      <c r="J34" s="104" t="s">
        <v>34</v>
      </c>
      <c r="K34" s="104" t="s">
        <v>30</v>
      </c>
      <c r="L34" s="40">
        <v>545</v>
      </c>
      <c r="M34" s="105">
        <v>0.91</v>
      </c>
      <c r="N34" s="104" t="s">
        <v>268</v>
      </c>
      <c r="O34" s="104" t="s">
        <v>269</v>
      </c>
      <c r="P34" s="106"/>
      <c r="Q34" s="104" t="s">
        <v>226</v>
      </c>
      <c r="R34" s="104" t="s">
        <v>227</v>
      </c>
      <c r="S34" s="106"/>
      <c r="T34" s="106"/>
      <c r="U34" s="99"/>
      <c r="V34" s="91"/>
    </row>
    <row r="35" spans="1:22" ht="15.75" x14ac:dyDescent="0.25">
      <c r="A35" s="121"/>
      <c r="B35" s="107"/>
      <c r="C35" s="148"/>
      <c r="D35" s="148"/>
      <c r="E35" s="104" t="s">
        <v>49</v>
      </c>
      <c r="F35" s="104"/>
      <c r="G35" s="104"/>
      <c r="H35" s="104" t="s">
        <v>27</v>
      </c>
      <c r="I35" s="104" t="s">
        <v>28</v>
      </c>
      <c r="J35" s="104" t="s">
        <v>34</v>
      </c>
      <c r="K35" s="104" t="s">
        <v>30</v>
      </c>
      <c r="L35" s="40">
        <v>24503.46</v>
      </c>
      <c r="M35" s="105">
        <v>6.3</v>
      </c>
      <c r="N35" s="104" t="s">
        <v>270</v>
      </c>
      <c r="O35" s="104" t="s">
        <v>271</v>
      </c>
      <c r="P35" s="104" t="s">
        <v>272</v>
      </c>
      <c r="Q35" s="104" t="s">
        <v>226</v>
      </c>
      <c r="R35" s="104" t="s">
        <v>227</v>
      </c>
      <c r="S35" s="106"/>
      <c r="T35" s="106"/>
      <c r="U35" s="99"/>
      <c r="V35" s="91"/>
    </row>
    <row r="36" spans="1:22" ht="15.75" x14ac:dyDescent="0.25">
      <c r="A36" s="121"/>
      <c r="B36" s="107"/>
      <c r="C36" s="148"/>
      <c r="D36" s="148"/>
      <c r="E36" s="104" t="s">
        <v>50</v>
      </c>
      <c r="F36" s="104"/>
      <c r="G36" s="104"/>
      <c r="H36" s="104" t="s">
        <v>33</v>
      </c>
      <c r="I36" s="104" t="s">
        <v>28</v>
      </c>
      <c r="J36" s="104" t="s">
        <v>34</v>
      </c>
      <c r="K36" s="104" t="s">
        <v>30</v>
      </c>
      <c r="L36" s="40">
        <v>24108</v>
      </c>
      <c r="M36" s="105">
        <v>0</v>
      </c>
      <c r="N36" s="104" t="s">
        <v>273</v>
      </c>
      <c r="O36" s="104" t="s">
        <v>274</v>
      </c>
      <c r="P36" s="104" t="s">
        <v>275</v>
      </c>
      <c r="Q36" s="104" t="s">
        <v>226</v>
      </c>
      <c r="R36" s="104" t="s">
        <v>227</v>
      </c>
      <c r="S36" s="106"/>
      <c r="T36" s="106"/>
      <c r="U36" s="99"/>
      <c r="V36" s="91"/>
    </row>
    <row r="37" spans="1:22" s="124" customFormat="1" ht="15.75" x14ac:dyDescent="0.25">
      <c r="A37" s="121"/>
      <c r="B37" s="129"/>
      <c r="C37" s="148"/>
      <c r="D37" s="148"/>
      <c r="E37" s="126" t="s">
        <v>37</v>
      </c>
      <c r="F37" s="126"/>
      <c r="G37" s="126"/>
      <c r="H37" s="126" t="s">
        <v>27</v>
      </c>
      <c r="I37" s="126" t="s">
        <v>28</v>
      </c>
      <c r="J37" s="126" t="s">
        <v>34</v>
      </c>
      <c r="K37" s="126" t="s">
        <v>30</v>
      </c>
      <c r="L37" s="40">
        <v>121111.2</v>
      </c>
      <c r="M37" s="127">
        <v>0</v>
      </c>
      <c r="N37" s="126" t="s">
        <v>223</v>
      </c>
      <c r="O37" s="126" t="s">
        <v>241</v>
      </c>
      <c r="P37" s="126" t="s">
        <v>223</v>
      </c>
      <c r="Q37" s="126" t="s">
        <v>226</v>
      </c>
      <c r="R37" s="126" t="s">
        <v>227</v>
      </c>
      <c r="S37" s="128"/>
      <c r="T37" s="128"/>
      <c r="U37" s="125"/>
    </row>
    <row r="38" spans="1:22" ht="15.75" x14ac:dyDescent="0.25">
      <c r="A38" s="121"/>
      <c r="B38" s="107"/>
      <c r="C38" s="148"/>
      <c r="D38" s="148"/>
      <c r="E38" s="104" t="s">
        <v>51</v>
      </c>
      <c r="F38" s="104"/>
      <c r="G38" s="104"/>
      <c r="H38" s="104" t="s">
        <v>27</v>
      </c>
      <c r="I38" s="104" t="s">
        <v>28</v>
      </c>
      <c r="J38" s="104" t="s">
        <v>34</v>
      </c>
      <c r="K38" s="104" t="s">
        <v>30</v>
      </c>
      <c r="L38" s="40">
        <v>2361.7800000000002</v>
      </c>
      <c r="M38" s="105">
        <v>0.51</v>
      </c>
      <c r="N38" s="104" t="s">
        <v>276</v>
      </c>
      <c r="O38" s="104" t="s">
        <v>277</v>
      </c>
      <c r="P38" s="104" t="s">
        <v>278</v>
      </c>
      <c r="Q38" s="104" t="s">
        <v>226</v>
      </c>
      <c r="R38" s="104" t="s">
        <v>227</v>
      </c>
      <c r="S38" s="106"/>
      <c r="T38" s="106"/>
      <c r="U38" s="99"/>
      <c r="V38" s="91"/>
    </row>
    <row r="39" spans="1:22" ht="15.75" x14ac:dyDescent="0.25">
      <c r="A39" s="121"/>
      <c r="B39" s="107"/>
      <c r="C39" s="148"/>
      <c r="D39" s="148"/>
      <c r="E39" s="104" t="s">
        <v>52</v>
      </c>
      <c r="F39" s="104"/>
      <c r="G39" s="104"/>
      <c r="H39" s="104" t="s">
        <v>27</v>
      </c>
      <c r="I39" s="104" t="s">
        <v>28</v>
      </c>
      <c r="J39" s="104" t="s">
        <v>34</v>
      </c>
      <c r="K39" s="104" t="s">
        <v>30</v>
      </c>
      <c r="L39" s="40">
        <v>5557.53</v>
      </c>
      <c r="M39" s="105">
        <v>1.42</v>
      </c>
      <c r="N39" s="104" t="s">
        <v>279</v>
      </c>
      <c r="O39" s="104" t="s">
        <v>268</v>
      </c>
      <c r="P39" s="104" t="s">
        <v>280</v>
      </c>
      <c r="Q39" s="104" t="s">
        <v>226</v>
      </c>
      <c r="R39" s="104" t="s">
        <v>227</v>
      </c>
      <c r="S39" s="106"/>
      <c r="T39" s="106"/>
      <c r="U39" s="99"/>
      <c r="V39" s="91"/>
    </row>
    <row r="40" spans="1:22" ht="15.75" x14ac:dyDescent="0.25">
      <c r="A40" s="121"/>
      <c r="B40" s="107"/>
      <c r="C40" s="148"/>
      <c r="D40" s="148"/>
      <c r="E40" s="104" t="s">
        <v>46</v>
      </c>
      <c r="F40" s="104"/>
      <c r="G40" s="104"/>
      <c r="H40" s="104" t="s">
        <v>27</v>
      </c>
      <c r="I40" s="104" t="s">
        <v>28</v>
      </c>
      <c r="J40" s="104" t="s">
        <v>34</v>
      </c>
      <c r="K40" s="104" t="s">
        <v>30</v>
      </c>
      <c r="L40" s="40">
        <v>137235</v>
      </c>
      <c r="M40" s="105">
        <v>0</v>
      </c>
      <c r="N40" s="104" t="s">
        <v>281</v>
      </c>
      <c r="O40" s="104" t="s">
        <v>282</v>
      </c>
      <c r="P40" s="104" t="s">
        <v>239</v>
      </c>
      <c r="Q40" s="104" t="s">
        <v>226</v>
      </c>
      <c r="R40" s="104" t="s">
        <v>227</v>
      </c>
      <c r="S40" s="106"/>
      <c r="T40" s="106"/>
      <c r="U40" s="99"/>
      <c r="V40" s="91"/>
    </row>
    <row r="41" spans="1:22" ht="15.75" x14ac:dyDescent="0.25">
      <c r="A41" s="121"/>
      <c r="B41" s="108"/>
      <c r="C41" s="109" t="s">
        <v>53</v>
      </c>
      <c r="D41" s="110" t="s">
        <v>54</v>
      </c>
      <c r="E41" s="111">
        <v>24</v>
      </c>
      <c r="F41" s="111"/>
      <c r="G41" s="111"/>
      <c r="H41" s="111"/>
      <c r="I41" s="111"/>
      <c r="J41" s="111"/>
      <c r="K41" s="111"/>
      <c r="L41" s="41">
        <f>SUM(L17:L40)</f>
        <v>779874.52</v>
      </c>
      <c r="M41" s="41">
        <f>SUM(M17:M40)</f>
        <v>64.649999999999991</v>
      </c>
      <c r="N41" s="111"/>
      <c r="O41" s="111"/>
      <c r="P41" s="111"/>
      <c r="Q41" s="111"/>
      <c r="R41" s="111"/>
      <c r="S41" s="111">
        <v>779875</v>
      </c>
      <c r="T41" s="111">
        <v>65</v>
      </c>
      <c r="U41" s="99"/>
      <c r="V41" s="91"/>
    </row>
    <row r="42" spans="1:22" ht="15.75" x14ac:dyDescent="0.25">
      <c r="A42" s="121"/>
      <c r="B42" s="107"/>
      <c r="C42" s="147" t="s">
        <v>55</v>
      </c>
      <c r="D42" s="147"/>
      <c r="E42" s="104" t="s">
        <v>56</v>
      </c>
      <c r="F42" s="104"/>
      <c r="G42" s="104"/>
      <c r="H42" s="104" t="s">
        <v>27</v>
      </c>
      <c r="I42" s="104" t="s">
        <v>28</v>
      </c>
      <c r="J42" s="104" t="s">
        <v>34</v>
      </c>
      <c r="K42" s="104" t="s">
        <v>30</v>
      </c>
      <c r="L42" s="40">
        <v>19488</v>
      </c>
      <c r="M42" s="105">
        <v>0</v>
      </c>
      <c r="N42" s="104" t="s">
        <v>283</v>
      </c>
      <c r="O42" s="104" t="s">
        <v>284</v>
      </c>
      <c r="P42" s="104" t="s">
        <v>285</v>
      </c>
      <c r="Q42" s="104" t="s">
        <v>226</v>
      </c>
      <c r="R42" s="104" t="s">
        <v>227</v>
      </c>
      <c r="S42" s="106"/>
      <c r="T42" s="106"/>
      <c r="U42" s="99"/>
      <c r="V42" s="91"/>
    </row>
    <row r="43" spans="1:22" ht="15.75" x14ac:dyDescent="0.25">
      <c r="A43" s="121"/>
      <c r="B43" s="107"/>
      <c r="C43" s="148"/>
      <c r="D43" s="148"/>
      <c r="E43" s="104" t="s">
        <v>59</v>
      </c>
      <c r="F43" s="104"/>
      <c r="G43" s="104"/>
      <c r="H43" s="104" t="s">
        <v>27</v>
      </c>
      <c r="I43" s="104" t="s">
        <v>28</v>
      </c>
      <c r="J43" s="104" t="s">
        <v>34</v>
      </c>
      <c r="K43" s="104" t="s">
        <v>30</v>
      </c>
      <c r="L43" s="40">
        <v>84669.933999999994</v>
      </c>
      <c r="M43" s="105">
        <v>17.899999999999999</v>
      </c>
      <c r="N43" s="104" t="s">
        <v>247</v>
      </c>
      <c r="O43" s="104" t="s">
        <v>287</v>
      </c>
      <c r="P43" s="104" t="s">
        <v>288</v>
      </c>
      <c r="Q43" s="104" t="s">
        <v>226</v>
      </c>
      <c r="R43" s="104" t="s">
        <v>227</v>
      </c>
      <c r="S43" s="106"/>
      <c r="T43" s="106"/>
      <c r="U43" s="99"/>
      <c r="V43" s="91"/>
    </row>
    <row r="44" spans="1:22" ht="15.75" x14ac:dyDescent="0.25">
      <c r="A44" s="121"/>
      <c r="B44" s="107"/>
      <c r="C44" s="148"/>
      <c r="D44" s="148"/>
      <c r="E44" s="104" t="s">
        <v>60</v>
      </c>
      <c r="F44" s="104"/>
      <c r="G44" s="104"/>
      <c r="H44" s="104" t="s">
        <v>33</v>
      </c>
      <c r="I44" s="104" t="s">
        <v>28</v>
      </c>
      <c r="J44" s="104" t="s">
        <v>34</v>
      </c>
      <c r="K44" s="104" t="s">
        <v>30</v>
      </c>
      <c r="L44" s="40">
        <v>27186.880000000001</v>
      </c>
      <c r="M44" s="105">
        <v>6.95</v>
      </c>
      <c r="N44" s="104" t="s">
        <v>289</v>
      </c>
      <c r="O44" s="104" t="s">
        <v>290</v>
      </c>
      <c r="P44" s="104" t="s">
        <v>291</v>
      </c>
      <c r="Q44" s="104" t="s">
        <v>226</v>
      </c>
      <c r="R44" s="104" t="s">
        <v>227</v>
      </c>
      <c r="S44" s="106"/>
      <c r="T44" s="106"/>
      <c r="U44" s="99"/>
      <c r="V44" s="91"/>
    </row>
    <row r="45" spans="1:22" ht="15.75" x14ac:dyDescent="0.25">
      <c r="A45" s="121"/>
      <c r="B45" s="107"/>
      <c r="C45" s="148"/>
      <c r="D45" s="148"/>
      <c r="E45" s="104" t="s">
        <v>61</v>
      </c>
      <c r="F45" s="104"/>
      <c r="G45" s="104"/>
      <c r="H45" s="104" t="s">
        <v>27</v>
      </c>
      <c r="I45" s="104" t="s">
        <v>28</v>
      </c>
      <c r="J45" s="104" t="s">
        <v>34</v>
      </c>
      <c r="K45" s="104" t="s">
        <v>30</v>
      </c>
      <c r="L45" s="40">
        <v>320465</v>
      </c>
      <c r="M45" s="105">
        <v>61.2</v>
      </c>
      <c r="N45" s="104" t="s">
        <v>292</v>
      </c>
      <c r="O45" s="104" t="s">
        <v>293</v>
      </c>
      <c r="P45" s="104" t="s">
        <v>294</v>
      </c>
      <c r="Q45" s="104" t="s">
        <v>226</v>
      </c>
      <c r="R45" s="104" t="s">
        <v>227</v>
      </c>
      <c r="S45" s="106"/>
      <c r="T45" s="106"/>
      <c r="U45" s="99"/>
      <c r="V45" s="91"/>
    </row>
    <row r="46" spans="1:22" ht="15.75" x14ac:dyDescent="0.25">
      <c r="A46" s="121"/>
      <c r="B46" s="107"/>
      <c r="C46" s="148"/>
      <c r="D46" s="148"/>
      <c r="E46" s="104" t="s">
        <v>62</v>
      </c>
      <c r="F46" s="104"/>
      <c r="G46" s="104"/>
      <c r="H46" s="104" t="s">
        <v>27</v>
      </c>
      <c r="I46" s="104" t="s">
        <v>28</v>
      </c>
      <c r="J46" s="104" t="s">
        <v>34</v>
      </c>
      <c r="K46" s="104" t="s">
        <v>30</v>
      </c>
      <c r="L46" s="40">
        <v>145085.06</v>
      </c>
      <c r="M46" s="105">
        <v>23.85</v>
      </c>
      <c r="N46" s="104" t="s">
        <v>295</v>
      </c>
      <c r="O46" s="104" t="s">
        <v>296</v>
      </c>
      <c r="P46" s="104" t="s">
        <v>297</v>
      </c>
      <c r="Q46" s="104" t="s">
        <v>226</v>
      </c>
      <c r="R46" s="104" t="s">
        <v>227</v>
      </c>
      <c r="S46" s="106"/>
      <c r="T46" s="106"/>
      <c r="U46" s="99"/>
      <c r="V46" s="91"/>
    </row>
    <row r="47" spans="1:22" ht="15.75" x14ac:dyDescent="0.25">
      <c r="A47" s="121"/>
      <c r="B47" s="107"/>
      <c r="C47" s="148"/>
      <c r="D47" s="148"/>
      <c r="E47" s="104" t="s">
        <v>67</v>
      </c>
      <c r="F47" s="104"/>
      <c r="G47" s="104"/>
      <c r="H47" s="104" t="s">
        <v>27</v>
      </c>
      <c r="I47" s="104" t="s">
        <v>28</v>
      </c>
      <c r="J47" s="104" t="s">
        <v>34</v>
      </c>
      <c r="K47" s="104" t="s">
        <v>30</v>
      </c>
      <c r="L47" s="40">
        <v>16630.28</v>
      </c>
      <c r="M47" s="105">
        <v>3.62</v>
      </c>
      <c r="N47" s="104" t="s">
        <v>298</v>
      </c>
      <c r="O47" s="104" t="s">
        <v>299</v>
      </c>
      <c r="P47" s="104" t="s">
        <v>300</v>
      </c>
      <c r="Q47" s="104" t="s">
        <v>226</v>
      </c>
      <c r="R47" s="104" t="s">
        <v>227</v>
      </c>
      <c r="S47" s="106"/>
      <c r="T47" s="106"/>
      <c r="U47" s="99"/>
      <c r="V47" s="91"/>
    </row>
    <row r="48" spans="1:22" ht="15.75" x14ac:dyDescent="0.25">
      <c r="A48" s="121"/>
      <c r="B48" s="107"/>
      <c r="C48" s="148"/>
      <c r="D48" s="148"/>
      <c r="E48" s="104" t="s">
        <v>68</v>
      </c>
      <c r="F48" s="104"/>
      <c r="G48" s="104"/>
      <c r="H48" s="104" t="s">
        <v>27</v>
      </c>
      <c r="I48" s="104" t="s">
        <v>28</v>
      </c>
      <c r="J48" s="104" t="s">
        <v>34</v>
      </c>
      <c r="K48" s="104" t="s">
        <v>30</v>
      </c>
      <c r="L48" s="40">
        <v>6879.97</v>
      </c>
      <c r="M48" s="105">
        <v>1.5</v>
      </c>
      <c r="N48" s="104" t="s">
        <v>301</v>
      </c>
      <c r="O48" s="104" t="s">
        <v>251</v>
      </c>
      <c r="P48" s="104" t="s">
        <v>290</v>
      </c>
      <c r="Q48" s="104" t="s">
        <v>226</v>
      </c>
      <c r="R48" s="104" t="s">
        <v>227</v>
      </c>
      <c r="S48" s="106"/>
      <c r="T48" s="106"/>
      <c r="U48" s="99"/>
      <c r="V48" s="91"/>
    </row>
    <row r="49" spans="1:22" ht="15.75" x14ac:dyDescent="0.25">
      <c r="A49" s="121"/>
      <c r="B49" s="107"/>
      <c r="C49" s="148"/>
      <c r="D49" s="148"/>
      <c r="E49" s="104" t="s">
        <v>69</v>
      </c>
      <c r="F49" s="104"/>
      <c r="G49" s="104"/>
      <c r="H49" s="104" t="s">
        <v>27</v>
      </c>
      <c r="I49" s="104" t="s">
        <v>28</v>
      </c>
      <c r="J49" s="104" t="s">
        <v>34</v>
      </c>
      <c r="K49" s="104" t="s">
        <v>30</v>
      </c>
      <c r="L49" s="40">
        <v>55291</v>
      </c>
      <c r="M49" s="105">
        <v>4.9000000000000004</v>
      </c>
      <c r="N49" s="104" t="s">
        <v>302</v>
      </c>
      <c r="O49" s="104" t="s">
        <v>303</v>
      </c>
      <c r="P49" s="104" t="s">
        <v>304</v>
      </c>
      <c r="Q49" s="104" t="s">
        <v>226</v>
      </c>
      <c r="R49" s="104" t="s">
        <v>227</v>
      </c>
      <c r="S49" s="106"/>
      <c r="T49" s="106"/>
      <c r="U49" s="99"/>
      <c r="V49" s="91"/>
    </row>
    <row r="50" spans="1:22" ht="15.75" x14ac:dyDescent="0.25">
      <c r="A50" s="121"/>
      <c r="B50" s="107"/>
      <c r="C50" s="148"/>
      <c r="D50" s="148"/>
      <c r="E50" s="104" t="s">
        <v>70</v>
      </c>
      <c r="F50" s="104"/>
      <c r="G50" s="104"/>
      <c r="H50" s="104" t="s">
        <v>27</v>
      </c>
      <c r="I50" s="104" t="s">
        <v>28</v>
      </c>
      <c r="J50" s="104" t="s">
        <v>29</v>
      </c>
      <c r="K50" s="104" t="s">
        <v>30</v>
      </c>
      <c r="L50" s="40">
        <v>189684.94</v>
      </c>
      <c r="M50" s="105">
        <v>64.56</v>
      </c>
      <c r="N50" s="104" t="s">
        <v>305</v>
      </c>
      <c r="O50" s="104" t="s">
        <v>283</v>
      </c>
      <c r="P50" s="104" t="s">
        <v>306</v>
      </c>
      <c r="Q50" s="104" t="s">
        <v>226</v>
      </c>
      <c r="R50" s="104" t="s">
        <v>227</v>
      </c>
      <c r="S50" s="106"/>
      <c r="T50" s="106"/>
      <c r="U50" s="99"/>
      <c r="V50" s="91"/>
    </row>
    <row r="51" spans="1:22" ht="15.75" x14ac:dyDescent="0.25">
      <c r="A51" s="121"/>
      <c r="B51" s="107"/>
      <c r="C51" s="148"/>
      <c r="D51" s="148"/>
      <c r="E51" s="104" t="s">
        <v>71</v>
      </c>
      <c r="F51" s="104"/>
      <c r="G51" s="104"/>
      <c r="H51" s="104" t="s">
        <v>27</v>
      </c>
      <c r="I51" s="104" t="s">
        <v>28</v>
      </c>
      <c r="J51" s="104" t="s">
        <v>34</v>
      </c>
      <c r="K51" s="104" t="s">
        <v>30</v>
      </c>
      <c r="L51" s="40">
        <v>6951.64</v>
      </c>
      <c r="M51" s="105">
        <v>1.51</v>
      </c>
      <c r="N51" s="104" t="s">
        <v>236</v>
      </c>
      <c r="O51" s="104" t="s">
        <v>307</v>
      </c>
      <c r="P51" s="104" t="s">
        <v>308</v>
      </c>
      <c r="Q51" s="104" t="s">
        <v>226</v>
      </c>
      <c r="R51" s="104" t="s">
        <v>227</v>
      </c>
      <c r="S51" s="106"/>
      <c r="T51" s="106"/>
      <c r="U51" s="99"/>
      <c r="V51" s="91"/>
    </row>
    <row r="52" spans="1:22" ht="15.75" x14ac:dyDescent="0.25">
      <c r="A52" s="121"/>
      <c r="B52" s="107"/>
      <c r="C52" s="148"/>
      <c r="D52" s="148"/>
      <c r="E52" s="104" t="s">
        <v>72</v>
      </c>
      <c r="F52" s="104"/>
      <c r="G52" s="104"/>
      <c r="H52" s="104" t="s">
        <v>27</v>
      </c>
      <c r="I52" s="104" t="s">
        <v>28</v>
      </c>
      <c r="J52" s="104" t="s">
        <v>73</v>
      </c>
      <c r="K52" s="104" t="s">
        <v>30</v>
      </c>
      <c r="L52" s="40">
        <v>9150</v>
      </c>
      <c r="M52" s="105">
        <v>0</v>
      </c>
      <c r="N52" s="104" t="s">
        <v>309</v>
      </c>
      <c r="O52" s="104" t="s">
        <v>310</v>
      </c>
      <c r="P52" s="104" t="s">
        <v>297</v>
      </c>
      <c r="Q52" s="104" t="s">
        <v>226</v>
      </c>
      <c r="R52" s="104" t="s">
        <v>227</v>
      </c>
      <c r="S52" s="106"/>
      <c r="T52" s="106"/>
      <c r="U52" s="99"/>
      <c r="V52" s="91"/>
    </row>
    <row r="53" spans="1:22" ht="15.75" x14ac:dyDescent="0.25">
      <c r="A53" s="121"/>
      <c r="B53" s="107"/>
      <c r="C53" s="148"/>
      <c r="D53" s="148"/>
      <c r="E53" s="104" t="s">
        <v>74</v>
      </c>
      <c r="F53" s="104"/>
      <c r="G53" s="104"/>
      <c r="H53" s="104" t="s">
        <v>33</v>
      </c>
      <c r="I53" s="104" t="s">
        <v>28</v>
      </c>
      <c r="J53" s="104" t="s">
        <v>34</v>
      </c>
      <c r="K53" s="104" t="s">
        <v>30</v>
      </c>
      <c r="L53" s="40">
        <v>180327</v>
      </c>
      <c r="M53" s="105">
        <v>22.4</v>
      </c>
      <c r="N53" s="104" t="s">
        <v>311</v>
      </c>
      <c r="O53" s="104" t="s">
        <v>312</v>
      </c>
      <c r="P53" s="104" t="s">
        <v>313</v>
      </c>
      <c r="Q53" s="104" t="s">
        <v>226</v>
      </c>
      <c r="R53" s="104" t="s">
        <v>227</v>
      </c>
      <c r="S53" s="106"/>
      <c r="T53" s="106"/>
      <c r="U53" s="99"/>
      <c r="V53" s="91"/>
    </row>
    <row r="54" spans="1:22" ht="15.75" x14ac:dyDescent="0.25">
      <c r="A54" s="121"/>
      <c r="B54" s="107"/>
      <c r="C54" s="148"/>
      <c r="D54" s="148"/>
      <c r="E54" s="104" t="s">
        <v>75</v>
      </c>
      <c r="F54" s="104"/>
      <c r="G54" s="104"/>
      <c r="H54" s="104" t="s">
        <v>27</v>
      </c>
      <c r="I54" s="104" t="s">
        <v>28</v>
      </c>
      <c r="J54" s="104" t="s">
        <v>34</v>
      </c>
      <c r="K54" s="104" t="s">
        <v>30</v>
      </c>
      <c r="L54" s="40">
        <v>12476.45</v>
      </c>
      <c r="M54" s="105">
        <v>3.19</v>
      </c>
      <c r="N54" s="104" t="s">
        <v>314</v>
      </c>
      <c r="O54" s="104" t="s">
        <v>315</v>
      </c>
      <c r="P54" s="104" t="s">
        <v>316</v>
      </c>
      <c r="Q54" s="104" t="s">
        <v>226</v>
      </c>
      <c r="R54" s="104" t="s">
        <v>227</v>
      </c>
      <c r="S54" s="106"/>
      <c r="T54" s="106"/>
      <c r="U54" s="99"/>
      <c r="V54" s="91"/>
    </row>
    <row r="55" spans="1:22" ht="15.75" x14ac:dyDescent="0.25">
      <c r="A55" s="121"/>
      <c r="B55" s="107"/>
      <c r="C55" s="148"/>
      <c r="D55" s="148"/>
      <c r="E55" s="104" t="s">
        <v>76</v>
      </c>
      <c r="F55" s="104"/>
      <c r="G55" s="104"/>
      <c r="H55" s="104" t="s">
        <v>33</v>
      </c>
      <c r="I55" s="104" t="s">
        <v>28</v>
      </c>
      <c r="J55" s="104" t="s">
        <v>34</v>
      </c>
      <c r="K55" s="104" t="s">
        <v>30</v>
      </c>
      <c r="L55" s="40">
        <v>23506.58</v>
      </c>
      <c r="M55" s="105">
        <v>5.12</v>
      </c>
      <c r="N55" s="104" t="s">
        <v>317</v>
      </c>
      <c r="O55" s="104" t="s">
        <v>240</v>
      </c>
      <c r="P55" s="104" t="s">
        <v>318</v>
      </c>
      <c r="Q55" s="104" t="s">
        <v>226</v>
      </c>
      <c r="R55" s="104" t="s">
        <v>227</v>
      </c>
      <c r="S55" s="106"/>
      <c r="T55" s="106"/>
      <c r="U55" s="99"/>
      <c r="V55" s="91"/>
    </row>
    <row r="56" spans="1:22" ht="15.75" x14ac:dyDescent="0.25">
      <c r="A56" s="121"/>
      <c r="B56" s="107"/>
      <c r="C56" s="148"/>
      <c r="D56" s="148"/>
      <c r="E56" s="104" t="s">
        <v>174</v>
      </c>
      <c r="F56" s="104"/>
      <c r="G56" s="104"/>
      <c r="H56" s="104" t="s">
        <v>27</v>
      </c>
      <c r="I56" s="104" t="s">
        <v>28</v>
      </c>
      <c r="J56" s="104" t="s">
        <v>34</v>
      </c>
      <c r="K56" s="104" t="s">
        <v>30</v>
      </c>
      <c r="L56" s="40">
        <v>32156</v>
      </c>
      <c r="M56" s="105">
        <v>5.8</v>
      </c>
      <c r="N56" s="104" t="s">
        <v>319</v>
      </c>
      <c r="O56" s="104" t="s">
        <v>320</v>
      </c>
      <c r="P56" s="104" t="s">
        <v>294</v>
      </c>
      <c r="Q56" s="104" t="s">
        <v>226</v>
      </c>
      <c r="R56" s="104" t="s">
        <v>227</v>
      </c>
      <c r="S56" s="106"/>
      <c r="T56" s="106"/>
      <c r="U56" s="99"/>
      <c r="V56" s="91"/>
    </row>
    <row r="57" spans="1:22" ht="15.75" x14ac:dyDescent="0.25">
      <c r="A57" s="121"/>
      <c r="B57" s="107"/>
      <c r="C57" s="148"/>
      <c r="D57" s="148"/>
      <c r="E57" s="104" t="s">
        <v>80</v>
      </c>
      <c r="F57" s="104"/>
      <c r="G57" s="104"/>
      <c r="H57" s="104" t="s">
        <v>27</v>
      </c>
      <c r="I57" s="104" t="s">
        <v>28</v>
      </c>
      <c r="J57" s="104" t="s">
        <v>73</v>
      </c>
      <c r="K57" s="104" t="s">
        <v>30</v>
      </c>
      <c r="L57" s="40">
        <v>9150</v>
      </c>
      <c r="M57" s="105">
        <v>0</v>
      </c>
      <c r="N57" s="104" t="s">
        <v>309</v>
      </c>
      <c r="O57" s="104" t="s">
        <v>310</v>
      </c>
      <c r="P57" s="104" t="s">
        <v>297</v>
      </c>
      <c r="Q57" s="104" t="s">
        <v>226</v>
      </c>
      <c r="R57" s="104" t="s">
        <v>227</v>
      </c>
      <c r="S57" s="106"/>
      <c r="T57" s="106"/>
      <c r="U57" s="99"/>
      <c r="V57" s="91"/>
    </row>
    <row r="58" spans="1:22" ht="15.75" x14ac:dyDescent="0.25">
      <c r="A58" s="121"/>
      <c r="B58" s="107"/>
      <c r="C58" s="148"/>
      <c r="D58" s="148"/>
      <c r="E58" s="104" t="s">
        <v>81</v>
      </c>
      <c r="F58" s="104"/>
      <c r="G58" s="104"/>
      <c r="H58" s="104" t="s">
        <v>27</v>
      </c>
      <c r="I58" s="104" t="s">
        <v>28</v>
      </c>
      <c r="J58" s="104" t="s">
        <v>79</v>
      </c>
      <c r="K58" s="104" t="s">
        <v>30</v>
      </c>
      <c r="L58" s="40">
        <v>23852</v>
      </c>
      <c r="M58" s="105">
        <v>2.9</v>
      </c>
      <c r="N58" s="104" t="s">
        <v>321</v>
      </c>
      <c r="O58" s="104" t="s">
        <v>243</v>
      </c>
      <c r="P58" s="104" t="s">
        <v>322</v>
      </c>
      <c r="Q58" s="104" t="s">
        <v>226</v>
      </c>
      <c r="R58" s="104" t="s">
        <v>227</v>
      </c>
      <c r="S58" s="106"/>
      <c r="T58" s="106"/>
      <c r="U58" s="99"/>
      <c r="V58" s="91"/>
    </row>
    <row r="59" spans="1:22" ht="15.75" x14ac:dyDescent="0.25">
      <c r="A59" s="121"/>
      <c r="B59" s="107"/>
      <c r="C59" s="148"/>
      <c r="D59" s="148"/>
      <c r="E59" s="104" t="s">
        <v>82</v>
      </c>
      <c r="F59" s="104"/>
      <c r="G59" s="104"/>
      <c r="H59" s="104" t="s">
        <v>27</v>
      </c>
      <c r="I59" s="104" t="s">
        <v>28</v>
      </c>
      <c r="J59" s="104" t="s">
        <v>79</v>
      </c>
      <c r="K59" s="104" t="s">
        <v>30</v>
      </c>
      <c r="L59" s="40">
        <v>8082.2</v>
      </c>
      <c r="M59" s="105">
        <v>2.0699999999999998</v>
      </c>
      <c r="N59" s="104" t="s">
        <v>236</v>
      </c>
      <c r="O59" s="104" t="s">
        <v>323</v>
      </c>
      <c r="P59" s="104" t="s">
        <v>261</v>
      </c>
      <c r="Q59" s="104" t="s">
        <v>226</v>
      </c>
      <c r="R59" s="104" t="s">
        <v>227</v>
      </c>
      <c r="S59" s="106"/>
      <c r="T59" s="106"/>
      <c r="U59" s="99"/>
      <c r="V59" s="91"/>
    </row>
    <row r="60" spans="1:22" ht="15.75" x14ac:dyDescent="0.25">
      <c r="A60" s="121"/>
      <c r="B60" s="107"/>
      <c r="C60" s="148"/>
      <c r="D60" s="148"/>
      <c r="E60" s="104" t="s">
        <v>117</v>
      </c>
      <c r="F60" s="104"/>
      <c r="G60" s="104"/>
      <c r="H60" s="104" t="s">
        <v>33</v>
      </c>
      <c r="I60" s="104" t="s">
        <v>28</v>
      </c>
      <c r="J60" s="104" t="s">
        <v>73</v>
      </c>
      <c r="K60" s="104" t="s">
        <v>30</v>
      </c>
      <c r="L60" s="40">
        <v>69087</v>
      </c>
      <c r="M60" s="105">
        <v>4.3</v>
      </c>
      <c r="N60" s="104" t="s">
        <v>324</v>
      </c>
      <c r="O60" s="104" t="s">
        <v>261</v>
      </c>
      <c r="P60" s="104" t="s">
        <v>325</v>
      </c>
      <c r="Q60" s="104" t="s">
        <v>226</v>
      </c>
      <c r="R60" s="104" t="s">
        <v>227</v>
      </c>
      <c r="S60" s="106"/>
      <c r="T60" s="106"/>
      <c r="U60" s="99"/>
      <c r="V60" s="91"/>
    </row>
    <row r="61" spans="1:22" ht="15.75" x14ac:dyDescent="0.25">
      <c r="A61" s="121"/>
      <c r="B61" s="107"/>
      <c r="C61" s="148"/>
      <c r="D61" s="148"/>
      <c r="E61" s="104" t="s">
        <v>83</v>
      </c>
      <c r="F61" s="104"/>
      <c r="G61" s="104"/>
      <c r="H61" s="104" t="s">
        <v>33</v>
      </c>
      <c r="I61" s="104" t="s">
        <v>28</v>
      </c>
      <c r="J61" s="104" t="s">
        <v>34</v>
      </c>
      <c r="K61" s="104" t="s">
        <v>30</v>
      </c>
      <c r="L61" s="40">
        <v>301730.43</v>
      </c>
      <c r="M61" s="105">
        <v>52.33</v>
      </c>
      <c r="N61" s="104" t="s">
        <v>326</v>
      </c>
      <c r="O61" s="104" t="s">
        <v>257</v>
      </c>
      <c r="P61" s="104" t="s">
        <v>327</v>
      </c>
      <c r="Q61" s="104" t="s">
        <v>226</v>
      </c>
      <c r="R61" s="104" t="s">
        <v>227</v>
      </c>
      <c r="S61" s="106"/>
      <c r="T61" s="106"/>
      <c r="U61" s="99"/>
      <c r="V61" s="91"/>
    </row>
    <row r="62" spans="1:22" ht="15.75" x14ac:dyDescent="0.25">
      <c r="A62" s="121"/>
      <c r="B62" s="107"/>
      <c r="C62" s="148"/>
      <c r="D62" s="148"/>
      <c r="E62" s="104" t="s">
        <v>84</v>
      </c>
      <c r="F62" s="104"/>
      <c r="G62" s="104"/>
      <c r="H62" s="104" t="s">
        <v>27</v>
      </c>
      <c r="I62" s="104" t="s">
        <v>28</v>
      </c>
      <c r="J62" s="104" t="s">
        <v>34</v>
      </c>
      <c r="K62" s="104" t="s">
        <v>30</v>
      </c>
      <c r="L62" s="40">
        <v>96751.28</v>
      </c>
      <c r="M62" s="105">
        <v>22.49</v>
      </c>
      <c r="N62" s="104" t="s">
        <v>328</v>
      </c>
      <c r="O62" s="104" t="s">
        <v>329</v>
      </c>
      <c r="P62" s="104" t="s">
        <v>285</v>
      </c>
      <c r="Q62" s="104" t="s">
        <v>226</v>
      </c>
      <c r="R62" s="104" t="s">
        <v>227</v>
      </c>
      <c r="S62" s="106"/>
      <c r="T62" s="106"/>
      <c r="U62" s="99"/>
      <c r="V62" s="91"/>
    </row>
    <row r="63" spans="1:22" ht="15.75" x14ac:dyDescent="0.25">
      <c r="A63" s="121"/>
      <c r="B63" s="107"/>
      <c r="C63" s="148"/>
      <c r="D63" s="148"/>
      <c r="E63" s="104" t="s">
        <v>85</v>
      </c>
      <c r="F63" s="104"/>
      <c r="G63" s="104"/>
      <c r="H63" s="104" t="s">
        <v>33</v>
      </c>
      <c r="I63" s="104" t="s">
        <v>28</v>
      </c>
      <c r="J63" s="104" t="s">
        <v>34</v>
      </c>
      <c r="K63" s="104" t="s">
        <v>30</v>
      </c>
      <c r="L63" s="40">
        <v>95868.98</v>
      </c>
      <c r="M63" s="105">
        <v>22.04</v>
      </c>
      <c r="N63" s="104" t="s">
        <v>330</v>
      </c>
      <c r="O63" s="104" t="s">
        <v>331</v>
      </c>
      <c r="P63" s="104" t="s">
        <v>332</v>
      </c>
      <c r="Q63" s="104" t="s">
        <v>226</v>
      </c>
      <c r="R63" s="104" t="s">
        <v>227</v>
      </c>
      <c r="S63" s="106"/>
      <c r="T63" s="106"/>
      <c r="U63" s="99"/>
      <c r="V63" s="91"/>
    </row>
    <row r="64" spans="1:22" ht="15.75" x14ac:dyDescent="0.25">
      <c r="A64" s="121"/>
      <c r="B64" s="107"/>
      <c r="C64" s="148"/>
      <c r="D64" s="148"/>
      <c r="E64" s="104" t="s">
        <v>86</v>
      </c>
      <c r="F64" s="104"/>
      <c r="G64" s="104"/>
      <c r="H64" s="104" t="s">
        <v>27</v>
      </c>
      <c r="I64" s="104" t="s">
        <v>28</v>
      </c>
      <c r="J64" s="104" t="s">
        <v>34</v>
      </c>
      <c r="K64" s="104" t="s">
        <v>30</v>
      </c>
      <c r="L64" s="40">
        <v>56828.24</v>
      </c>
      <c r="M64" s="105">
        <v>14.76</v>
      </c>
      <c r="N64" s="104" t="s">
        <v>333</v>
      </c>
      <c r="O64" s="104" t="s">
        <v>334</v>
      </c>
      <c r="P64" s="104" t="s">
        <v>333</v>
      </c>
      <c r="Q64" s="104" t="s">
        <v>226</v>
      </c>
      <c r="R64" s="104" t="s">
        <v>227</v>
      </c>
      <c r="S64" s="106"/>
      <c r="T64" s="106"/>
      <c r="U64" s="99"/>
      <c r="V64" s="91"/>
    </row>
    <row r="65" spans="1:22" s="91" customFormat="1" ht="15.75" x14ac:dyDescent="0.25">
      <c r="A65" s="121"/>
      <c r="B65" s="107"/>
      <c r="C65" s="107"/>
      <c r="D65" s="107"/>
      <c r="E65" s="126" t="s">
        <v>88</v>
      </c>
      <c r="F65" s="126"/>
      <c r="G65" s="126"/>
      <c r="H65" s="126" t="s">
        <v>27</v>
      </c>
      <c r="I65" s="126" t="s">
        <v>28</v>
      </c>
      <c r="J65" s="126" t="s">
        <v>34</v>
      </c>
      <c r="K65" s="126" t="s">
        <v>30</v>
      </c>
      <c r="L65" s="40">
        <v>38928.800000000003</v>
      </c>
      <c r="M65" s="127">
        <v>1.2</v>
      </c>
      <c r="N65" s="126" t="s">
        <v>335</v>
      </c>
      <c r="O65" s="126" t="s">
        <v>336</v>
      </c>
      <c r="P65" s="126" t="s">
        <v>337</v>
      </c>
      <c r="Q65" s="126" t="s">
        <v>226</v>
      </c>
      <c r="R65" s="126" t="s">
        <v>227</v>
      </c>
      <c r="S65" s="106"/>
      <c r="T65" s="106"/>
      <c r="U65" s="99"/>
    </row>
    <row r="66" spans="1:22" ht="15.75" x14ac:dyDescent="0.25">
      <c r="A66" s="121"/>
      <c r="B66" s="107"/>
      <c r="C66" s="148"/>
      <c r="D66" s="148"/>
      <c r="E66" s="104" t="s">
        <v>89</v>
      </c>
      <c r="F66" s="104"/>
      <c r="G66" s="104"/>
      <c r="H66" s="104" t="s">
        <v>33</v>
      </c>
      <c r="I66" s="104" t="s">
        <v>28</v>
      </c>
      <c r="J66" s="104" t="s">
        <v>34</v>
      </c>
      <c r="K66" s="104" t="s">
        <v>30</v>
      </c>
      <c r="L66" s="40">
        <v>12549</v>
      </c>
      <c r="M66" s="105">
        <v>3</v>
      </c>
      <c r="N66" s="104" t="s">
        <v>338</v>
      </c>
      <c r="O66" s="104" t="s">
        <v>339</v>
      </c>
      <c r="P66" s="104" t="s">
        <v>340</v>
      </c>
      <c r="Q66" s="104" t="s">
        <v>226</v>
      </c>
      <c r="R66" s="104" t="s">
        <v>227</v>
      </c>
      <c r="S66" s="106"/>
      <c r="T66" s="106"/>
      <c r="U66" s="99"/>
      <c r="V66" s="91"/>
    </row>
    <row r="67" spans="1:22" ht="15.75" x14ac:dyDescent="0.25">
      <c r="A67" s="121"/>
      <c r="B67" s="107"/>
      <c r="C67" s="148"/>
      <c r="D67" s="148"/>
      <c r="E67" s="104" t="s">
        <v>90</v>
      </c>
      <c r="F67" s="104"/>
      <c r="G67" s="104"/>
      <c r="H67" s="104" t="s">
        <v>27</v>
      </c>
      <c r="I67" s="104" t="s">
        <v>28</v>
      </c>
      <c r="J67" s="104" t="s">
        <v>34</v>
      </c>
      <c r="K67" s="104" t="s">
        <v>30</v>
      </c>
      <c r="L67" s="40">
        <v>218014.4</v>
      </c>
      <c r="M67" s="105">
        <v>20</v>
      </c>
      <c r="N67" s="104" t="s">
        <v>341</v>
      </c>
      <c r="O67" s="106"/>
      <c r="P67" s="104" t="s">
        <v>315</v>
      </c>
      <c r="Q67" s="104" t="s">
        <v>226</v>
      </c>
      <c r="R67" s="104" t="s">
        <v>227</v>
      </c>
      <c r="S67" s="106"/>
      <c r="T67" s="106"/>
      <c r="U67" s="99"/>
      <c r="V67" s="91"/>
    </row>
    <row r="68" spans="1:22" ht="15.75" x14ac:dyDescent="0.25">
      <c r="A68" s="121"/>
      <c r="B68" s="107"/>
      <c r="C68" s="148"/>
      <c r="D68" s="148"/>
      <c r="E68" s="104" t="s">
        <v>93</v>
      </c>
      <c r="F68" s="104"/>
      <c r="G68" s="104"/>
      <c r="H68" s="104" t="s">
        <v>33</v>
      </c>
      <c r="I68" s="104" t="s">
        <v>28</v>
      </c>
      <c r="J68" s="104" t="s">
        <v>34</v>
      </c>
      <c r="K68" s="104" t="s">
        <v>30</v>
      </c>
      <c r="L68" s="40">
        <v>5838</v>
      </c>
      <c r="M68" s="105">
        <v>0</v>
      </c>
      <c r="N68" s="104" t="s">
        <v>342</v>
      </c>
      <c r="O68" s="104" t="s">
        <v>284</v>
      </c>
      <c r="P68" s="104" t="s">
        <v>252</v>
      </c>
      <c r="Q68" s="104" t="s">
        <v>226</v>
      </c>
      <c r="R68" s="104" t="s">
        <v>227</v>
      </c>
      <c r="S68" s="106"/>
      <c r="T68" s="106"/>
      <c r="U68" s="99"/>
      <c r="V68" s="91"/>
    </row>
    <row r="69" spans="1:22" ht="15.75" x14ac:dyDescent="0.25">
      <c r="A69" s="121"/>
      <c r="B69" s="107"/>
      <c r="C69" s="148"/>
      <c r="D69" s="148"/>
      <c r="E69" s="104" t="s">
        <v>94</v>
      </c>
      <c r="F69" s="104"/>
      <c r="G69" s="104"/>
      <c r="H69" s="104" t="s">
        <v>33</v>
      </c>
      <c r="I69" s="104" t="s">
        <v>28</v>
      </c>
      <c r="J69" s="104" t="s">
        <v>34</v>
      </c>
      <c r="K69" s="104" t="s">
        <v>30</v>
      </c>
      <c r="L69" s="40">
        <v>5510.4</v>
      </c>
      <c r="M69" s="105">
        <v>0</v>
      </c>
      <c r="N69" s="104" t="s">
        <v>302</v>
      </c>
      <c r="O69" s="104" t="s">
        <v>343</v>
      </c>
      <c r="P69" s="104" t="s">
        <v>261</v>
      </c>
      <c r="Q69" s="104" t="s">
        <v>226</v>
      </c>
      <c r="R69" s="104" t="s">
        <v>227</v>
      </c>
      <c r="S69" s="106"/>
      <c r="T69" s="106"/>
      <c r="U69" s="99"/>
      <c r="V69" s="91"/>
    </row>
    <row r="70" spans="1:22" ht="15.75" x14ac:dyDescent="0.25">
      <c r="A70" s="121"/>
      <c r="B70" s="107"/>
      <c r="C70" s="148"/>
      <c r="D70" s="148"/>
      <c r="E70" s="104" t="s">
        <v>95</v>
      </c>
      <c r="F70" s="104"/>
      <c r="G70" s="104"/>
      <c r="H70" s="104" t="s">
        <v>33</v>
      </c>
      <c r="I70" s="104" t="s">
        <v>28</v>
      </c>
      <c r="J70" s="104" t="s">
        <v>29</v>
      </c>
      <c r="K70" s="104" t="s">
        <v>30</v>
      </c>
      <c r="L70" s="40">
        <v>678.75</v>
      </c>
      <c r="M70" s="105">
        <v>0.68</v>
      </c>
      <c r="N70" s="104" t="s">
        <v>344</v>
      </c>
      <c r="O70" s="104" t="s">
        <v>245</v>
      </c>
      <c r="P70" s="104" t="s">
        <v>345</v>
      </c>
      <c r="Q70" s="104" t="s">
        <v>226</v>
      </c>
      <c r="R70" s="104" t="s">
        <v>227</v>
      </c>
      <c r="S70" s="106"/>
      <c r="T70" s="106"/>
      <c r="U70" s="99"/>
      <c r="V70" s="91"/>
    </row>
    <row r="71" spans="1:22" ht="15.75" x14ac:dyDescent="0.25">
      <c r="A71" s="121"/>
      <c r="B71" s="107"/>
      <c r="C71" s="148"/>
      <c r="D71" s="148"/>
      <c r="E71" s="104" t="s">
        <v>96</v>
      </c>
      <c r="F71" s="104"/>
      <c r="G71" s="104"/>
      <c r="H71" s="104" t="s">
        <v>33</v>
      </c>
      <c r="I71" s="104" t="s">
        <v>28</v>
      </c>
      <c r="J71" s="104" t="s">
        <v>79</v>
      </c>
      <c r="K71" s="104" t="s">
        <v>30</v>
      </c>
      <c r="L71" s="40">
        <v>27410</v>
      </c>
      <c r="M71" s="105">
        <v>6.91</v>
      </c>
      <c r="N71" s="104" t="s">
        <v>262</v>
      </c>
      <c r="O71" s="104" t="s">
        <v>319</v>
      </c>
      <c r="P71" s="104" t="s">
        <v>340</v>
      </c>
      <c r="Q71" s="104" t="s">
        <v>226</v>
      </c>
      <c r="R71" s="104" t="s">
        <v>227</v>
      </c>
      <c r="S71" s="106"/>
      <c r="T71" s="106"/>
      <c r="U71" s="99"/>
      <c r="V71" s="91"/>
    </row>
    <row r="72" spans="1:22" ht="15.75" x14ac:dyDescent="0.25">
      <c r="A72" s="121"/>
      <c r="B72" s="107"/>
      <c r="C72" s="148"/>
      <c r="D72" s="148"/>
      <c r="E72" s="104" t="s">
        <v>97</v>
      </c>
      <c r="F72" s="104"/>
      <c r="G72" s="104"/>
      <c r="H72" s="104" t="s">
        <v>27</v>
      </c>
      <c r="I72" s="104" t="s">
        <v>28</v>
      </c>
      <c r="J72" s="104" t="s">
        <v>34</v>
      </c>
      <c r="K72" s="104" t="s">
        <v>30</v>
      </c>
      <c r="L72" s="40">
        <v>13986</v>
      </c>
      <c r="M72" s="105">
        <v>0</v>
      </c>
      <c r="N72" s="104" t="s">
        <v>346</v>
      </c>
      <c r="O72" s="104" t="s">
        <v>347</v>
      </c>
      <c r="P72" s="104" t="s">
        <v>346</v>
      </c>
      <c r="Q72" s="104" t="s">
        <v>226</v>
      </c>
      <c r="R72" s="104" t="s">
        <v>227</v>
      </c>
      <c r="S72" s="106"/>
      <c r="T72" s="106"/>
      <c r="U72" s="99"/>
      <c r="V72" s="91"/>
    </row>
    <row r="73" spans="1:22" ht="15.75" x14ac:dyDescent="0.25">
      <c r="A73" s="121"/>
      <c r="B73" s="107"/>
      <c r="C73" s="148"/>
      <c r="D73" s="148"/>
      <c r="E73" s="104" t="s">
        <v>98</v>
      </c>
      <c r="F73" s="104"/>
      <c r="G73" s="104"/>
      <c r="H73" s="104" t="s">
        <v>27</v>
      </c>
      <c r="I73" s="104" t="s">
        <v>28</v>
      </c>
      <c r="J73" s="104" t="s">
        <v>99</v>
      </c>
      <c r="K73" s="104" t="s">
        <v>30</v>
      </c>
      <c r="L73" s="40">
        <v>53354</v>
      </c>
      <c r="M73" s="105">
        <v>0</v>
      </c>
      <c r="N73" s="104" t="s">
        <v>348</v>
      </c>
      <c r="O73" s="104" t="s">
        <v>319</v>
      </c>
      <c r="P73" s="104" t="s">
        <v>349</v>
      </c>
      <c r="Q73" s="104" t="s">
        <v>226</v>
      </c>
      <c r="R73" s="104" t="s">
        <v>227</v>
      </c>
      <c r="S73" s="106"/>
      <c r="T73" s="106"/>
      <c r="U73" s="99"/>
      <c r="V73" s="91"/>
    </row>
    <row r="74" spans="1:22" ht="15.75" x14ac:dyDescent="0.25">
      <c r="A74" s="121"/>
      <c r="B74" s="107"/>
      <c r="C74" s="148"/>
      <c r="D74" s="148"/>
      <c r="E74" s="104" t="s">
        <v>100</v>
      </c>
      <c r="F74" s="104"/>
      <c r="G74" s="104"/>
      <c r="H74" s="104" t="s">
        <v>27</v>
      </c>
      <c r="I74" s="104" t="s">
        <v>28</v>
      </c>
      <c r="J74" s="104" t="s">
        <v>34</v>
      </c>
      <c r="K74" s="104" t="s">
        <v>30</v>
      </c>
      <c r="L74" s="40">
        <v>70964.14</v>
      </c>
      <c r="M74" s="105">
        <v>18.53</v>
      </c>
      <c r="N74" s="104" t="s">
        <v>269</v>
      </c>
      <c r="O74" s="104" t="s">
        <v>347</v>
      </c>
      <c r="P74" s="104" t="s">
        <v>350</v>
      </c>
      <c r="Q74" s="104" t="s">
        <v>226</v>
      </c>
      <c r="R74" s="104" t="s">
        <v>227</v>
      </c>
      <c r="S74" s="106"/>
      <c r="T74" s="106"/>
      <c r="U74" s="99"/>
      <c r="V74" s="91"/>
    </row>
    <row r="75" spans="1:22" s="124" customFormat="1" ht="15.75" x14ac:dyDescent="0.25">
      <c r="A75" s="121"/>
      <c r="B75" s="129"/>
      <c r="C75" s="148"/>
      <c r="D75" s="148"/>
      <c r="E75" s="126" t="s">
        <v>165</v>
      </c>
      <c r="F75" s="126"/>
      <c r="G75" s="126"/>
      <c r="H75" s="126" t="s">
        <v>33</v>
      </c>
      <c r="I75" s="126" t="s">
        <v>28</v>
      </c>
      <c r="J75" s="126" t="s">
        <v>34</v>
      </c>
      <c r="K75" s="126" t="s">
        <v>30</v>
      </c>
      <c r="L75" s="40">
        <v>53370.95</v>
      </c>
      <c r="M75" s="127">
        <v>6.7460000000000004</v>
      </c>
      <c r="N75" s="126" t="s">
        <v>328</v>
      </c>
      <c r="O75" s="126" t="s">
        <v>236</v>
      </c>
      <c r="P75" s="126"/>
      <c r="Q75" s="126" t="s">
        <v>226</v>
      </c>
      <c r="R75" s="126" t="s">
        <v>227</v>
      </c>
      <c r="S75" s="128"/>
      <c r="T75" s="128"/>
      <c r="U75" s="125"/>
    </row>
    <row r="76" spans="1:22" ht="15.75" x14ac:dyDescent="0.25">
      <c r="A76" s="121"/>
      <c r="B76" s="107"/>
      <c r="C76" s="148"/>
      <c r="D76" s="148"/>
      <c r="E76" s="104" t="s">
        <v>101</v>
      </c>
      <c r="F76" s="104"/>
      <c r="G76" s="104"/>
      <c r="H76" s="104" t="s">
        <v>27</v>
      </c>
      <c r="I76" s="104" t="s">
        <v>28</v>
      </c>
      <c r="J76" s="104" t="s">
        <v>34</v>
      </c>
      <c r="K76" s="104" t="s">
        <v>30</v>
      </c>
      <c r="L76" s="40">
        <v>29652</v>
      </c>
      <c r="M76" s="105">
        <v>0</v>
      </c>
      <c r="N76" s="104" t="s">
        <v>351</v>
      </c>
      <c r="O76" s="104" t="s">
        <v>352</v>
      </c>
      <c r="P76" s="104" t="s">
        <v>353</v>
      </c>
      <c r="Q76" s="104" t="s">
        <v>226</v>
      </c>
      <c r="R76" s="104" t="s">
        <v>227</v>
      </c>
      <c r="S76" s="106"/>
      <c r="T76" s="106"/>
      <c r="U76" s="99"/>
      <c r="V76" s="91"/>
    </row>
    <row r="77" spans="1:22" ht="15.75" x14ac:dyDescent="0.25">
      <c r="A77" s="121"/>
      <c r="B77" s="107"/>
      <c r="C77" s="148"/>
      <c r="D77" s="148"/>
      <c r="E77" s="104" t="s">
        <v>102</v>
      </c>
      <c r="F77" s="104"/>
      <c r="G77" s="104"/>
      <c r="H77" s="104" t="s">
        <v>58</v>
      </c>
      <c r="I77" s="104" t="s">
        <v>28</v>
      </c>
      <c r="J77" s="104" t="s">
        <v>34</v>
      </c>
      <c r="K77" s="104" t="s">
        <v>30</v>
      </c>
      <c r="L77" s="40">
        <v>43359.32</v>
      </c>
      <c r="M77" s="105">
        <v>9.5500000000000007</v>
      </c>
      <c r="N77" s="104" t="s">
        <v>255</v>
      </c>
      <c r="O77" s="104" t="s">
        <v>354</v>
      </c>
      <c r="P77" s="106"/>
      <c r="Q77" s="104" t="s">
        <v>226</v>
      </c>
      <c r="R77" s="104" t="s">
        <v>227</v>
      </c>
      <c r="S77" s="106"/>
      <c r="T77" s="106"/>
      <c r="U77" s="99"/>
      <c r="V77" s="91"/>
    </row>
    <row r="78" spans="1:22" ht="15.75" x14ac:dyDescent="0.25">
      <c r="A78" s="121"/>
      <c r="B78" s="107"/>
      <c r="C78" s="148"/>
      <c r="D78" s="148"/>
      <c r="E78" s="104" t="s">
        <v>103</v>
      </c>
      <c r="F78" s="104"/>
      <c r="G78" s="104"/>
      <c r="H78" s="104" t="s">
        <v>27</v>
      </c>
      <c r="I78" s="104" t="s">
        <v>28</v>
      </c>
      <c r="J78" s="104" t="s">
        <v>34</v>
      </c>
      <c r="K78" s="104" t="s">
        <v>30</v>
      </c>
      <c r="L78" s="40">
        <v>144485.60999999999</v>
      </c>
      <c r="M78" s="105">
        <v>23.71</v>
      </c>
      <c r="N78" s="104" t="s">
        <v>234</v>
      </c>
      <c r="O78" s="104" t="s">
        <v>355</v>
      </c>
      <c r="P78" s="104" t="s">
        <v>356</v>
      </c>
      <c r="Q78" s="104" t="s">
        <v>226</v>
      </c>
      <c r="R78" s="104" t="s">
        <v>227</v>
      </c>
      <c r="S78" s="106"/>
      <c r="T78" s="106"/>
      <c r="U78" s="99"/>
      <c r="V78" s="91"/>
    </row>
    <row r="79" spans="1:22" ht="15.75" x14ac:dyDescent="0.25">
      <c r="A79" s="121"/>
      <c r="B79" s="107"/>
      <c r="C79" s="148"/>
      <c r="D79" s="148"/>
      <c r="E79" s="104" t="s">
        <v>104</v>
      </c>
      <c r="F79" s="104"/>
      <c r="G79" s="104"/>
      <c r="H79" s="104" t="s">
        <v>58</v>
      </c>
      <c r="I79" s="104" t="s">
        <v>28</v>
      </c>
      <c r="J79" s="104" t="s">
        <v>34</v>
      </c>
      <c r="K79" s="104" t="s">
        <v>30</v>
      </c>
      <c r="L79" s="40">
        <v>93884.66</v>
      </c>
      <c r="M79" s="105">
        <v>24.1</v>
      </c>
      <c r="N79" s="104" t="s">
        <v>298</v>
      </c>
      <c r="O79" s="104" t="s">
        <v>331</v>
      </c>
      <c r="P79" s="106"/>
      <c r="Q79" s="104" t="s">
        <v>226</v>
      </c>
      <c r="R79" s="104" t="s">
        <v>227</v>
      </c>
      <c r="S79" s="106"/>
      <c r="T79" s="106"/>
      <c r="U79" s="99"/>
      <c r="V79" s="91"/>
    </row>
    <row r="80" spans="1:22" ht="15.75" x14ac:dyDescent="0.25">
      <c r="A80" s="121"/>
      <c r="B80" s="107"/>
      <c r="C80" s="148"/>
      <c r="D80" s="148"/>
      <c r="E80" s="104" t="s">
        <v>105</v>
      </c>
      <c r="F80" s="104"/>
      <c r="G80" s="104"/>
      <c r="H80" s="104" t="s">
        <v>33</v>
      </c>
      <c r="I80" s="104" t="s">
        <v>28</v>
      </c>
      <c r="J80" s="104" t="s">
        <v>34</v>
      </c>
      <c r="K80" s="104" t="s">
        <v>30</v>
      </c>
      <c r="L80" s="40">
        <v>553461</v>
      </c>
      <c r="M80" s="105">
        <v>91.5</v>
      </c>
      <c r="N80" s="104" t="s">
        <v>357</v>
      </c>
      <c r="O80" s="104" t="s">
        <v>263</v>
      </c>
      <c r="P80" s="104" t="s">
        <v>358</v>
      </c>
      <c r="Q80" s="104" t="s">
        <v>226</v>
      </c>
      <c r="R80" s="104" t="s">
        <v>227</v>
      </c>
      <c r="S80" s="106"/>
      <c r="T80" s="106"/>
      <c r="U80" s="99"/>
      <c r="V80" s="91"/>
    </row>
    <row r="81" spans="1:22" ht="15.75" x14ac:dyDescent="0.25">
      <c r="A81" s="121"/>
      <c r="B81" s="107"/>
      <c r="C81" s="148"/>
      <c r="D81" s="148"/>
      <c r="E81" s="104" t="s">
        <v>106</v>
      </c>
      <c r="F81" s="104"/>
      <c r="G81" s="104"/>
      <c r="H81" s="104" t="s">
        <v>27</v>
      </c>
      <c r="I81" s="104" t="s">
        <v>28</v>
      </c>
      <c r="J81" s="104" t="s">
        <v>34</v>
      </c>
      <c r="K81" s="104" t="s">
        <v>30</v>
      </c>
      <c r="L81" s="40">
        <v>98232.04</v>
      </c>
      <c r="M81" s="105">
        <v>29.89</v>
      </c>
      <c r="N81" s="104" t="s">
        <v>333</v>
      </c>
      <c r="O81" s="104" t="s">
        <v>359</v>
      </c>
      <c r="P81" s="104" t="s">
        <v>233</v>
      </c>
      <c r="Q81" s="104" t="s">
        <v>226</v>
      </c>
      <c r="R81" s="104" t="s">
        <v>227</v>
      </c>
      <c r="S81" s="106"/>
      <c r="T81" s="106"/>
      <c r="U81" s="99"/>
      <c r="V81" s="91"/>
    </row>
    <row r="82" spans="1:22" ht="15.75" x14ac:dyDescent="0.25">
      <c r="A82" s="121"/>
      <c r="B82" s="107"/>
      <c r="C82" s="148"/>
      <c r="D82" s="148"/>
      <c r="E82" s="104" t="s">
        <v>107</v>
      </c>
      <c r="F82" s="104"/>
      <c r="G82" s="104"/>
      <c r="H82" s="104" t="s">
        <v>27</v>
      </c>
      <c r="I82" s="104" t="s">
        <v>28</v>
      </c>
      <c r="J82" s="104" t="s">
        <v>79</v>
      </c>
      <c r="K82" s="104" t="s">
        <v>30</v>
      </c>
      <c r="L82" s="40">
        <v>21276.2</v>
      </c>
      <c r="M82" s="105">
        <v>5.39</v>
      </c>
      <c r="N82" s="104" t="s">
        <v>265</v>
      </c>
      <c r="O82" s="104" t="s">
        <v>295</v>
      </c>
      <c r="P82" s="104" t="s">
        <v>265</v>
      </c>
      <c r="Q82" s="104" t="s">
        <v>226</v>
      </c>
      <c r="R82" s="104" t="s">
        <v>227</v>
      </c>
      <c r="S82" s="106"/>
      <c r="T82" s="106"/>
      <c r="U82" s="99"/>
      <c r="V82" s="91"/>
    </row>
    <row r="83" spans="1:22" ht="15.75" x14ac:dyDescent="0.25">
      <c r="A83" s="121"/>
      <c r="B83" s="107"/>
      <c r="C83" s="148"/>
      <c r="D83" s="148"/>
      <c r="E83" s="104" t="s">
        <v>108</v>
      </c>
      <c r="F83" s="104"/>
      <c r="G83" s="104"/>
      <c r="H83" s="104" t="s">
        <v>27</v>
      </c>
      <c r="I83" s="104" t="s">
        <v>28</v>
      </c>
      <c r="J83" s="104" t="s">
        <v>73</v>
      </c>
      <c r="K83" s="104" t="s">
        <v>30</v>
      </c>
      <c r="L83" s="40">
        <v>59949</v>
      </c>
      <c r="M83" s="105">
        <v>8.18</v>
      </c>
      <c r="N83" s="104" t="s">
        <v>360</v>
      </c>
      <c r="O83" s="104" t="s">
        <v>292</v>
      </c>
      <c r="P83" s="104" t="s">
        <v>336</v>
      </c>
      <c r="Q83" s="104" t="s">
        <v>226</v>
      </c>
      <c r="R83" s="104" t="s">
        <v>227</v>
      </c>
      <c r="S83" s="106"/>
      <c r="T83" s="106"/>
      <c r="U83" s="99"/>
      <c r="V83" s="91"/>
    </row>
    <row r="84" spans="1:22" ht="15.75" x14ac:dyDescent="0.25">
      <c r="A84" s="121"/>
      <c r="B84" s="107"/>
      <c r="C84" s="148"/>
      <c r="D84" s="148"/>
      <c r="E84" s="104" t="s">
        <v>109</v>
      </c>
      <c r="F84" s="104"/>
      <c r="G84" s="104"/>
      <c r="H84" s="104" t="s">
        <v>27</v>
      </c>
      <c r="I84" s="104" t="s">
        <v>28</v>
      </c>
      <c r="J84" s="104" t="s">
        <v>34</v>
      </c>
      <c r="K84" s="104" t="s">
        <v>30</v>
      </c>
      <c r="L84" s="40">
        <v>40776.28</v>
      </c>
      <c r="M84" s="105">
        <v>7.8</v>
      </c>
      <c r="N84" s="104" t="s">
        <v>351</v>
      </c>
      <c r="O84" s="104" t="s">
        <v>361</v>
      </c>
      <c r="P84" s="104" t="s">
        <v>362</v>
      </c>
      <c r="Q84" s="104" t="s">
        <v>226</v>
      </c>
      <c r="R84" s="104" t="s">
        <v>227</v>
      </c>
      <c r="S84" s="106"/>
      <c r="T84" s="106"/>
      <c r="U84" s="99"/>
      <c r="V84" s="91"/>
    </row>
    <row r="85" spans="1:22" ht="15.75" x14ac:dyDescent="0.25">
      <c r="A85" s="121"/>
      <c r="B85" s="107"/>
      <c r="C85" s="148"/>
      <c r="D85" s="148"/>
      <c r="E85" s="104" t="s">
        <v>110</v>
      </c>
      <c r="F85" s="104"/>
      <c r="G85" s="104"/>
      <c r="H85" s="104" t="s">
        <v>33</v>
      </c>
      <c r="I85" s="104" t="s">
        <v>28</v>
      </c>
      <c r="J85" s="104" t="s">
        <v>111</v>
      </c>
      <c r="K85" s="104" t="s">
        <v>30</v>
      </c>
      <c r="L85" s="40">
        <v>22811</v>
      </c>
      <c r="M85" s="105">
        <v>0</v>
      </c>
      <c r="N85" s="104" t="s">
        <v>363</v>
      </c>
      <c r="O85" s="104" t="s">
        <v>236</v>
      </c>
      <c r="P85" s="104" t="s">
        <v>364</v>
      </c>
      <c r="Q85" s="104" t="s">
        <v>226</v>
      </c>
      <c r="R85" s="104" t="s">
        <v>227</v>
      </c>
      <c r="S85" s="106"/>
      <c r="T85" s="106"/>
      <c r="U85" s="99"/>
      <c r="V85" s="91"/>
    </row>
    <row r="86" spans="1:22" ht="15.75" x14ac:dyDescent="0.25">
      <c r="A86" s="121"/>
      <c r="B86" s="107"/>
      <c r="C86" s="148"/>
      <c r="D86" s="148"/>
      <c r="E86" s="104" t="s">
        <v>112</v>
      </c>
      <c r="F86" s="104"/>
      <c r="G86" s="104"/>
      <c r="H86" s="104" t="s">
        <v>27</v>
      </c>
      <c r="I86" s="104" t="s">
        <v>28</v>
      </c>
      <c r="J86" s="104" t="s">
        <v>34</v>
      </c>
      <c r="K86" s="104" t="s">
        <v>30</v>
      </c>
      <c r="L86" s="40">
        <v>198764.4</v>
      </c>
      <c r="M86" s="105">
        <v>22.69</v>
      </c>
      <c r="N86" s="104" t="s">
        <v>295</v>
      </c>
      <c r="O86" s="104" t="s">
        <v>228</v>
      </c>
      <c r="P86" s="104" t="s">
        <v>238</v>
      </c>
      <c r="Q86" s="104" t="s">
        <v>226</v>
      </c>
      <c r="R86" s="104" t="s">
        <v>227</v>
      </c>
      <c r="S86" s="106"/>
      <c r="T86" s="106"/>
      <c r="U86" s="99"/>
      <c r="V86" s="91"/>
    </row>
    <row r="87" spans="1:22" s="124" customFormat="1" ht="15.75" x14ac:dyDescent="0.25">
      <c r="A87" s="121"/>
      <c r="B87" s="129"/>
      <c r="C87" s="148"/>
      <c r="D87" s="148"/>
      <c r="E87" s="126" t="s">
        <v>165</v>
      </c>
      <c r="F87" s="126"/>
      <c r="G87" s="126"/>
      <c r="H87" s="126" t="s">
        <v>33</v>
      </c>
      <c r="I87" s="126" t="s">
        <v>28</v>
      </c>
      <c r="J87" s="126" t="s">
        <v>34</v>
      </c>
      <c r="K87" s="126" t="s">
        <v>30</v>
      </c>
      <c r="L87" s="40">
        <v>5783.4</v>
      </c>
      <c r="M87" s="127">
        <v>0</v>
      </c>
      <c r="N87" s="126" t="s">
        <v>328</v>
      </c>
      <c r="O87" s="126" t="s">
        <v>236</v>
      </c>
      <c r="P87" s="126"/>
      <c r="Q87" s="126" t="s">
        <v>226</v>
      </c>
      <c r="R87" s="126" t="s">
        <v>227</v>
      </c>
      <c r="S87" s="128"/>
      <c r="T87" s="128"/>
      <c r="U87" s="125"/>
    </row>
    <row r="88" spans="1:22" s="124" customFormat="1" ht="15.75" x14ac:dyDescent="0.25">
      <c r="A88" s="121"/>
      <c r="B88" s="129"/>
      <c r="C88" s="148"/>
      <c r="D88" s="148"/>
      <c r="E88" s="126" t="s">
        <v>94</v>
      </c>
      <c r="F88" s="126"/>
      <c r="G88" s="126"/>
      <c r="H88" s="126" t="s">
        <v>33</v>
      </c>
      <c r="I88" s="126" t="s">
        <v>28</v>
      </c>
      <c r="J88" s="126" t="s">
        <v>34</v>
      </c>
      <c r="K88" s="126" t="s">
        <v>30</v>
      </c>
      <c r="L88" s="40">
        <v>52689.15</v>
      </c>
      <c r="M88" s="127">
        <v>7.19</v>
      </c>
      <c r="N88" s="126" t="s">
        <v>302</v>
      </c>
      <c r="O88" s="126" t="s">
        <v>343</v>
      </c>
      <c r="P88" s="126" t="s">
        <v>261</v>
      </c>
      <c r="Q88" s="126" t="s">
        <v>226</v>
      </c>
      <c r="R88" s="126" t="s">
        <v>227</v>
      </c>
      <c r="S88" s="128"/>
      <c r="T88" s="128"/>
      <c r="U88" s="125"/>
    </row>
    <row r="89" spans="1:22" ht="15.75" x14ac:dyDescent="0.25">
      <c r="A89" s="121"/>
      <c r="B89" s="107"/>
      <c r="C89" s="148"/>
      <c r="D89" s="148"/>
      <c r="E89" s="104" t="s">
        <v>113</v>
      </c>
      <c r="F89" s="104"/>
      <c r="G89" s="104"/>
      <c r="H89" s="104" t="s">
        <v>27</v>
      </c>
      <c r="I89" s="104" t="s">
        <v>28</v>
      </c>
      <c r="J89" s="104" t="s">
        <v>34</v>
      </c>
      <c r="K89" s="104" t="s">
        <v>30</v>
      </c>
      <c r="L89" s="40">
        <v>408278.2</v>
      </c>
      <c r="M89" s="105">
        <v>50.7</v>
      </c>
      <c r="N89" s="104" t="s">
        <v>365</v>
      </c>
      <c r="O89" s="104" t="s">
        <v>366</v>
      </c>
      <c r="P89" s="104" t="s">
        <v>365</v>
      </c>
      <c r="Q89" s="104" t="s">
        <v>226</v>
      </c>
      <c r="R89" s="104" t="s">
        <v>227</v>
      </c>
      <c r="S89" s="106"/>
      <c r="T89" s="106"/>
      <c r="U89" s="99"/>
      <c r="V89" s="91"/>
    </row>
    <row r="90" spans="1:22" ht="15.75" x14ac:dyDescent="0.25">
      <c r="A90" s="121"/>
      <c r="B90" s="107"/>
      <c r="C90" s="148"/>
      <c r="D90" s="148"/>
      <c r="E90" s="104" t="s">
        <v>114</v>
      </c>
      <c r="F90" s="104"/>
      <c r="G90" s="104"/>
      <c r="H90" s="104" t="s">
        <v>27</v>
      </c>
      <c r="I90" s="104" t="s">
        <v>28</v>
      </c>
      <c r="J90" s="104" t="s">
        <v>34</v>
      </c>
      <c r="K90" s="104" t="s">
        <v>30</v>
      </c>
      <c r="L90" s="40">
        <v>698265</v>
      </c>
      <c r="M90" s="105">
        <v>66.3</v>
      </c>
      <c r="N90" s="104" t="s">
        <v>258</v>
      </c>
      <c r="O90" s="104" t="s">
        <v>367</v>
      </c>
      <c r="P90" s="104" t="s">
        <v>368</v>
      </c>
      <c r="Q90" s="104" t="s">
        <v>226</v>
      </c>
      <c r="R90" s="104" t="s">
        <v>227</v>
      </c>
      <c r="S90" s="106"/>
      <c r="T90" s="106"/>
      <c r="U90" s="99"/>
      <c r="V90" s="91"/>
    </row>
    <row r="91" spans="1:22" ht="15.75" x14ac:dyDescent="0.25">
      <c r="A91" s="121"/>
      <c r="B91" s="107"/>
      <c r="C91" s="148"/>
      <c r="D91" s="148"/>
      <c r="E91" s="104" t="s">
        <v>115</v>
      </c>
      <c r="F91" s="104"/>
      <c r="G91" s="104"/>
      <c r="H91" s="104" t="s">
        <v>58</v>
      </c>
      <c r="I91" s="104" t="s">
        <v>28</v>
      </c>
      <c r="J91" s="104" t="s">
        <v>34</v>
      </c>
      <c r="K91" s="104" t="s">
        <v>30</v>
      </c>
      <c r="L91" s="40">
        <v>127197.9</v>
      </c>
      <c r="M91" s="105">
        <v>28.5</v>
      </c>
      <c r="N91" s="104" t="s">
        <v>369</v>
      </c>
      <c r="O91" s="104" t="s">
        <v>233</v>
      </c>
      <c r="P91" s="106"/>
      <c r="Q91" s="104" t="s">
        <v>226</v>
      </c>
      <c r="R91" s="104" t="s">
        <v>227</v>
      </c>
      <c r="S91" s="106"/>
      <c r="T91" s="106"/>
      <c r="U91" s="99"/>
      <c r="V91" s="91"/>
    </row>
    <row r="92" spans="1:22" ht="15.75" x14ac:dyDescent="0.25">
      <c r="A92" s="121"/>
      <c r="B92" s="107"/>
      <c r="C92" s="148"/>
      <c r="D92" s="148"/>
      <c r="E92" s="104" t="s">
        <v>116</v>
      </c>
      <c r="F92" s="104"/>
      <c r="G92" s="104"/>
      <c r="H92" s="104" t="s">
        <v>27</v>
      </c>
      <c r="I92" s="104" t="s">
        <v>28</v>
      </c>
      <c r="J92" s="104" t="s">
        <v>34</v>
      </c>
      <c r="K92" s="104" t="s">
        <v>30</v>
      </c>
      <c r="L92" s="40">
        <v>87166</v>
      </c>
      <c r="M92" s="105">
        <v>18.7</v>
      </c>
      <c r="N92" s="104" t="s">
        <v>370</v>
      </c>
      <c r="O92" s="104" t="s">
        <v>339</v>
      </c>
      <c r="P92" s="104" t="s">
        <v>371</v>
      </c>
      <c r="Q92" s="104" t="s">
        <v>226</v>
      </c>
      <c r="R92" s="104" t="s">
        <v>227</v>
      </c>
      <c r="S92" s="106"/>
      <c r="T92" s="106"/>
      <c r="U92" s="99"/>
      <c r="V92" s="91"/>
    </row>
    <row r="93" spans="1:22" ht="15.75" x14ac:dyDescent="0.25">
      <c r="A93" s="98"/>
      <c r="B93" s="108"/>
      <c r="C93" s="109" t="s">
        <v>53</v>
      </c>
      <c r="D93" s="110" t="s">
        <v>54</v>
      </c>
      <c r="E93" s="111">
        <v>67</v>
      </c>
      <c r="F93" s="111"/>
      <c r="G93" s="111"/>
      <c r="H93" s="111"/>
      <c r="I93" s="111"/>
      <c r="J93" s="111"/>
      <c r="K93" s="111"/>
      <c r="L93" s="130">
        <f>SUM(L42:L92)</f>
        <v>4977934.4639999997</v>
      </c>
      <c r="M93" s="130">
        <f>SUM(M42:M92)</f>
        <v>794.65600000000006</v>
      </c>
      <c r="N93" s="111"/>
      <c r="O93" s="111"/>
      <c r="P93" s="111"/>
      <c r="Q93" s="111"/>
      <c r="R93" s="111"/>
      <c r="S93" s="111">
        <v>5049191</v>
      </c>
      <c r="T93" s="111">
        <v>817</v>
      </c>
      <c r="U93" s="99"/>
    </row>
    <row r="94" spans="1:22" ht="15.75" x14ac:dyDescent="0.25">
      <c r="A94" s="98"/>
      <c r="B94" s="109" t="s">
        <v>53</v>
      </c>
      <c r="C94" s="112"/>
      <c r="D94" s="110" t="s">
        <v>54</v>
      </c>
      <c r="E94" s="111">
        <v>91</v>
      </c>
      <c r="F94" s="111"/>
      <c r="G94" s="111"/>
      <c r="H94" s="111"/>
      <c r="I94" s="111"/>
      <c r="J94" s="111"/>
      <c r="K94" s="111"/>
      <c r="L94" s="130">
        <f>L93+L41</f>
        <v>5757808.9839999992</v>
      </c>
      <c r="M94" s="130">
        <f>M93+M41</f>
        <v>859.30600000000004</v>
      </c>
      <c r="N94" s="111"/>
      <c r="O94" s="111"/>
      <c r="P94" s="111"/>
      <c r="Q94" s="111"/>
      <c r="R94" s="111"/>
      <c r="S94" s="111">
        <v>5829066</v>
      </c>
      <c r="T94" s="111">
        <v>882</v>
      </c>
      <c r="U94" s="99"/>
    </row>
    <row r="95" spans="1:22" ht="15.75" x14ac:dyDescent="0.25">
      <c r="A95" s="98"/>
      <c r="B95" s="103" t="s">
        <v>176</v>
      </c>
      <c r="C95" s="147" t="s">
        <v>55</v>
      </c>
      <c r="D95" s="147"/>
      <c r="E95" s="104" t="s">
        <v>171</v>
      </c>
      <c r="F95" s="104"/>
      <c r="G95" s="104"/>
      <c r="H95" s="104" t="s">
        <v>33</v>
      </c>
      <c r="I95" s="104" t="s">
        <v>28</v>
      </c>
      <c r="J95" s="104" t="s">
        <v>34</v>
      </c>
      <c r="K95" s="104" t="s">
        <v>30</v>
      </c>
      <c r="L95" s="105">
        <v>613960.6</v>
      </c>
      <c r="M95" s="105">
        <v>118.027</v>
      </c>
      <c r="N95" s="104" t="s">
        <v>319</v>
      </c>
      <c r="O95" s="104" t="s">
        <v>372</v>
      </c>
      <c r="P95" s="104" t="s">
        <v>373</v>
      </c>
      <c r="Q95" s="104" t="s">
        <v>226</v>
      </c>
      <c r="R95" s="104" t="s">
        <v>227</v>
      </c>
      <c r="S95" s="106"/>
      <c r="T95" s="106"/>
      <c r="U95" s="99"/>
    </row>
    <row r="96" spans="1:22" ht="15.75" x14ac:dyDescent="0.25">
      <c r="A96" s="98"/>
      <c r="B96" s="107"/>
      <c r="C96" s="148"/>
      <c r="D96" s="148"/>
      <c r="E96" s="104" t="s">
        <v>183</v>
      </c>
      <c r="F96" s="104"/>
      <c r="G96" s="104"/>
      <c r="H96" s="104" t="s">
        <v>33</v>
      </c>
      <c r="I96" s="104" t="s">
        <v>28</v>
      </c>
      <c r="J96" s="104" t="s">
        <v>73</v>
      </c>
      <c r="K96" s="104" t="s">
        <v>30</v>
      </c>
      <c r="L96" s="105">
        <v>9150</v>
      </c>
      <c r="M96" s="105">
        <v>0</v>
      </c>
      <c r="N96" s="104" t="s">
        <v>374</v>
      </c>
      <c r="O96" s="104" t="s">
        <v>375</v>
      </c>
      <c r="P96" s="104" t="s">
        <v>376</v>
      </c>
      <c r="Q96" s="104" t="s">
        <v>226</v>
      </c>
      <c r="R96" s="104" t="s">
        <v>227</v>
      </c>
      <c r="S96" s="106"/>
      <c r="T96" s="106"/>
      <c r="U96" s="99"/>
    </row>
    <row r="97" spans="1:21" ht="15.75" x14ac:dyDescent="0.25">
      <c r="A97" s="98"/>
      <c r="B97" s="107"/>
      <c r="C97" s="148"/>
      <c r="D97" s="148"/>
      <c r="E97" s="104" t="s">
        <v>192</v>
      </c>
      <c r="F97" s="104"/>
      <c r="G97" s="104"/>
      <c r="H97" s="104" t="s">
        <v>58</v>
      </c>
      <c r="I97" s="104" t="s">
        <v>28</v>
      </c>
      <c r="J97" s="104" t="s">
        <v>34</v>
      </c>
      <c r="K97" s="104" t="s">
        <v>30</v>
      </c>
      <c r="L97" s="105">
        <v>53319.801599999999</v>
      </c>
      <c r="M97" s="105">
        <v>11.606400000000001</v>
      </c>
      <c r="N97" s="104" t="s">
        <v>377</v>
      </c>
      <c r="O97" s="104" t="s">
        <v>378</v>
      </c>
      <c r="P97" s="106"/>
      <c r="Q97" s="104" t="s">
        <v>226</v>
      </c>
      <c r="R97" s="104" t="s">
        <v>227</v>
      </c>
      <c r="S97" s="106"/>
      <c r="T97" s="106"/>
      <c r="U97" s="99"/>
    </row>
    <row r="98" spans="1:21" ht="15.75" x14ac:dyDescent="0.25">
      <c r="A98" s="98"/>
      <c r="B98" s="107"/>
      <c r="C98" s="148"/>
      <c r="D98" s="148"/>
      <c r="E98" s="104" t="s">
        <v>192</v>
      </c>
      <c r="F98" s="104"/>
      <c r="G98" s="104"/>
      <c r="H98" s="104" t="s">
        <v>58</v>
      </c>
      <c r="I98" s="104" t="s">
        <v>28</v>
      </c>
      <c r="J98" s="104" t="s">
        <v>34</v>
      </c>
      <c r="K98" s="104" t="s">
        <v>30</v>
      </c>
      <c r="L98" s="105">
        <v>74246.390400000004</v>
      </c>
      <c r="M98" s="105">
        <v>16.1616</v>
      </c>
      <c r="N98" s="104" t="s">
        <v>377</v>
      </c>
      <c r="O98" s="104" t="s">
        <v>306</v>
      </c>
      <c r="P98" s="106"/>
      <c r="Q98" s="104" t="s">
        <v>226</v>
      </c>
      <c r="R98" s="104" t="s">
        <v>227</v>
      </c>
      <c r="S98" s="106"/>
      <c r="T98" s="106"/>
      <c r="U98" s="99"/>
    </row>
    <row r="99" spans="1:21" ht="15.75" x14ac:dyDescent="0.25">
      <c r="A99" s="98"/>
      <c r="B99" s="107"/>
      <c r="C99" s="148"/>
      <c r="D99" s="148"/>
      <c r="E99" s="104" t="s">
        <v>192</v>
      </c>
      <c r="F99" s="104"/>
      <c r="G99" s="104"/>
      <c r="H99" s="104" t="s">
        <v>58</v>
      </c>
      <c r="I99" s="104" t="s">
        <v>28</v>
      </c>
      <c r="J99" s="104" t="s">
        <v>34</v>
      </c>
      <c r="K99" s="104" t="s">
        <v>30</v>
      </c>
      <c r="L99" s="105">
        <v>24939.907200000001</v>
      </c>
      <c r="M99" s="105">
        <v>5.4287999999999998</v>
      </c>
      <c r="N99" s="104" t="s">
        <v>377</v>
      </c>
      <c r="O99" s="104" t="s">
        <v>379</v>
      </c>
      <c r="P99" s="106"/>
      <c r="Q99" s="104" t="s">
        <v>226</v>
      </c>
      <c r="R99" s="104" t="s">
        <v>227</v>
      </c>
      <c r="S99" s="106"/>
      <c r="T99" s="106"/>
      <c r="U99" s="99"/>
    </row>
    <row r="100" spans="1:21" ht="15.75" x14ac:dyDescent="0.25">
      <c r="A100" s="98"/>
      <c r="B100" s="107"/>
      <c r="C100" s="148"/>
      <c r="D100" s="148"/>
      <c r="E100" s="104" t="s">
        <v>192</v>
      </c>
      <c r="F100" s="104"/>
      <c r="G100" s="104"/>
      <c r="H100" s="104" t="s">
        <v>58</v>
      </c>
      <c r="I100" s="104" t="s">
        <v>28</v>
      </c>
      <c r="J100" s="104" t="s">
        <v>34</v>
      </c>
      <c r="K100" s="104" t="s">
        <v>30</v>
      </c>
      <c r="L100" s="105">
        <v>49736.481599999999</v>
      </c>
      <c r="M100" s="105">
        <v>10.8264</v>
      </c>
      <c r="N100" s="104" t="s">
        <v>377</v>
      </c>
      <c r="O100" s="104" t="s">
        <v>380</v>
      </c>
      <c r="P100" s="106"/>
      <c r="Q100" s="104" t="s">
        <v>226</v>
      </c>
      <c r="R100" s="104" t="s">
        <v>227</v>
      </c>
      <c r="S100" s="106"/>
      <c r="T100" s="106"/>
      <c r="U100" s="99"/>
    </row>
    <row r="101" spans="1:21" ht="15.75" x14ac:dyDescent="0.25">
      <c r="A101" s="98"/>
      <c r="B101" s="107"/>
      <c r="C101" s="148"/>
      <c r="D101" s="148"/>
      <c r="E101" s="104" t="s">
        <v>192</v>
      </c>
      <c r="F101" s="104"/>
      <c r="G101" s="104"/>
      <c r="H101" s="104" t="s">
        <v>58</v>
      </c>
      <c r="I101" s="104" t="s">
        <v>28</v>
      </c>
      <c r="J101" s="104" t="s">
        <v>34</v>
      </c>
      <c r="K101" s="104" t="s">
        <v>30</v>
      </c>
      <c r="L101" s="105">
        <v>39129.854399999997</v>
      </c>
      <c r="M101" s="105">
        <v>8.5175999999999998</v>
      </c>
      <c r="N101" s="104" t="s">
        <v>377</v>
      </c>
      <c r="O101" s="104" t="s">
        <v>381</v>
      </c>
      <c r="P101" s="106"/>
      <c r="Q101" s="104" t="s">
        <v>226</v>
      </c>
      <c r="R101" s="104" t="s">
        <v>227</v>
      </c>
      <c r="S101" s="106"/>
      <c r="T101" s="106"/>
      <c r="U101" s="99"/>
    </row>
    <row r="102" spans="1:21" ht="15.75" x14ac:dyDescent="0.25">
      <c r="A102" s="98"/>
      <c r="B102" s="107"/>
      <c r="C102" s="148"/>
      <c r="D102" s="148"/>
      <c r="E102" s="104" t="s">
        <v>185</v>
      </c>
      <c r="F102" s="104"/>
      <c r="G102" s="104"/>
      <c r="H102" s="104" t="s">
        <v>33</v>
      </c>
      <c r="I102" s="104" t="s">
        <v>28</v>
      </c>
      <c r="J102" s="104" t="s">
        <v>73</v>
      </c>
      <c r="K102" s="104" t="s">
        <v>30</v>
      </c>
      <c r="L102" s="105">
        <v>47528</v>
      </c>
      <c r="M102" s="105">
        <v>15.976000000000001</v>
      </c>
      <c r="N102" s="104" t="s">
        <v>253</v>
      </c>
      <c r="O102" s="104" t="s">
        <v>382</v>
      </c>
      <c r="P102" s="104" t="s">
        <v>383</v>
      </c>
      <c r="Q102" s="104" t="s">
        <v>226</v>
      </c>
      <c r="R102" s="104" t="s">
        <v>227</v>
      </c>
      <c r="S102" s="106"/>
      <c r="T102" s="106"/>
      <c r="U102" s="99"/>
    </row>
    <row r="103" spans="1:21" ht="15.75" x14ac:dyDescent="0.25">
      <c r="A103" s="98"/>
      <c r="B103" s="108"/>
      <c r="C103" s="109" t="s">
        <v>53</v>
      </c>
      <c r="D103" s="110" t="s">
        <v>54</v>
      </c>
      <c r="E103" s="111">
        <v>8</v>
      </c>
      <c r="F103" s="111"/>
      <c r="G103" s="111"/>
      <c r="H103" s="111"/>
      <c r="I103" s="111"/>
      <c r="J103" s="111"/>
      <c r="K103" s="111"/>
      <c r="L103" s="41">
        <f>SUM(L95:L102)</f>
        <v>912011.03519999993</v>
      </c>
      <c r="M103" s="41">
        <f>SUM(M95:M102)</f>
        <v>186.54379999999998</v>
      </c>
      <c r="N103" s="111"/>
      <c r="O103" s="111"/>
      <c r="P103" s="111"/>
      <c r="Q103" s="111"/>
      <c r="R103" s="111"/>
      <c r="S103" s="111">
        <v>912011</v>
      </c>
      <c r="T103" s="111">
        <v>187</v>
      </c>
      <c r="U103" s="99"/>
    </row>
    <row r="104" spans="1:21" ht="15.75" x14ac:dyDescent="0.25">
      <c r="A104" s="98"/>
      <c r="B104" s="109" t="s">
        <v>53</v>
      </c>
      <c r="C104" s="112"/>
      <c r="D104" s="110" t="s">
        <v>54</v>
      </c>
      <c r="E104" s="111">
        <v>8</v>
      </c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>
        <v>912011</v>
      </c>
      <c r="T104" s="111">
        <v>187</v>
      </c>
      <c r="U104" s="99"/>
    </row>
    <row r="105" spans="1:21" ht="15.75" x14ac:dyDescent="0.25">
      <c r="A105" s="98"/>
      <c r="B105" s="113" t="s">
        <v>118</v>
      </c>
      <c r="C105" s="114"/>
      <c r="D105" s="115" t="s">
        <v>54</v>
      </c>
      <c r="E105" s="116">
        <v>99</v>
      </c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>
        <v>6741077</v>
      </c>
      <c r="T105" s="116">
        <v>1068</v>
      </c>
      <c r="U105" s="99"/>
    </row>
    <row r="106" spans="1:21" ht="15.75" x14ac:dyDescent="0.25">
      <c r="A106" s="117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8"/>
    </row>
    <row r="107" spans="1:21" ht="15.75" x14ac:dyDescent="0.25">
      <c r="A107" s="117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8"/>
    </row>
    <row r="108" spans="1:21" ht="15.75" x14ac:dyDescent="0.25">
      <c r="A108" s="117"/>
      <c r="B108" s="117" t="s">
        <v>119</v>
      </c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8"/>
    </row>
    <row r="109" spans="1:21" ht="15.75" x14ac:dyDescent="0.25">
      <c r="A109" s="119"/>
      <c r="B109" s="119" t="s">
        <v>384</v>
      </c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20"/>
    </row>
    <row r="112" spans="1:21" ht="15.75" thickBot="1" x14ac:dyDescent="0.3">
      <c r="A112" s="124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</row>
    <row r="113" spans="1:17" ht="15.75" thickBot="1" x14ac:dyDescent="0.3">
      <c r="A113" s="124"/>
      <c r="B113" s="124"/>
      <c r="C113" s="124"/>
      <c r="D113" s="124"/>
      <c r="E113" s="124"/>
      <c r="F113" s="44" t="s">
        <v>437</v>
      </c>
      <c r="G113" s="50"/>
      <c r="H113" s="50"/>
      <c r="I113" s="50"/>
      <c r="J113" s="50" t="s">
        <v>193</v>
      </c>
      <c r="K113" s="45" t="s">
        <v>194</v>
      </c>
      <c r="L113" s="142">
        <v>2019</v>
      </c>
      <c r="M113" s="143"/>
      <c r="N113" s="142">
        <v>2020</v>
      </c>
      <c r="O113" s="143"/>
      <c r="P113" s="144">
        <v>2021</v>
      </c>
      <c r="Q113" s="145"/>
    </row>
    <row r="114" spans="1:17" x14ac:dyDescent="0.25">
      <c r="A114" s="44">
        <v>2019</v>
      </c>
      <c r="B114" s="50"/>
      <c r="C114" s="50"/>
      <c r="D114" s="50"/>
      <c r="E114" s="50"/>
      <c r="F114" s="44" t="s">
        <v>195</v>
      </c>
      <c r="G114" s="50" t="s">
        <v>196</v>
      </c>
      <c r="H114" s="50" t="s">
        <v>206</v>
      </c>
      <c r="I114" s="50" t="s">
        <v>207</v>
      </c>
      <c r="J114" s="50"/>
      <c r="K114" s="45"/>
      <c r="L114" s="44" t="s">
        <v>197</v>
      </c>
      <c r="M114" s="45" t="s">
        <v>198</v>
      </c>
      <c r="N114" s="44" t="s">
        <v>197</v>
      </c>
      <c r="O114" s="45" t="s">
        <v>198</v>
      </c>
      <c r="P114" s="44" t="s">
        <v>197</v>
      </c>
      <c r="Q114" s="45" t="s">
        <v>198</v>
      </c>
    </row>
    <row r="115" spans="1:17" x14ac:dyDescent="0.25">
      <c r="A115" s="64" t="s">
        <v>25</v>
      </c>
      <c r="B115" s="56" t="s">
        <v>28</v>
      </c>
      <c r="C115" s="56" t="s">
        <v>29</v>
      </c>
      <c r="D115" s="74">
        <f>SUMIF($J$17:$J$40,$C115,L$17:L$40)</f>
        <v>1993.1000000000001</v>
      </c>
      <c r="E115" s="74">
        <f>SUMIF($J$17:$J$40,$C115,M$17:M$40)</f>
        <v>2.23</v>
      </c>
      <c r="F115" s="132">
        <v>0.88060499999999997</v>
      </c>
      <c r="G115" s="62">
        <v>0.89260799999999996</v>
      </c>
      <c r="H115" s="53">
        <v>1.0635159999999999</v>
      </c>
      <c r="I115" s="52">
        <v>1.1910299</v>
      </c>
      <c r="J115" s="62">
        <v>1</v>
      </c>
      <c r="K115" s="55">
        <v>0.995</v>
      </c>
      <c r="L115" s="82">
        <f t="shared" ref="L115:L116" si="0">D115*F115*H115</f>
        <v>1866.6129055604579</v>
      </c>
      <c r="M115" s="76">
        <f>E115*G115*I115</f>
        <v>2.3707638818636156</v>
      </c>
      <c r="N115" s="82">
        <f>D115*F115*J115*H115</f>
        <v>1866.6129055604579</v>
      </c>
      <c r="O115" s="76">
        <f>E115*G115*J115*I115</f>
        <v>2.3707638818636156</v>
      </c>
      <c r="P115" s="82">
        <f>D115*F115*K115*H115</f>
        <v>1857.2798410326557</v>
      </c>
      <c r="Q115" s="76">
        <f>E115*G115*K115*I115</f>
        <v>2.3589100624542976</v>
      </c>
    </row>
    <row r="116" spans="1:17" x14ac:dyDescent="0.25">
      <c r="A116" s="64"/>
      <c r="B116" s="56" t="s">
        <v>28</v>
      </c>
      <c r="C116" s="56" t="s">
        <v>34</v>
      </c>
      <c r="D116" s="74">
        <f>SUMIF($J$17:$J$40,$C116,L$17:L$40)</f>
        <v>777881.42</v>
      </c>
      <c r="E116" s="74">
        <f>SUMIF($J$17:$J$40,$C116,M$17:M$40)</f>
        <v>62.419999999999995</v>
      </c>
      <c r="F116" s="132">
        <v>0.88060499999999997</v>
      </c>
      <c r="G116" s="62">
        <v>0.89260799999999996</v>
      </c>
      <c r="H116" s="53">
        <v>1.0635159999999999</v>
      </c>
      <c r="I116" s="52">
        <f>I115</f>
        <v>1.1910299</v>
      </c>
      <c r="J116" s="62">
        <f>J115</f>
        <v>1</v>
      </c>
      <c r="K116" s="55">
        <f>K115</f>
        <v>0.995</v>
      </c>
      <c r="L116" s="82">
        <f t="shared" si="0"/>
        <v>728515.12596843857</v>
      </c>
      <c r="M116" s="76">
        <f>E116*G116*I116</f>
        <v>66.360126235841662</v>
      </c>
      <c r="N116" s="82">
        <f>D116*F116*J116*H116</f>
        <v>728515.12596843857</v>
      </c>
      <c r="O116" s="76">
        <f>E116*G116*J116*I116</f>
        <v>66.360126235841662</v>
      </c>
      <c r="P116" s="82">
        <f>D116*F116*K116*H116</f>
        <v>724872.55033859634</v>
      </c>
      <c r="Q116" s="76">
        <f>E116*G116*K116*I116</f>
        <v>66.028325604662442</v>
      </c>
    </row>
    <row r="117" spans="1:17" x14ac:dyDescent="0.25">
      <c r="A117" s="64"/>
      <c r="B117" s="77" t="s">
        <v>199</v>
      </c>
      <c r="C117" s="56"/>
      <c r="D117" s="78">
        <f>D115+D116</f>
        <v>779874.52</v>
      </c>
      <c r="E117" s="78">
        <f>E115+E116</f>
        <v>64.649999999999991</v>
      </c>
      <c r="F117" s="85"/>
      <c r="G117" s="62"/>
      <c r="H117" s="88"/>
      <c r="I117" s="56"/>
      <c r="J117" s="62"/>
      <c r="K117" s="55"/>
      <c r="L117" s="83">
        <f t="shared" ref="L117:Q117" si="1">L115+L116</f>
        <v>730381.73887399898</v>
      </c>
      <c r="M117" s="79">
        <f t="shared" si="1"/>
        <v>68.730890117705272</v>
      </c>
      <c r="N117" s="83">
        <f t="shared" si="1"/>
        <v>730381.73887399898</v>
      </c>
      <c r="O117" s="79">
        <f t="shared" si="1"/>
        <v>68.730890117705272</v>
      </c>
      <c r="P117" s="83">
        <f t="shared" si="1"/>
        <v>726729.83017962903</v>
      </c>
      <c r="Q117" s="79">
        <f t="shared" si="1"/>
        <v>68.387235667116741</v>
      </c>
    </row>
    <row r="118" spans="1:17" x14ac:dyDescent="0.25">
      <c r="A118" s="64"/>
      <c r="B118" s="56"/>
      <c r="C118" s="56"/>
      <c r="D118" s="74"/>
      <c r="E118" s="74"/>
      <c r="F118" s="85"/>
      <c r="G118" s="62"/>
      <c r="H118" s="88"/>
      <c r="I118" s="56"/>
      <c r="J118" s="62"/>
      <c r="K118" s="55"/>
      <c r="L118" s="82"/>
      <c r="M118" s="76"/>
      <c r="N118" s="64"/>
      <c r="O118" s="65"/>
      <c r="P118" s="64"/>
      <c r="Q118" s="65"/>
    </row>
    <row r="119" spans="1:17" x14ac:dyDescent="0.25">
      <c r="A119" s="64" t="s">
        <v>55</v>
      </c>
      <c r="B119" s="56" t="str">
        <f>I87</f>
        <v>Business Retrofit</v>
      </c>
      <c r="C119" s="56" t="s">
        <v>29</v>
      </c>
      <c r="D119" s="74">
        <f>SUMIFS(L$42:L$92,$I$42:$I$92,$B119,J$42:J$92,$C119)</f>
        <v>190363.69</v>
      </c>
      <c r="E119" s="74">
        <f>SUMIFS(M$42:M$92,$I$42:$I$92,$B119,J$42:J$92,$C119)</f>
        <v>65.240000000000009</v>
      </c>
      <c r="F119" s="131">
        <f>F120</f>
        <v>0.88060499999999997</v>
      </c>
      <c r="G119" s="62">
        <f>G120</f>
        <v>0.89260799999999996</v>
      </c>
      <c r="H119" s="53">
        <f>H116</f>
        <v>1.0635159999999999</v>
      </c>
      <c r="I119" s="57">
        <f>I116</f>
        <v>1.1910299</v>
      </c>
      <c r="J119" s="62">
        <f>J116</f>
        <v>1</v>
      </c>
      <c r="K119" s="55">
        <f>K116</f>
        <v>0.995</v>
      </c>
      <c r="L119" s="82">
        <f t="shared" ref="L119:L120" si="2">D119*F119*H119</f>
        <v>178282.73569018627</v>
      </c>
      <c r="M119" s="76">
        <f>E119*G119*I119</f>
        <v>69.358132579723005</v>
      </c>
      <c r="N119" s="82">
        <f>D119*F119*J119*H119</f>
        <v>178282.73569018627</v>
      </c>
      <c r="O119" s="76">
        <f>E119*G119*J119*I119</f>
        <v>69.358132579723005</v>
      </c>
      <c r="P119" s="82">
        <f>D119*F119*K119*H119</f>
        <v>177391.32201173535</v>
      </c>
      <c r="Q119" s="76">
        <f>E119*G119*K119*I119</f>
        <v>69.011341916824392</v>
      </c>
    </row>
    <row r="120" spans="1:17" x14ac:dyDescent="0.25">
      <c r="A120" s="64"/>
      <c r="B120" s="56" t="s">
        <v>28</v>
      </c>
      <c r="C120" s="56" t="s">
        <v>34</v>
      </c>
      <c r="D120" s="74">
        <f t="shared" ref="D120:D124" si="3">SUMIFS(L$42:L$92,$I$42:$I$92,$B120,J$42:J$92,$C120)</f>
        <v>4483449.3739999998</v>
      </c>
      <c r="E120" s="74">
        <f t="shared" ref="E120:E124" si="4">SUMIFS(M$42:M$92,$I$42:$I$92,$B120,J$42:J$92,$C120)</f>
        <v>699.66600000000017</v>
      </c>
      <c r="F120" s="131">
        <f>F116</f>
        <v>0.88060499999999997</v>
      </c>
      <c r="G120" s="62">
        <f>G116</f>
        <v>0.89260799999999996</v>
      </c>
      <c r="H120" s="53">
        <f>H119</f>
        <v>1.0635159999999999</v>
      </c>
      <c r="I120" s="57">
        <f>I119</f>
        <v>1.1910299</v>
      </c>
      <c r="J120" s="62">
        <f t="shared" ref="J120:K123" si="5">J119</f>
        <v>1</v>
      </c>
      <c r="K120" s="55">
        <f t="shared" si="5"/>
        <v>0.995</v>
      </c>
      <c r="L120" s="82">
        <f t="shared" si="2"/>
        <v>4198918.5002936907</v>
      </c>
      <c r="M120" s="76">
        <f t="shared" ref="M120:M124" si="6">E120*G120*I120</f>
        <v>743.83088886456903</v>
      </c>
      <c r="N120" s="82">
        <f t="shared" ref="N120:N124" si="7">D120*F120*J120*H120</f>
        <v>4198918.5002936907</v>
      </c>
      <c r="O120" s="76">
        <f t="shared" ref="O120:O124" si="8">E120*G120*J120*I120</f>
        <v>743.83088886456903</v>
      </c>
      <c r="P120" s="82">
        <f t="shared" ref="P120:P124" si="9">D120*F120*K120*H120</f>
        <v>4177923.9077922222</v>
      </c>
      <c r="Q120" s="76">
        <f t="shared" ref="Q120:Q124" si="10">E120*G120*K120*I120</f>
        <v>740.11173442024619</v>
      </c>
    </row>
    <row r="121" spans="1:17" x14ac:dyDescent="0.25">
      <c r="A121" s="64"/>
      <c r="B121" s="56" t="s">
        <v>28</v>
      </c>
      <c r="C121" s="56" t="s">
        <v>73</v>
      </c>
      <c r="D121" s="74">
        <f t="shared" si="3"/>
        <v>147336</v>
      </c>
      <c r="E121" s="74">
        <f t="shared" si="4"/>
        <v>12.48</v>
      </c>
      <c r="F121" s="131">
        <f>F120</f>
        <v>0.88060499999999997</v>
      </c>
      <c r="G121" s="62">
        <f>G120</f>
        <v>0.89260799999999996</v>
      </c>
      <c r="H121" s="53">
        <f t="shared" ref="H121:I124" si="11">H120</f>
        <v>1.0635159999999999</v>
      </c>
      <c r="I121" s="57">
        <f t="shared" si="11"/>
        <v>1.1910299</v>
      </c>
      <c r="J121" s="62">
        <f t="shared" si="5"/>
        <v>1</v>
      </c>
      <c r="K121" s="55">
        <f t="shared" si="5"/>
        <v>0.995</v>
      </c>
      <c r="L121" s="82">
        <f>D121*F121*H121</f>
        <v>137985.69015787245</v>
      </c>
      <c r="M121" s="76">
        <f t="shared" si="6"/>
        <v>13.267772755900415</v>
      </c>
      <c r="N121" s="82">
        <f t="shared" si="7"/>
        <v>137985.69015787245</v>
      </c>
      <c r="O121" s="76">
        <f t="shared" si="8"/>
        <v>13.267772755900415</v>
      </c>
      <c r="P121" s="82">
        <f t="shared" si="9"/>
        <v>137295.76170708309</v>
      </c>
      <c r="Q121" s="76">
        <f t="shared" si="10"/>
        <v>13.201433892120914</v>
      </c>
    </row>
    <row r="122" spans="1:17" x14ac:dyDescent="0.25">
      <c r="A122" s="64"/>
      <c r="B122" s="56" t="s">
        <v>28</v>
      </c>
      <c r="C122" s="56" t="s">
        <v>79</v>
      </c>
      <c r="D122" s="74">
        <f t="shared" si="3"/>
        <v>80620.399999999994</v>
      </c>
      <c r="E122" s="74">
        <f t="shared" si="4"/>
        <v>17.27</v>
      </c>
      <c r="F122" s="131">
        <f>F120</f>
        <v>0.88060499999999997</v>
      </c>
      <c r="G122" s="62">
        <f>G121</f>
        <v>0.89260799999999996</v>
      </c>
      <c r="H122" s="53">
        <f t="shared" si="11"/>
        <v>1.0635159999999999</v>
      </c>
      <c r="I122" s="57">
        <f t="shared" si="11"/>
        <v>1.1910299</v>
      </c>
      <c r="J122" s="62">
        <f t="shared" si="5"/>
        <v>1</v>
      </c>
      <c r="K122" s="55">
        <f t="shared" si="5"/>
        <v>0.995</v>
      </c>
      <c r="L122" s="82">
        <f t="shared" ref="L122:L124" si="12">D122*F122*H122</f>
        <v>75504.028443854462</v>
      </c>
      <c r="M122" s="76">
        <f t="shared" si="6"/>
        <v>18.360131049230784</v>
      </c>
      <c r="N122" s="82">
        <f t="shared" si="7"/>
        <v>75504.028443854462</v>
      </c>
      <c r="O122" s="76">
        <f t="shared" si="8"/>
        <v>18.360131049230784</v>
      </c>
      <c r="P122" s="82">
        <f t="shared" si="9"/>
        <v>75126.5083016352</v>
      </c>
      <c r="Q122" s="76">
        <f t="shared" si="10"/>
        <v>18.26833039398463</v>
      </c>
    </row>
    <row r="123" spans="1:17" x14ac:dyDescent="0.25">
      <c r="A123" s="64"/>
      <c r="B123" s="56" t="s">
        <v>28</v>
      </c>
      <c r="C123" s="56" t="s">
        <v>111</v>
      </c>
      <c r="D123" s="74">
        <f t="shared" si="3"/>
        <v>22811</v>
      </c>
      <c r="E123" s="74">
        <f>SUMIFS(M$42:M$92,$I$42:$I$92,$B123,J$42:J$92,$C123)</f>
        <v>0</v>
      </c>
      <c r="F123" s="131">
        <f>F121</f>
        <v>0.88060499999999997</v>
      </c>
      <c r="G123" s="62">
        <f>G122</f>
        <v>0.89260799999999996</v>
      </c>
      <c r="H123" s="53">
        <f t="shared" si="11"/>
        <v>1.0635159999999999</v>
      </c>
      <c r="I123" s="57">
        <f t="shared" si="11"/>
        <v>1.1910299</v>
      </c>
      <c r="J123" s="62">
        <f t="shared" si="5"/>
        <v>1</v>
      </c>
      <c r="K123" s="55">
        <f t="shared" si="5"/>
        <v>0.995</v>
      </c>
      <c r="L123" s="82">
        <f t="shared" si="12"/>
        <v>21363.357076282977</v>
      </c>
      <c r="M123" s="76">
        <f t="shared" si="6"/>
        <v>0</v>
      </c>
      <c r="N123" s="82">
        <f t="shared" si="7"/>
        <v>21363.357076282977</v>
      </c>
      <c r="O123" s="76">
        <f t="shared" si="8"/>
        <v>0</v>
      </c>
      <c r="P123" s="82">
        <f t="shared" si="9"/>
        <v>21256.540290901565</v>
      </c>
      <c r="Q123" s="76">
        <f t="shared" si="10"/>
        <v>0</v>
      </c>
    </row>
    <row r="124" spans="1:17" x14ac:dyDescent="0.25">
      <c r="A124" s="64"/>
      <c r="B124" s="56" t="s">
        <v>28</v>
      </c>
      <c r="C124" s="56" t="s">
        <v>99</v>
      </c>
      <c r="D124" s="74">
        <f t="shared" si="3"/>
        <v>53354</v>
      </c>
      <c r="E124" s="74">
        <f t="shared" si="4"/>
        <v>0</v>
      </c>
      <c r="F124" s="131">
        <f>F122</f>
        <v>0.88060499999999997</v>
      </c>
      <c r="G124" s="62">
        <f>G122</f>
        <v>0.89260799999999996</v>
      </c>
      <c r="H124" s="53">
        <f t="shared" si="11"/>
        <v>1.0635159999999999</v>
      </c>
      <c r="I124" s="57">
        <f t="shared" si="11"/>
        <v>1.1910299</v>
      </c>
      <c r="J124" s="62">
        <v>1</v>
      </c>
      <c r="K124" s="55">
        <v>1</v>
      </c>
      <c r="L124" s="82">
        <f t="shared" si="12"/>
        <v>49968.022158081716</v>
      </c>
      <c r="M124" s="76">
        <f t="shared" si="6"/>
        <v>0</v>
      </c>
      <c r="N124" s="82">
        <f t="shared" si="7"/>
        <v>49968.022158081716</v>
      </c>
      <c r="O124" s="76">
        <f t="shared" si="8"/>
        <v>0</v>
      </c>
      <c r="P124" s="82">
        <f t="shared" si="9"/>
        <v>49968.022158081716</v>
      </c>
      <c r="Q124" s="76">
        <f t="shared" si="10"/>
        <v>0</v>
      </c>
    </row>
    <row r="125" spans="1:17" x14ac:dyDescent="0.25">
      <c r="A125" s="64"/>
      <c r="B125" s="56" t="s">
        <v>78</v>
      </c>
      <c r="C125" s="56" t="s">
        <v>79</v>
      </c>
      <c r="D125" s="74">
        <f t="shared" ref="D125:D126" si="13">SUMIFS(L$42:L$92,$I$42:$I$92,$B125,J$42:J$92,$C125)</f>
        <v>0</v>
      </c>
      <c r="E125" s="74">
        <f t="shared" ref="E125:E126" si="14">SUMIFS(M$42:M$92,$I$42:$I$92,$B125,J$42:J$92,$C125)</f>
        <v>0</v>
      </c>
      <c r="F125" s="64"/>
      <c r="G125" s="56"/>
      <c r="H125" s="56"/>
      <c r="I125" s="56"/>
      <c r="J125" s="56"/>
      <c r="K125" s="65"/>
      <c r="L125" s="64"/>
      <c r="M125" s="65"/>
      <c r="N125" s="64"/>
      <c r="O125" s="65"/>
      <c r="P125" s="64"/>
      <c r="Q125" s="65"/>
    </row>
    <row r="126" spans="1:17" x14ac:dyDescent="0.25">
      <c r="A126" s="64"/>
      <c r="B126" s="56" t="s">
        <v>64</v>
      </c>
      <c r="C126" s="56" t="s">
        <v>65</v>
      </c>
      <c r="D126" s="74">
        <f t="shared" si="13"/>
        <v>0</v>
      </c>
      <c r="E126" s="74">
        <f t="shared" si="14"/>
        <v>0</v>
      </c>
      <c r="F126" s="64"/>
      <c r="G126" s="56"/>
      <c r="H126" s="56"/>
      <c r="I126" s="56"/>
      <c r="J126" s="56"/>
      <c r="K126" s="65"/>
      <c r="L126" s="64"/>
      <c r="M126" s="65"/>
      <c r="N126" s="64"/>
      <c r="O126" s="65"/>
      <c r="P126" s="64"/>
      <c r="Q126" s="65"/>
    </row>
    <row r="127" spans="1:17" x14ac:dyDescent="0.25">
      <c r="A127" s="64"/>
      <c r="B127" s="77" t="s">
        <v>200</v>
      </c>
      <c r="C127" s="56"/>
      <c r="D127" s="78">
        <f>SUM(D119:D126)</f>
        <v>4977934.4640000006</v>
      </c>
      <c r="E127" s="78">
        <f>SUM(E119:E126)</f>
        <v>794.65600000000018</v>
      </c>
      <c r="F127" s="64"/>
      <c r="G127" s="56"/>
      <c r="H127" s="56"/>
      <c r="I127" s="56"/>
      <c r="J127" s="56"/>
      <c r="K127" s="65"/>
      <c r="L127" s="83">
        <f t="shared" ref="L127:M127" si="15">SUM(L119:L126)</f>
        <v>4662022.3338199677</v>
      </c>
      <c r="M127" s="79">
        <f t="shared" si="15"/>
        <v>844.81692524942321</v>
      </c>
      <c r="N127" s="83">
        <f>SUM(N119:N126)</f>
        <v>4662022.3338199677</v>
      </c>
      <c r="O127" s="79">
        <f>SUM(O119:O126)</f>
        <v>844.81692524942321</v>
      </c>
      <c r="P127" s="83">
        <f>SUM(P119:P126)</f>
        <v>4638962.0622616597</v>
      </c>
      <c r="Q127" s="79">
        <f>SUM(Q119:Q126)</f>
        <v>840.59284062317624</v>
      </c>
    </row>
    <row r="128" spans="1:17" x14ac:dyDescent="0.25">
      <c r="A128" s="64"/>
      <c r="B128" s="56"/>
      <c r="C128" s="56"/>
      <c r="D128" s="56"/>
      <c r="E128" s="56"/>
      <c r="F128" s="64"/>
      <c r="G128" s="56"/>
      <c r="H128" s="56"/>
      <c r="I128" s="56"/>
      <c r="J128" s="56"/>
      <c r="K128" s="65"/>
      <c r="L128" s="64"/>
      <c r="M128" s="65"/>
      <c r="N128" s="64"/>
      <c r="O128" s="65"/>
      <c r="P128" s="64"/>
      <c r="Q128" s="65"/>
    </row>
    <row r="129" spans="1:17" ht="15.75" thickBot="1" x14ac:dyDescent="0.3">
      <c r="A129" s="66"/>
      <c r="B129" s="70"/>
      <c r="C129" s="70"/>
      <c r="D129" s="80">
        <f>D117+D127</f>
        <v>5757808.9840000011</v>
      </c>
      <c r="E129" s="80">
        <f>E117+E127</f>
        <v>859.30600000000015</v>
      </c>
      <c r="F129" s="66"/>
      <c r="G129" s="70"/>
      <c r="H129" s="70"/>
      <c r="I129" s="70"/>
      <c r="J129" s="70"/>
      <c r="K129" s="67"/>
      <c r="L129" s="84">
        <f>L117+L127</f>
        <v>5392404.0726939663</v>
      </c>
      <c r="M129" s="81">
        <f t="shared" ref="M129" si="16">M117+M127</f>
        <v>913.54781536712846</v>
      </c>
      <c r="N129" s="84">
        <f>N117+N127</f>
        <v>5392404.0726939663</v>
      </c>
      <c r="O129" s="81">
        <f>O117+O127</f>
        <v>913.54781536712846</v>
      </c>
      <c r="P129" s="84">
        <f>P117+P127</f>
        <v>5365691.8924412886</v>
      </c>
      <c r="Q129" s="81">
        <f>Q117+Q127</f>
        <v>908.98007629029303</v>
      </c>
    </row>
    <row r="130" spans="1:17" x14ac:dyDescent="0.25">
      <c r="A130" s="44">
        <v>2020</v>
      </c>
      <c r="B130" s="50"/>
      <c r="C130" s="50"/>
      <c r="D130" s="50"/>
      <c r="E130" s="50"/>
      <c r="F130" s="44" t="s">
        <v>195</v>
      </c>
      <c r="G130" s="50" t="s">
        <v>196</v>
      </c>
      <c r="H130" s="50" t="s">
        <v>206</v>
      </c>
      <c r="I130" s="50" t="s">
        <v>207</v>
      </c>
      <c r="J130" s="50"/>
      <c r="K130" s="45"/>
      <c r="L130" s="44" t="s">
        <v>197</v>
      </c>
      <c r="M130" s="45" t="s">
        <v>198</v>
      </c>
      <c r="N130" s="44" t="s">
        <v>197</v>
      </c>
      <c r="O130" s="45" t="s">
        <v>198</v>
      </c>
      <c r="P130" s="44" t="s">
        <v>197</v>
      </c>
      <c r="Q130" s="45" t="s">
        <v>198</v>
      </c>
    </row>
    <row r="131" spans="1:17" s="124" customFormat="1" x14ac:dyDescent="0.25">
      <c r="A131" s="64" t="s">
        <v>55</v>
      </c>
      <c r="B131" s="56" t="s">
        <v>28</v>
      </c>
      <c r="C131" s="56" t="s">
        <v>34</v>
      </c>
      <c r="D131" s="74">
        <f t="shared" ref="D131:D132" si="17">SUMIFS(L$95:L$102,$I$95:$I$102,$B131,J$95:J$102,$C131)</f>
        <v>855333.03519999993</v>
      </c>
      <c r="E131" s="74">
        <f t="shared" ref="E131:E132" si="18">SUMIFS(M$95:M$102,$I$95:$I$102,$B131,J$95:J$102,$C131)</f>
        <v>170.56779999999998</v>
      </c>
      <c r="F131" s="131">
        <f>F120</f>
        <v>0.88060499999999997</v>
      </c>
      <c r="G131" s="62">
        <f>G120</f>
        <v>0.89260799999999996</v>
      </c>
      <c r="H131" s="62">
        <f t="shared" ref="H131:K131" si="19">H120</f>
        <v>1.0635159999999999</v>
      </c>
      <c r="I131" s="62">
        <f t="shared" si="19"/>
        <v>1.1910299</v>
      </c>
      <c r="J131" s="62">
        <f t="shared" si="19"/>
        <v>1</v>
      </c>
      <c r="K131" s="62">
        <f t="shared" si="19"/>
        <v>0.995</v>
      </c>
      <c r="L131" s="82"/>
      <c r="M131" s="76"/>
      <c r="N131" s="82">
        <f>D131*F131*H131</f>
        <v>801051.46859491093</v>
      </c>
      <c r="O131" s="76">
        <f>E131*G131*I131</f>
        <v>181.33452002194477</v>
      </c>
      <c r="P131" s="82">
        <f>D131*F131*J131*H131</f>
        <v>801051.46859491093</v>
      </c>
      <c r="Q131" s="76">
        <f>E131*G131*J131*I131</f>
        <v>181.33452002194477</v>
      </c>
    </row>
    <row r="132" spans="1:17" s="124" customFormat="1" x14ac:dyDescent="0.25">
      <c r="A132" s="64"/>
      <c r="B132" s="56" t="s">
        <v>28</v>
      </c>
      <c r="C132" s="56" t="s">
        <v>73</v>
      </c>
      <c r="D132" s="74">
        <f t="shared" si="17"/>
        <v>56678</v>
      </c>
      <c r="E132" s="74">
        <f t="shared" si="18"/>
        <v>15.976000000000001</v>
      </c>
      <c r="F132" s="131">
        <f>F121</f>
        <v>0.88060499999999997</v>
      </c>
      <c r="G132" s="62">
        <f>G121</f>
        <v>0.89260799999999996</v>
      </c>
      <c r="H132" s="62">
        <f t="shared" ref="H132:K132" si="20">H121</f>
        <v>1.0635159999999999</v>
      </c>
      <c r="I132" s="62">
        <f t="shared" si="20"/>
        <v>1.1910299</v>
      </c>
      <c r="J132" s="62">
        <f t="shared" si="20"/>
        <v>1</v>
      </c>
      <c r="K132" s="62">
        <f t="shared" si="20"/>
        <v>0.995</v>
      </c>
      <c r="L132" s="82"/>
      <c r="M132" s="76"/>
      <c r="N132" s="82">
        <f>D132*F132*H132</f>
        <v>53081.072831948033</v>
      </c>
      <c r="O132" s="76">
        <f>E132*G132*I132</f>
        <v>16.984450124059698</v>
      </c>
      <c r="P132" s="82">
        <f>D132*F132*J132*H132</f>
        <v>53081.072831948033</v>
      </c>
      <c r="Q132" s="76">
        <f>E132*G132*J132*I132</f>
        <v>16.984450124059698</v>
      </c>
    </row>
    <row r="133" spans="1:17" s="124" customFormat="1" x14ac:dyDescent="0.25">
      <c r="A133" s="64"/>
      <c r="B133" s="77" t="s">
        <v>200</v>
      </c>
      <c r="C133" s="56"/>
      <c r="D133" s="78">
        <f>SUM(D131:D132)</f>
        <v>912011.03519999993</v>
      </c>
      <c r="E133" s="78">
        <f>SUM(E131:E132)</f>
        <v>186.54379999999998</v>
      </c>
      <c r="F133" s="64"/>
      <c r="G133" s="56"/>
      <c r="H133" s="56"/>
      <c r="I133" s="56"/>
      <c r="J133" s="56"/>
      <c r="K133" s="65"/>
      <c r="L133" s="83"/>
      <c r="M133" s="79"/>
      <c r="N133" s="83">
        <f>SUM(N131:N132)</f>
        <v>854132.54142685898</v>
      </c>
      <c r="O133" s="79">
        <f>SUM(O131:O132)</f>
        <v>198.31897014600446</v>
      </c>
      <c r="P133" s="83">
        <f>SUM(P131:P132)</f>
        <v>854132.54142685898</v>
      </c>
      <c r="Q133" s="79">
        <f>SUM(Q131:Q132)</f>
        <v>198.31897014600446</v>
      </c>
    </row>
    <row r="134" spans="1:17" s="124" customFormat="1" x14ac:dyDescent="0.25">
      <c r="A134" s="64"/>
      <c r="B134" s="56"/>
      <c r="C134" s="56"/>
      <c r="D134" s="56"/>
      <c r="E134" s="56"/>
      <c r="F134" s="64"/>
      <c r="G134" s="56"/>
      <c r="H134" s="56"/>
      <c r="I134" s="56"/>
      <c r="J134" s="56"/>
      <c r="K134" s="65"/>
      <c r="L134" s="64"/>
      <c r="M134" s="65"/>
      <c r="N134" s="64"/>
      <c r="O134" s="65"/>
      <c r="P134" s="64"/>
      <c r="Q134" s="65"/>
    </row>
    <row r="135" spans="1:17" ht="15.75" thickBot="1" x14ac:dyDescent="0.3">
      <c r="A135" s="66"/>
      <c r="B135" s="70"/>
      <c r="C135" s="70"/>
      <c r="D135" s="80">
        <f>D133</f>
        <v>912011.03519999993</v>
      </c>
      <c r="E135" s="80">
        <f>E133</f>
        <v>186.54379999999998</v>
      </c>
      <c r="F135" s="66"/>
      <c r="G135" s="70"/>
      <c r="H135" s="70"/>
      <c r="I135" s="70"/>
      <c r="J135" s="70"/>
      <c r="K135" s="67"/>
      <c r="L135" s="84"/>
      <c r="M135" s="81"/>
      <c r="N135" s="84">
        <f>N133</f>
        <v>854132.54142685898</v>
      </c>
      <c r="O135" s="81">
        <f>O133</f>
        <v>198.31897014600446</v>
      </c>
      <c r="P135" s="84">
        <f>P133</f>
        <v>854132.54142685898</v>
      </c>
      <c r="Q135" s="81">
        <f>Q133</f>
        <v>198.31897014600446</v>
      </c>
    </row>
    <row r="136" spans="1:17" s="124" customFormat="1" ht="15.75" thickBot="1" x14ac:dyDescent="0.3">
      <c r="A136" s="56"/>
      <c r="B136" s="56"/>
      <c r="C136" s="56"/>
      <c r="D136" s="75"/>
      <c r="E136" s="75"/>
      <c r="F136" s="56"/>
      <c r="G136" s="56"/>
      <c r="H136" s="56"/>
      <c r="I136" s="56"/>
      <c r="J136" s="56"/>
      <c r="K136" s="56"/>
      <c r="L136" s="75"/>
      <c r="M136" s="76"/>
      <c r="N136" s="75"/>
      <c r="O136" s="75"/>
      <c r="P136" s="75"/>
      <c r="Q136" s="75"/>
    </row>
    <row r="137" spans="1:17" x14ac:dyDescent="0.25">
      <c r="A137" s="124"/>
      <c r="B137" s="124"/>
      <c r="C137" s="124"/>
      <c r="D137" s="124"/>
      <c r="E137" s="124"/>
      <c r="F137" s="124"/>
      <c r="G137" s="124"/>
      <c r="H137" s="124"/>
      <c r="I137" s="124"/>
      <c r="J137" s="44" t="s">
        <v>210</v>
      </c>
      <c r="K137" s="50" t="s">
        <v>438</v>
      </c>
      <c r="L137" s="50" t="s">
        <v>25</v>
      </c>
      <c r="M137" s="45" t="s">
        <v>55</v>
      </c>
      <c r="N137" s="124"/>
      <c r="O137" s="124"/>
      <c r="P137" s="124"/>
      <c r="Q137" s="124"/>
    </row>
    <row r="138" spans="1:17" x14ac:dyDescent="0.25">
      <c r="A138" s="124"/>
      <c r="B138" s="124"/>
      <c r="C138" s="124"/>
      <c r="D138" s="124"/>
      <c r="E138" s="124"/>
      <c r="F138" s="124"/>
      <c r="G138" s="124"/>
      <c r="H138" s="124"/>
      <c r="I138" s="124"/>
      <c r="J138" s="64">
        <v>2019</v>
      </c>
      <c r="K138" s="56">
        <v>2019</v>
      </c>
      <c r="L138" s="75">
        <f>L117</f>
        <v>730381.73887399898</v>
      </c>
      <c r="M138" s="76">
        <f>L127</f>
        <v>4662022.3338199677</v>
      </c>
      <c r="N138" s="124"/>
      <c r="O138" s="124"/>
      <c r="P138" s="124"/>
      <c r="Q138" s="124"/>
    </row>
    <row r="139" spans="1:17" x14ac:dyDescent="0.25">
      <c r="A139" s="124"/>
      <c r="B139" s="124"/>
      <c r="C139" s="124"/>
      <c r="D139" s="124"/>
      <c r="E139" s="124"/>
      <c r="F139" s="124"/>
      <c r="G139" s="124"/>
      <c r="H139" s="124"/>
      <c r="I139" s="124"/>
      <c r="J139" s="64">
        <v>2019</v>
      </c>
      <c r="K139" s="56">
        <v>2020</v>
      </c>
      <c r="L139" s="75">
        <f>N117</f>
        <v>730381.73887399898</v>
      </c>
      <c r="M139" s="76">
        <f>N127</f>
        <v>4662022.3338199677</v>
      </c>
      <c r="N139" s="124"/>
      <c r="O139" s="124"/>
      <c r="P139" s="124"/>
      <c r="Q139" s="124"/>
    </row>
    <row r="140" spans="1:17" x14ac:dyDescent="0.25">
      <c r="A140" s="124"/>
      <c r="B140" s="124"/>
      <c r="C140" s="124"/>
      <c r="D140" s="124"/>
      <c r="E140" s="124"/>
      <c r="F140" s="124"/>
      <c r="G140" s="124"/>
      <c r="H140" s="124"/>
      <c r="I140" s="124"/>
      <c r="J140" s="64">
        <v>2019</v>
      </c>
      <c r="K140" s="56">
        <v>2021</v>
      </c>
      <c r="L140" s="75">
        <f>P117</f>
        <v>726729.83017962903</v>
      </c>
      <c r="M140" s="76">
        <f>P127</f>
        <v>4638962.0622616597</v>
      </c>
      <c r="N140" s="124"/>
      <c r="O140" s="124"/>
      <c r="P140" s="124"/>
      <c r="Q140" s="124"/>
    </row>
    <row r="141" spans="1:17" x14ac:dyDescent="0.25">
      <c r="A141" s="124"/>
      <c r="B141" s="124"/>
      <c r="C141" s="124"/>
      <c r="D141" s="124"/>
      <c r="E141" s="124"/>
      <c r="F141" s="124"/>
      <c r="G141" s="124"/>
      <c r="H141" s="124"/>
      <c r="I141" s="124"/>
      <c r="J141" s="64"/>
      <c r="K141" s="56"/>
      <c r="L141" s="56"/>
      <c r="M141" s="65"/>
      <c r="N141" s="124"/>
      <c r="O141" s="124"/>
      <c r="P141" s="124"/>
      <c r="Q141" s="124"/>
    </row>
    <row r="142" spans="1:17" x14ac:dyDescent="0.25">
      <c r="A142" s="124"/>
      <c r="B142" s="124"/>
      <c r="C142" s="124"/>
      <c r="D142" s="124"/>
      <c r="E142" s="124"/>
      <c r="F142" s="124"/>
      <c r="G142" s="124"/>
      <c r="H142" s="124"/>
      <c r="I142" s="124"/>
      <c r="J142" s="64">
        <v>2020</v>
      </c>
      <c r="K142" s="133">
        <v>2020</v>
      </c>
      <c r="L142" s="56">
        <v>0</v>
      </c>
      <c r="M142" s="76">
        <f>N131</f>
        <v>801051.46859491093</v>
      </c>
      <c r="N142" s="124"/>
      <c r="O142" s="124"/>
      <c r="P142" s="124"/>
      <c r="Q142" s="124"/>
    </row>
    <row r="143" spans="1:17" s="124" customFormat="1" x14ac:dyDescent="0.25">
      <c r="J143" s="64">
        <v>2020</v>
      </c>
      <c r="K143" s="133">
        <v>2021</v>
      </c>
      <c r="L143" s="56">
        <v>0</v>
      </c>
      <c r="M143" s="76">
        <f>P131</f>
        <v>801051.46859491093</v>
      </c>
    </row>
    <row r="144" spans="1:17" s="124" customFormat="1" x14ac:dyDescent="0.25">
      <c r="J144" s="64"/>
      <c r="K144" s="56"/>
      <c r="L144" s="56"/>
      <c r="M144" s="65"/>
    </row>
    <row r="145" spans="1:17" x14ac:dyDescent="0.25">
      <c r="A145" s="124"/>
      <c r="B145" s="124"/>
      <c r="C145" s="124"/>
      <c r="D145" s="124"/>
      <c r="E145" s="124"/>
      <c r="F145" s="124"/>
      <c r="G145" s="124"/>
      <c r="H145" s="124"/>
      <c r="I145" s="124"/>
      <c r="J145" s="64"/>
      <c r="K145" s="56"/>
      <c r="L145" s="56" t="s">
        <v>25</v>
      </c>
      <c r="M145" s="65" t="s">
        <v>55</v>
      </c>
      <c r="N145" s="124"/>
      <c r="O145" s="124"/>
      <c r="P145" s="124"/>
      <c r="Q145" s="124"/>
    </row>
    <row r="146" spans="1:17" x14ac:dyDescent="0.25">
      <c r="A146" s="124"/>
      <c r="B146" s="124"/>
      <c r="C146" s="124"/>
      <c r="D146" s="124"/>
      <c r="E146" s="124"/>
      <c r="F146" s="124"/>
      <c r="G146" s="124"/>
      <c r="H146" s="124"/>
      <c r="I146" s="124"/>
      <c r="J146" s="64">
        <v>2019</v>
      </c>
      <c r="K146" s="56">
        <v>2019</v>
      </c>
      <c r="L146" s="75">
        <f>M117</f>
        <v>68.730890117705272</v>
      </c>
      <c r="M146" s="76">
        <f>M127</f>
        <v>844.81692524942321</v>
      </c>
      <c r="N146" s="124"/>
      <c r="O146" s="124"/>
      <c r="P146" s="124"/>
      <c r="Q146" s="124"/>
    </row>
    <row r="147" spans="1:17" x14ac:dyDescent="0.25">
      <c r="A147" s="124"/>
      <c r="B147" s="124"/>
      <c r="C147" s="124"/>
      <c r="D147" s="124"/>
      <c r="E147" s="124"/>
      <c r="F147" s="124"/>
      <c r="G147" s="124"/>
      <c r="H147" s="124"/>
      <c r="I147" s="124"/>
      <c r="J147" s="64">
        <v>2019</v>
      </c>
      <c r="K147" s="56">
        <v>2020</v>
      </c>
      <c r="L147" s="75">
        <f>O117</f>
        <v>68.730890117705272</v>
      </c>
      <c r="M147" s="76">
        <f>O127</f>
        <v>844.81692524942321</v>
      </c>
      <c r="N147" s="124"/>
      <c r="O147" s="124"/>
      <c r="P147" s="124"/>
      <c r="Q147" s="124"/>
    </row>
    <row r="148" spans="1:17" x14ac:dyDescent="0.25">
      <c r="A148" s="124"/>
      <c r="B148" s="124"/>
      <c r="C148" s="124"/>
      <c r="D148" s="124"/>
      <c r="E148" s="124"/>
      <c r="F148" s="124"/>
      <c r="G148" s="124"/>
      <c r="H148" s="124"/>
      <c r="I148" s="124"/>
      <c r="J148" s="64">
        <v>2019</v>
      </c>
      <c r="K148" s="56">
        <v>2021</v>
      </c>
      <c r="L148" s="75">
        <f>Q117</f>
        <v>68.387235667116741</v>
      </c>
      <c r="M148" s="76">
        <f>Q127</f>
        <v>840.59284062317624</v>
      </c>
      <c r="N148" s="124"/>
      <c r="O148" s="124"/>
      <c r="P148" s="124"/>
      <c r="Q148" s="124"/>
    </row>
    <row r="149" spans="1:17" s="124" customFormat="1" x14ac:dyDescent="0.25">
      <c r="J149" s="64"/>
      <c r="K149" s="56"/>
      <c r="L149" s="75"/>
      <c r="M149" s="76"/>
    </row>
    <row r="150" spans="1:17" s="124" customFormat="1" x14ac:dyDescent="0.25">
      <c r="J150" s="64">
        <v>2020</v>
      </c>
      <c r="K150" s="133">
        <v>2020</v>
      </c>
      <c r="L150" s="75">
        <v>0</v>
      </c>
      <c r="M150" s="76">
        <f>O133</f>
        <v>198.31897014600446</v>
      </c>
    </row>
    <row r="151" spans="1:17" s="124" customFormat="1" ht="15.75" thickBot="1" x14ac:dyDescent="0.3">
      <c r="J151" s="66">
        <v>2020</v>
      </c>
      <c r="K151" s="70">
        <v>2021</v>
      </c>
      <c r="L151" s="80">
        <v>0</v>
      </c>
      <c r="M151" s="81">
        <f>Q133</f>
        <v>198.31897014600446</v>
      </c>
    </row>
    <row r="152" spans="1:17" x14ac:dyDescent="0.25">
      <c r="A152" s="124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</row>
  </sheetData>
  <mergeCells count="86">
    <mergeCell ref="L113:M113"/>
    <mergeCell ref="N113:O113"/>
    <mergeCell ref="P113:Q113"/>
    <mergeCell ref="C98:D98"/>
    <mergeCell ref="C99:D99"/>
    <mergeCell ref="C100:D100"/>
    <mergeCell ref="C101:D101"/>
    <mergeCell ref="C102:D102"/>
    <mergeCell ref="C92:D92"/>
    <mergeCell ref="C95:D95"/>
    <mergeCell ref="C96:D96"/>
    <mergeCell ref="C97:D97"/>
    <mergeCell ref="C87:D87"/>
    <mergeCell ref="C88:D88"/>
    <mergeCell ref="C89:D89"/>
    <mergeCell ref="C90:D90"/>
    <mergeCell ref="C91:D91"/>
    <mergeCell ref="C82:D82"/>
    <mergeCell ref="C83:D83"/>
    <mergeCell ref="C84:D84"/>
    <mergeCell ref="C85:D85"/>
    <mergeCell ref="C86:D86"/>
    <mergeCell ref="C77:D77"/>
    <mergeCell ref="C78:D78"/>
    <mergeCell ref="C79:D79"/>
    <mergeCell ref="C80:D80"/>
    <mergeCell ref="C81:D81"/>
    <mergeCell ref="C72:D72"/>
    <mergeCell ref="C73:D73"/>
    <mergeCell ref="C74:D74"/>
    <mergeCell ref="C75:D75"/>
    <mergeCell ref="C76:D76"/>
    <mergeCell ref="C68:D68"/>
    <mergeCell ref="C69:D69"/>
    <mergeCell ref="C70:D70"/>
    <mergeCell ref="C71:D71"/>
    <mergeCell ref="C66:D66"/>
    <mergeCell ref="C67:D67"/>
    <mergeCell ref="C60:D60"/>
    <mergeCell ref="C61:D61"/>
    <mergeCell ref="C62:D62"/>
    <mergeCell ref="C63:D63"/>
    <mergeCell ref="C64:D64"/>
    <mergeCell ref="C56:D56"/>
    <mergeCell ref="C57:D57"/>
    <mergeCell ref="C58:D58"/>
    <mergeCell ref="C59:D59"/>
    <mergeCell ref="C53:D53"/>
    <mergeCell ref="C54:D54"/>
    <mergeCell ref="C55:D55"/>
    <mergeCell ref="C50:D50"/>
    <mergeCell ref="C51:D51"/>
    <mergeCell ref="C52:D52"/>
    <mergeCell ref="C47:D47"/>
    <mergeCell ref="C48:D48"/>
    <mergeCell ref="C49:D49"/>
    <mergeCell ref="C43:D43"/>
    <mergeCell ref="C44:D44"/>
    <mergeCell ref="C45:D45"/>
    <mergeCell ref="C46:D46"/>
    <mergeCell ref="C42:D42"/>
    <mergeCell ref="C36:D36"/>
    <mergeCell ref="C37:D37"/>
    <mergeCell ref="C38:D38"/>
    <mergeCell ref="C39:D39"/>
    <mergeCell ref="C40:D40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F3BCA-1030-4ABD-B011-1C4EB73E069F}">
  <sheetPr>
    <tabColor rgb="FFFFC000"/>
  </sheetPr>
  <dimension ref="A1:T136"/>
  <sheetViews>
    <sheetView topLeftCell="A91" workbookViewId="0">
      <selection activeCell="F11" sqref="F11"/>
    </sheetView>
  </sheetViews>
  <sheetFormatPr defaultRowHeight="15" x14ac:dyDescent="0.25"/>
  <cols>
    <col min="1" max="1" width="9.28515625" style="91" customWidth="1"/>
    <col min="2" max="2" width="30" style="91" customWidth="1"/>
    <col min="3" max="3" width="16.28515625" style="91" customWidth="1"/>
    <col min="4" max="4" width="14.5703125" style="91" customWidth="1"/>
    <col min="5" max="5" width="20" style="91" customWidth="1"/>
    <col min="6" max="6" width="23.42578125" style="91" customWidth="1"/>
    <col min="7" max="7" width="22.28515625" style="91" customWidth="1"/>
    <col min="8" max="8" width="18.5703125" style="91" customWidth="1"/>
    <col min="9" max="9" width="13.5703125" style="91" customWidth="1"/>
    <col min="10" max="10" width="18.7109375" style="91" customWidth="1"/>
    <col min="11" max="11" width="18" style="91" customWidth="1"/>
    <col min="12" max="12" width="39" style="91" customWidth="1"/>
    <col min="13" max="13" width="33" style="91" customWidth="1"/>
    <col min="14" max="14" width="28" style="91" customWidth="1"/>
    <col min="15" max="15" width="32" style="91" customWidth="1"/>
    <col min="16" max="16" width="16" style="91" customWidth="1"/>
    <col min="17" max="17" width="18" style="91" customWidth="1"/>
    <col min="18" max="18" width="17" style="91" customWidth="1"/>
    <col min="19" max="19" width="16" style="91" customWidth="1"/>
    <col min="20" max="20" width="4.28515625" style="91" customWidth="1"/>
    <col min="21" max="16384" width="9.140625" style="91"/>
  </cols>
  <sheetData>
    <row r="1" spans="1:20" x14ac:dyDescent="0.2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3"/>
    </row>
    <row r="2" spans="1:20" ht="23.25" x14ac:dyDescent="0.35">
      <c r="A2" s="92"/>
      <c r="B2" s="94" t="s">
        <v>121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3"/>
    </row>
    <row r="3" spans="1:20" ht="15.75" x14ac:dyDescent="0.25">
      <c r="A3" s="92"/>
      <c r="B3" s="95" t="s">
        <v>435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3"/>
    </row>
    <row r="4" spans="1:20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7"/>
    </row>
    <row r="5" spans="1:20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9"/>
    </row>
    <row r="6" spans="1:20" ht="15.75" x14ac:dyDescent="0.25">
      <c r="A6" s="98"/>
      <c r="B6" s="100" t="s">
        <v>2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99"/>
    </row>
    <row r="7" spans="1:20" ht="15.75" x14ac:dyDescent="0.25">
      <c r="A7" s="98"/>
      <c r="B7" s="101" t="s">
        <v>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99"/>
    </row>
    <row r="8" spans="1:20" ht="15.75" x14ac:dyDescent="0.25">
      <c r="A8" s="98"/>
      <c r="B8" s="101" t="s">
        <v>4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99"/>
    </row>
    <row r="9" spans="1:20" ht="15.75" x14ac:dyDescent="0.25">
      <c r="A9" s="98"/>
      <c r="B9" s="101" t="s">
        <v>5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99"/>
    </row>
    <row r="10" spans="1:20" ht="15.75" x14ac:dyDescent="0.25">
      <c r="A10" s="98"/>
      <c r="B10" s="101" t="s">
        <v>6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99"/>
    </row>
    <row r="11" spans="1:20" ht="15.75" x14ac:dyDescent="0.25">
      <c r="A11" s="98"/>
      <c r="B11" s="101" t="s">
        <v>7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99"/>
    </row>
    <row r="12" spans="1:20" ht="15.75" x14ac:dyDescent="0.25">
      <c r="A12" s="98"/>
      <c r="B12" s="101" t="s">
        <v>123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99"/>
    </row>
    <row r="13" spans="1:20" ht="15.75" x14ac:dyDescent="0.25">
      <c r="A13" s="98"/>
      <c r="B13" s="101" t="s">
        <v>124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99"/>
    </row>
    <row r="14" spans="1:20" ht="15.75" x14ac:dyDescent="0.25">
      <c r="A14" s="98"/>
      <c r="B14" s="101" t="s">
        <v>10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99"/>
    </row>
    <row r="15" spans="1:20" x14ac:dyDescent="0.2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9"/>
    </row>
    <row r="16" spans="1:20" ht="15.75" x14ac:dyDescent="0.25">
      <c r="A16" s="98"/>
      <c r="B16" s="102" t="s">
        <v>125</v>
      </c>
      <c r="C16" s="146" t="s">
        <v>12</v>
      </c>
      <c r="D16" s="146"/>
      <c r="E16" s="102" t="s">
        <v>13</v>
      </c>
      <c r="F16" s="102" t="s">
        <v>14</v>
      </c>
      <c r="G16" s="102" t="s">
        <v>15</v>
      </c>
      <c r="H16" s="102" t="s">
        <v>16</v>
      </c>
      <c r="I16" s="102" t="s">
        <v>17</v>
      </c>
      <c r="J16" s="102" t="s">
        <v>18</v>
      </c>
      <c r="K16" s="102" t="s">
        <v>19</v>
      </c>
      <c r="L16" s="102" t="s">
        <v>126</v>
      </c>
      <c r="M16" s="102" t="s">
        <v>127</v>
      </c>
      <c r="N16" s="102" t="s">
        <v>218</v>
      </c>
      <c r="O16" s="102" t="s">
        <v>434</v>
      </c>
      <c r="P16" s="102" t="s">
        <v>221</v>
      </c>
      <c r="Q16" s="102" t="s">
        <v>222</v>
      </c>
      <c r="R16" s="102" t="s">
        <v>22</v>
      </c>
      <c r="S16" s="102" t="s">
        <v>23</v>
      </c>
      <c r="T16" s="99"/>
    </row>
    <row r="17" spans="1:20" ht="15.75" x14ac:dyDescent="0.25">
      <c r="A17" s="98"/>
      <c r="B17" s="107"/>
      <c r="C17" s="148"/>
      <c r="D17" s="148"/>
      <c r="E17" s="31" t="s">
        <v>132</v>
      </c>
      <c r="F17" s="31"/>
      <c r="G17" s="31"/>
      <c r="H17" s="31" t="s">
        <v>129</v>
      </c>
      <c r="I17" s="31" t="s">
        <v>28</v>
      </c>
      <c r="J17" s="31" t="s">
        <v>133</v>
      </c>
      <c r="K17" s="31" t="s">
        <v>30</v>
      </c>
      <c r="L17" s="32">
        <v>542</v>
      </c>
      <c r="M17" s="32">
        <v>0</v>
      </c>
      <c r="N17" s="31" t="s">
        <v>418</v>
      </c>
      <c r="O17" s="31" t="s">
        <v>417</v>
      </c>
      <c r="P17" s="31" t="s">
        <v>226</v>
      </c>
      <c r="Q17" s="31" t="s">
        <v>227</v>
      </c>
      <c r="R17" s="33"/>
      <c r="S17" s="33"/>
      <c r="T17" s="99"/>
    </row>
    <row r="18" spans="1:20" ht="15.75" x14ac:dyDescent="0.25">
      <c r="A18" s="98"/>
      <c r="B18" s="107"/>
      <c r="C18" s="148"/>
      <c r="D18" s="148"/>
      <c r="E18" s="31" t="s">
        <v>134</v>
      </c>
      <c r="F18" s="31"/>
      <c r="G18" s="31"/>
      <c r="H18" s="31" t="s">
        <v>129</v>
      </c>
      <c r="I18" s="31" t="s">
        <v>28</v>
      </c>
      <c r="J18" s="31" t="s">
        <v>133</v>
      </c>
      <c r="K18" s="31" t="s">
        <v>30</v>
      </c>
      <c r="L18" s="32">
        <v>542</v>
      </c>
      <c r="M18" s="32">
        <v>0</v>
      </c>
      <c r="N18" s="31" t="s">
        <v>351</v>
      </c>
      <c r="O18" s="31" t="s">
        <v>417</v>
      </c>
      <c r="P18" s="31" t="s">
        <v>226</v>
      </c>
      <c r="Q18" s="31" t="s">
        <v>227</v>
      </c>
      <c r="R18" s="33"/>
      <c r="S18" s="33"/>
      <c r="T18" s="99"/>
    </row>
    <row r="19" spans="1:20" ht="15.75" x14ac:dyDescent="0.25">
      <c r="A19" s="98"/>
      <c r="B19" s="107"/>
      <c r="C19" s="148"/>
      <c r="D19" s="148"/>
      <c r="E19" s="31" t="s">
        <v>135</v>
      </c>
      <c r="F19" s="31"/>
      <c r="G19" s="31"/>
      <c r="H19" s="31" t="s">
        <v>129</v>
      </c>
      <c r="I19" s="31" t="s">
        <v>28</v>
      </c>
      <c r="J19" s="31" t="s">
        <v>34</v>
      </c>
      <c r="K19" s="31" t="s">
        <v>30</v>
      </c>
      <c r="L19" s="32">
        <v>12180</v>
      </c>
      <c r="M19" s="32">
        <v>0</v>
      </c>
      <c r="N19" s="31" t="s">
        <v>236</v>
      </c>
      <c r="O19" s="31" t="s">
        <v>239</v>
      </c>
      <c r="P19" s="31" t="s">
        <v>226</v>
      </c>
      <c r="Q19" s="31" t="s">
        <v>227</v>
      </c>
      <c r="R19" s="33"/>
      <c r="S19" s="33"/>
      <c r="T19" s="99"/>
    </row>
    <row r="20" spans="1:20" ht="15.75" x14ac:dyDescent="0.25">
      <c r="A20" s="98"/>
      <c r="B20" s="107"/>
      <c r="C20" s="148"/>
      <c r="D20" s="148"/>
      <c r="E20" s="31" t="s">
        <v>136</v>
      </c>
      <c r="F20" s="31"/>
      <c r="G20" s="31"/>
      <c r="H20" s="31" t="s">
        <v>129</v>
      </c>
      <c r="I20" s="31" t="s">
        <v>28</v>
      </c>
      <c r="J20" s="31" t="s">
        <v>111</v>
      </c>
      <c r="K20" s="31" t="s">
        <v>30</v>
      </c>
      <c r="L20" s="32">
        <v>20802.599999999999</v>
      </c>
      <c r="M20" s="32">
        <v>2.67</v>
      </c>
      <c r="N20" s="31" t="s">
        <v>433</v>
      </c>
      <c r="O20" s="31" t="s">
        <v>320</v>
      </c>
      <c r="P20" s="31" t="s">
        <v>226</v>
      </c>
      <c r="Q20" s="31" t="s">
        <v>227</v>
      </c>
      <c r="R20" s="33"/>
      <c r="S20" s="33"/>
      <c r="T20" s="99"/>
    </row>
    <row r="21" spans="1:20" ht="15.75" x14ac:dyDescent="0.25">
      <c r="A21" s="98"/>
      <c r="B21" s="107"/>
      <c r="C21" s="148"/>
      <c r="D21" s="148"/>
      <c r="E21" s="31" t="s">
        <v>137</v>
      </c>
      <c r="F21" s="31"/>
      <c r="G21" s="31"/>
      <c r="H21" s="31" t="s">
        <v>129</v>
      </c>
      <c r="I21" s="31" t="s">
        <v>28</v>
      </c>
      <c r="J21" s="31" t="s">
        <v>111</v>
      </c>
      <c r="K21" s="31" t="s">
        <v>30</v>
      </c>
      <c r="L21" s="32">
        <v>7698.6</v>
      </c>
      <c r="M21" s="32">
        <v>0.99</v>
      </c>
      <c r="N21" s="31" t="s">
        <v>413</v>
      </c>
      <c r="O21" s="31" t="s">
        <v>320</v>
      </c>
      <c r="P21" s="31" t="s">
        <v>226</v>
      </c>
      <c r="Q21" s="31" t="s">
        <v>227</v>
      </c>
      <c r="R21" s="33"/>
      <c r="S21" s="33"/>
      <c r="T21" s="99"/>
    </row>
    <row r="22" spans="1:20" ht="15.75" x14ac:dyDescent="0.25">
      <c r="A22" s="98"/>
      <c r="B22" s="107"/>
      <c r="C22" s="148"/>
      <c r="D22" s="148"/>
      <c r="E22" s="31" t="s">
        <v>139</v>
      </c>
      <c r="F22" s="31"/>
      <c r="G22" s="31"/>
      <c r="H22" s="31" t="s">
        <v>129</v>
      </c>
      <c r="I22" s="31" t="s">
        <v>28</v>
      </c>
      <c r="J22" s="31" t="s">
        <v>34</v>
      </c>
      <c r="K22" s="31" t="s">
        <v>30</v>
      </c>
      <c r="L22" s="32">
        <v>12350.51</v>
      </c>
      <c r="M22" s="32">
        <v>2.69</v>
      </c>
      <c r="N22" s="31" t="s">
        <v>235</v>
      </c>
      <c r="O22" s="31" t="s">
        <v>236</v>
      </c>
      <c r="P22" s="31" t="s">
        <v>226</v>
      </c>
      <c r="Q22" s="31" t="s">
        <v>227</v>
      </c>
      <c r="R22" s="33"/>
      <c r="S22" s="33"/>
      <c r="T22" s="99"/>
    </row>
    <row r="23" spans="1:20" ht="15.75" x14ac:dyDescent="0.25">
      <c r="A23" s="98"/>
      <c r="B23" s="107"/>
      <c r="C23" s="148"/>
      <c r="D23" s="148"/>
      <c r="E23" s="31" t="s">
        <v>141</v>
      </c>
      <c r="F23" s="31"/>
      <c r="G23" s="31"/>
      <c r="H23" s="31" t="s">
        <v>129</v>
      </c>
      <c r="I23" s="31" t="s">
        <v>28</v>
      </c>
      <c r="J23" s="31" t="s">
        <v>111</v>
      </c>
      <c r="K23" s="31" t="s">
        <v>30</v>
      </c>
      <c r="L23" s="32">
        <v>10384</v>
      </c>
      <c r="M23" s="32">
        <v>0</v>
      </c>
      <c r="N23" s="31" t="s">
        <v>331</v>
      </c>
      <c r="O23" s="31" t="s">
        <v>320</v>
      </c>
      <c r="P23" s="31" t="s">
        <v>226</v>
      </c>
      <c r="Q23" s="31" t="s">
        <v>227</v>
      </c>
      <c r="R23" s="33"/>
      <c r="S23" s="33"/>
      <c r="T23" s="99"/>
    </row>
    <row r="24" spans="1:20" ht="15.75" x14ac:dyDescent="0.25">
      <c r="A24" s="98"/>
      <c r="B24" s="107"/>
      <c r="C24" s="148"/>
      <c r="D24" s="148"/>
      <c r="E24" s="31" t="s">
        <v>142</v>
      </c>
      <c r="F24" s="31"/>
      <c r="G24" s="31"/>
      <c r="H24" s="31" t="s">
        <v>129</v>
      </c>
      <c r="I24" s="31" t="s">
        <v>28</v>
      </c>
      <c r="J24" s="31" t="s">
        <v>111</v>
      </c>
      <c r="K24" s="31" t="s">
        <v>30</v>
      </c>
      <c r="L24" s="32">
        <v>8675</v>
      </c>
      <c r="M24" s="32">
        <v>0</v>
      </c>
      <c r="N24" s="31" t="s">
        <v>331</v>
      </c>
      <c r="O24" s="31" t="s">
        <v>320</v>
      </c>
      <c r="P24" s="31" t="s">
        <v>226</v>
      </c>
      <c r="Q24" s="31" t="s">
        <v>227</v>
      </c>
      <c r="R24" s="33"/>
      <c r="S24" s="33"/>
      <c r="T24" s="99"/>
    </row>
    <row r="25" spans="1:20" ht="15.75" x14ac:dyDescent="0.25">
      <c r="A25" s="98"/>
      <c r="B25" s="107"/>
      <c r="C25" s="148"/>
      <c r="D25" s="148"/>
      <c r="E25" s="31" t="s">
        <v>141</v>
      </c>
      <c r="F25" s="31"/>
      <c r="G25" s="31"/>
      <c r="H25" s="31" t="s">
        <v>129</v>
      </c>
      <c r="I25" s="31" t="s">
        <v>28</v>
      </c>
      <c r="J25" s="31" t="s">
        <v>111</v>
      </c>
      <c r="K25" s="31" t="s">
        <v>30</v>
      </c>
      <c r="L25" s="32">
        <v>16805</v>
      </c>
      <c r="M25" s="32">
        <v>0</v>
      </c>
      <c r="N25" s="31" t="s">
        <v>331</v>
      </c>
      <c r="O25" s="31" t="s">
        <v>320</v>
      </c>
      <c r="P25" s="31" t="s">
        <v>226</v>
      </c>
      <c r="Q25" s="31" t="s">
        <v>227</v>
      </c>
      <c r="R25" s="33"/>
      <c r="S25" s="33"/>
      <c r="T25" s="99"/>
    </row>
    <row r="26" spans="1:20" ht="15.75" x14ac:dyDescent="0.25">
      <c r="A26" s="98"/>
      <c r="B26" s="107"/>
      <c r="C26" s="148"/>
      <c r="D26" s="148"/>
      <c r="E26" s="31" t="s">
        <v>143</v>
      </c>
      <c r="F26" s="31"/>
      <c r="G26" s="31"/>
      <c r="H26" s="31" t="s">
        <v>129</v>
      </c>
      <c r="I26" s="31" t="s">
        <v>28</v>
      </c>
      <c r="J26" s="31" t="s">
        <v>34</v>
      </c>
      <c r="K26" s="31" t="s">
        <v>30</v>
      </c>
      <c r="L26" s="32">
        <v>116601.3</v>
      </c>
      <c r="M26" s="32">
        <v>22.8</v>
      </c>
      <c r="N26" s="31" t="s">
        <v>403</v>
      </c>
      <c r="O26" s="31" t="s">
        <v>432</v>
      </c>
      <c r="P26" s="31" t="s">
        <v>226</v>
      </c>
      <c r="Q26" s="31" t="s">
        <v>227</v>
      </c>
      <c r="R26" s="33"/>
      <c r="S26" s="33"/>
      <c r="T26" s="99"/>
    </row>
    <row r="27" spans="1:20" ht="15.75" x14ac:dyDescent="0.25">
      <c r="A27" s="98"/>
      <c r="B27" s="107"/>
      <c r="C27" s="148"/>
      <c r="D27" s="148"/>
      <c r="E27" s="31" t="s">
        <v>141</v>
      </c>
      <c r="F27" s="31"/>
      <c r="G27" s="31"/>
      <c r="H27" s="31" t="s">
        <v>129</v>
      </c>
      <c r="I27" s="31" t="s">
        <v>28</v>
      </c>
      <c r="J27" s="31" t="s">
        <v>111</v>
      </c>
      <c r="K27" s="31" t="s">
        <v>30</v>
      </c>
      <c r="L27" s="32">
        <v>13821</v>
      </c>
      <c r="M27" s="32">
        <v>0</v>
      </c>
      <c r="N27" s="31" t="s">
        <v>331</v>
      </c>
      <c r="O27" s="31" t="s">
        <v>320</v>
      </c>
      <c r="P27" s="31" t="s">
        <v>226</v>
      </c>
      <c r="Q27" s="31" t="s">
        <v>227</v>
      </c>
      <c r="R27" s="33"/>
      <c r="S27" s="33"/>
      <c r="T27" s="99"/>
    </row>
    <row r="28" spans="1:20" ht="15.75" x14ac:dyDescent="0.25">
      <c r="A28" s="98"/>
      <c r="B28" s="108"/>
      <c r="C28" s="109" t="s">
        <v>53</v>
      </c>
      <c r="D28" s="110" t="s">
        <v>54</v>
      </c>
      <c r="E28" s="34">
        <v>12</v>
      </c>
      <c r="F28" s="34"/>
      <c r="G28" s="34"/>
      <c r="H28" s="34"/>
      <c r="I28" s="34"/>
      <c r="J28" s="34"/>
      <c r="K28" s="34"/>
      <c r="L28" s="34">
        <f>SUM(L17:L27)</f>
        <v>220402.01</v>
      </c>
      <c r="M28" s="34">
        <f>SUM(M17:M27)</f>
        <v>29.15</v>
      </c>
      <c r="N28" s="34"/>
      <c r="O28" s="34"/>
      <c r="P28" s="34"/>
      <c r="Q28" s="34"/>
      <c r="R28" s="34">
        <v>273790</v>
      </c>
      <c r="S28" s="34">
        <v>109</v>
      </c>
      <c r="T28" s="99"/>
    </row>
    <row r="29" spans="1:20" ht="15.75" x14ac:dyDescent="0.25">
      <c r="A29" s="98"/>
      <c r="B29" s="107"/>
      <c r="C29" s="154" t="s">
        <v>55</v>
      </c>
      <c r="D29" s="154"/>
      <c r="E29" s="31" t="s">
        <v>57</v>
      </c>
      <c r="F29" s="31"/>
      <c r="G29" s="31"/>
      <c r="H29" s="31" t="s">
        <v>129</v>
      </c>
      <c r="I29" s="31" t="s">
        <v>28</v>
      </c>
      <c r="J29" s="31" t="s">
        <v>34</v>
      </c>
      <c r="K29" s="31" t="s">
        <v>30</v>
      </c>
      <c r="L29" s="32">
        <v>40770.910000000003</v>
      </c>
      <c r="M29" s="32">
        <v>3.7696999999999998</v>
      </c>
      <c r="N29" s="31" t="s">
        <v>430</v>
      </c>
      <c r="O29" s="31" t="s">
        <v>431</v>
      </c>
      <c r="P29" s="31" t="s">
        <v>226</v>
      </c>
      <c r="Q29" s="31" t="s">
        <v>227</v>
      </c>
      <c r="R29" s="33"/>
      <c r="S29" s="33"/>
      <c r="T29" s="99"/>
    </row>
    <row r="30" spans="1:20" ht="15.75" x14ac:dyDescent="0.25">
      <c r="A30" s="98"/>
      <c r="B30" s="107"/>
      <c r="C30" s="148"/>
      <c r="D30" s="148"/>
      <c r="E30" s="31" t="s">
        <v>57</v>
      </c>
      <c r="F30" s="31"/>
      <c r="G30" s="31"/>
      <c r="H30" s="31" t="s">
        <v>129</v>
      </c>
      <c r="I30" s="31" t="s">
        <v>28</v>
      </c>
      <c r="J30" s="31" t="s">
        <v>34</v>
      </c>
      <c r="K30" s="31" t="s">
        <v>30</v>
      </c>
      <c r="L30" s="32">
        <v>1111.1600000000001</v>
      </c>
      <c r="M30" s="32">
        <v>0.2492</v>
      </c>
      <c r="N30" s="31" t="s">
        <v>430</v>
      </c>
      <c r="O30" s="31" t="s">
        <v>400</v>
      </c>
      <c r="P30" s="31" t="s">
        <v>226</v>
      </c>
      <c r="Q30" s="31" t="s">
        <v>227</v>
      </c>
      <c r="R30" s="33"/>
      <c r="S30" s="33"/>
      <c r="T30" s="99"/>
    </row>
    <row r="31" spans="1:20" ht="15.75" x14ac:dyDescent="0.25">
      <c r="A31" s="98"/>
      <c r="B31" s="107"/>
      <c r="C31" s="148"/>
      <c r="D31" s="148"/>
      <c r="E31" s="31" t="s">
        <v>57</v>
      </c>
      <c r="F31" s="31"/>
      <c r="G31" s="31"/>
      <c r="H31" s="31" t="s">
        <v>129</v>
      </c>
      <c r="I31" s="31" t="s">
        <v>28</v>
      </c>
      <c r="J31" s="31" t="s">
        <v>34</v>
      </c>
      <c r="K31" s="31" t="s">
        <v>30</v>
      </c>
      <c r="L31" s="32">
        <v>10714.93</v>
      </c>
      <c r="M31" s="32">
        <v>1.4906999999999999</v>
      </c>
      <c r="N31" s="31" t="s">
        <v>430</v>
      </c>
      <c r="O31" s="31" t="s">
        <v>318</v>
      </c>
      <c r="P31" s="31" t="s">
        <v>226</v>
      </c>
      <c r="Q31" s="31" t="s">
        <v>227</v>
      </c>
      <c r="R31" s="33"/>
      <c r="S31" s="33"/>
      <c r="T31" s="99"/>
    </row>
    <row r="32" spans="1:20" ht="15.75" x14ac:dyDescent="0.25">
      <c r="A32" s="98"/>
      <c r="B32" s="107"/>
      <c r="C32" s="148"/>
      <c r="D32" s="148"/>
      <c r="E32" s="31" t="s">
        <v>57</v>
      </c>
      <c r="F32" s="31"/>
      <c r="G32" s="31"/>
      <c r="H32" s="31" t="s">
        <v>129</v>
      </c>
      <c r="I32" s="31" t="s">
        <v>28</v>
      </c>
      <c r="J32" s="31" t="s">
        <v>34</v>
      </c>
      <c r="K32" s="31" t="s">
        <v>30</v>
      </c>
      <c r="L32" s="32">
        <v>59899.28</v>
      </c>
      <c r="M32" s="32">
        <v>6.12</v>
      </c>
      <c r="N32" s="31" t="s">
        <v>430</v>
      </c>
      <c r="O32" s="31" t="s">
        <v>400</v>
      </c>
      <c r="P32" s="31" t="s">
        <v>226</v>
      </c>
      <c r="Q32" s="31" t="s">
        <v>227</v>
      </c>
      <c r="R32" s="33"/>
      <c r="S32" s="33"/>
      <c r="T32" s="99"/>
    </row>
    <row r="33" spans="1:20" ht="15.75" x14ac:dyDescent="0.25">
      <c r="A33" s="98"/>
      <c r="B33" s="107"/>
      <c r="C33" s="148"/>
      <c r="D33" s="148"/>
      <c r="E33" s="31" t="s">
        <v>144</v>
      </c>
      <c r="F33" s="31"/>
      <c r="G33" s="31"/>
      <c r="H33" s="31" t="s">
        <v>129</v>
      </c>
      <c r="I33" s="31" t="s">
        <v>28</v>
      </c>
      <c r="J33" s="31" t="s">
        <v>34</v>
      </c>
      <c r="K33" s="31" t="s">
        <v>30</v>
      </c>
      <c r="L33" s="32">
        <v>19603.439999999999</v>
      </c>
      <c r="M33" s="32">
        <v>6.33</v>
      </c>
      <c r="N33" s="31" t="s">
        <v>429</v>
      </c>
      <c r="O33" s="31" t="s">
        <v>236</v>
      </c>
      <c r="P33" s="31" t="s">
        <v>226</v>
      </c>
      <c r="Q33" s="31" t="s">
        <v>227</v>
      </c>
      <c r="R33" s="33"/>
      <c r="S33" s="33"/>
      <c r="T33" s="99"/>
    </row>
    <row r="34" spans="1:20" ht="15.75" x14ac:dyDescent="0.25">
      <c r="A34" s="98"/>
      <c r="B34" s="107"/>
      <c r="C34" s="148"/>
      <c r="D34" s="148"/>
      <c r="E34" s="31" t="s">
        <v>146</v>
      </c>
      <c r="F34" s="31"/>
      <c r="G34" s="31"/>
      <c r="H34" s="31" t="s">
        <v>129</v>
      </c>
      <c r="I34" s="31" t="s">
        <v>28</v>
      </c>
      <c r="J34" s="31" t="s">
        <v>34</v>
      </c>
      <c r="K34" s="31" t="s">
        <v>30</v>
      </c>
      <c r="L34" s="32">
        <v>11508</v>
      </c>
      <c r="M34" s="32">
        <v>0</v>
      </c>
      <c r="N34" s="31" t="s">
        <v>428</v>
      </c>
      <c r="O34" s="31" t="s">
        <v>427</v>
      </c>
      <c r="P34" s="31" t="s">
        <v>226</v>
      </c>
      <c r="Q34" s="31" t="s">
        <v>227</v>
      </c>
      <c r="R34" s="33"/>
      <c r="S34" s="33"/>
      <c r="T34" s="99"/>
    </row>
    <row r="35" spans="1:20" ht="15.75" x14ac:dyDescent="0.25">
      <c r="A35" s="98"/>
      <c r="B35" s="107"/>
      <c r="C35" s="148"/>
      <c r="D35" s="148"/>
      <c r="E35" s="31" t="s">
        <v>426</v>
      </c>
      <c r="F35" s="31"/>
      <c r="G35" s="31"/>
      <c r="H35" s="31" t="s">
        <v>129</v>
      </c>
      <c r="I35" s="31" t="s">
        <v>28</v>
      </c>
      <c r="J35" s="31" t="s">
        <v>111</v>
      </c>
      <c r="K35" s="31" t="s">
        <v>30</v>
      </c>
      <c r="L35" s="32">
        <v>59580</v>
      </c>
      <c r="M35" s="32">
        <v>0</v>
      </c>
      <c r="N35" s="31" t="s">
        <v>425</v>
      </c>
      <c r="O35" s="31" t="s">
        <v>414</v>
      </c>
      <c r="P35" s="31" t="s">
        <v>226</v>
      </c>
      <c r="Q35" s="31" t="s">
        <v>227</v>
      </c>
      <c r="R35" s="33"/>
      <c r="S35" s="33"/>
      <c r="T35" s="99"/>
    </row>
    <row r="36" spans="1:20" ht="15.75" x14ac:dyDescent="0.25">
      <c r="A36" s="98"/>
      <c r="B36" s="107"/>
      <c r="C36" s="148"/>
      <c r="D36" s="148"/>
      <c r="E36" s="31" t="s">
        <v>426</v>
      </c>
      <c r="F36" s="31"/>
      <c r="G36" s="31"/>
      <c r="H36" s="31" t="s">
        <v>129</v>
      </c>
      <c r="I36" s="31" t="s">
        <v>28</v>
      </c>
      <c r="J36" s="31" t="s">
        <v>111</v>
      </c>
      <c r="K36" s="31" t="s">
        <v>30</v>
      </c>
      <c r="L36" s="32">
        <v>62240</v>
      </c>
      <c r="M36" s="32">
        <v>0</v>
      </c>
      <c r="N36" s="31" t="s">
        <v>425</v>
      </c>
      <c r="O36" s="31" t="s">
        <v>414</v>
      </c>
      <c r="P36" s="31" t="s">
        <v>226</v>
      </c>
      <c r="Q36" s="31" t="s">
        <v>227</v>
      </c>
      <c r="R36" s="33"/>
      <c r="S36" s="33"/>
      <c r="T36" s="99"/>
    </row>
    <row r="37" spans="1:20" ht="15.75" x14ac:dyDescent="0.25">
      <c r="A37" s="98"/>
      <c r="B37" s="107"/>
      <c r="C37" s="148"/>
      <c r="D37" s="148"/>
      <c r="E37" s="31" t="s">
        <v>148</v>
      </c>
      <c r="F37" s="31"/>
      <c r="G37" s="31"/>
      <c r="H37" s="31" t="s">
        <v>129</v>
      </c>
      <c r="I37" s="31" t="s">
        <v>28</v>
      </c>
      <c r="J37" s="31" t="s">
        <v>73</v>
      </c>
      <c r="K37" s="31" t="s">
        <v>30</v>
      </c>
      <c r="L37" s="32">
        <v>51918</v>
      </c>
      <c r="M37" s="32">
        <v>6.4</v>
      </c>
      <c r="N37" s="31" t="s">
        <v>283</v>
      </c>
      <c r="O37" s="31" t="s">
        <v>296</v>
      </c>
      <c r="P37" s="31" t="s">
        <v>226</v>
      </c>
      <c r="Q37" s="31" t="s">
        <v>227</v>
      </c>
      <c r="R37" s="33"/>
      <c r="S37" s="33"/>
      <c r="T37" s="99"/>
    </row>
    <row r="38" spans="1:20" ht="15.75" x14ac:dyDescent="0.25">
      <c r="A38" s="98"/>
      <c r="B38" s="107"/>
      <c r="C38" s="148"/>
      <c r="D38" s="148"/>
      <c r="E38" s="31" t="s">
        <v>149</v>
      </c>
      <c r="F38" s="31"/>
      <c r="G38" s="31"/>
      <c r="H38" s="31" t="s">
        <v>129</v>
      </c>
      <c r="I38" s="31" t="s">
        <v>28</v>
      </c>
      <c r="J38" s="31" t="s">
        <v>34</v>
      </c>
      <c r="K38" s="31" t="s">
        <v>30</v>
      </c>
      <c r="L38" s="32">
        <v>188642</v>
      </c>
      <c r="M38" s="32">
        <v>43.8</v>
      </c>
      <c r="N38" s="31" t="s">
        <v>422</v>
      </c>
      <c r="O38" s="31" t="s">
        <v>263</v>
      </c>
      <c r="P38" s="31" t="s">
        <v>226</v>
      </c>
      <c r="Q38" s="31" t="s">
        <v>227</v>
      </c>
      <c r="R38" s="33"/>
      <c r="S38" s="33"/>
      <c r="T38" s="99"/>
    </row>
    <row r="39" spans="1:20" ht="15.75" x14ac:dyDescent="0.25">
      <c r="A39" s="98"/>
      <c r="B39" s="107"/>
      <c r="C39" s="148"/>
      <c r="D39" s="148"/>
      <c r="E39" s="31" t="s">
        <v>150</v>
      </c>
      <c r="F39" s="31"/>
      <c r="G39" s="31"/>
      <c r="H39" s="31" t="s">
        <v>129</v>
      </c>
      <c r="I39" s="31" t="s">
        <v>28</v>
      </c>
      <c r="J39" s="31" t="s">
        <v>34</v>
      </c>
      <c r="K39" s="31" t="s">
        <v>30</v>
      </c>
      <c r="L39" s="32">
        <v>196630</v>
      </c>
      <c r="M39" s="32">
        <v>46.9</v>
      </c>
      <c r="N39" s="31" t="s">
        <v>424</v>
      </c>
      <c r="O39" s="31" t="s">
        <v>296</v>
      </c>
      <c r="P39" s="31" t="s">
        <v>226</v>
      </c>
      <c r="Q39" s="31" t="s">
        <v>227</v>
      </c>
      <c r="R39" s="33"/>
      <c r="S39" s="33"/>
      <c r="T39" s="99"/>
    </row>
    <row r="40" spans="1:20" ht="15.75" x14ac:dyDescent="0.25">
      <c r="A40" s="98"/>
      <c r="B40" s="107"/>
      <c r="C40" s="148"/>
      <c r="D40" s="148"/>
      <c r="E40" s="31" t="s">
        <v>151</v>
      </c>
      <c r="F40" s="31"/>
      <c r="G40" s="31"/>
      <c r="H40" s="31" t="s">
        <v>129</v>
      </c>
      <c r="I40" s="31" t="s">
        <v>28</v>
      </c>
      <c r="J40" s="31" t="s">
        <v>34</v>
      </c>
      <c r="K40" s="31" t="s">
        <v>30</v>
      </c>
      <c r="L40" s="32">
        <v>195796.28</v>
      </c>
      <c r="M40" s="32">
        <v>42.62</v>
      </c>
      <c r="N40" s="31" t="s">
        <v>423</v>
      </c>
      <c r="O40" s="31" t="s">
        <v>320</v>
      </c>
      <c r="P40" s="31" t="s">
        <v>226</v>
      </c>
      <c r="Q40" s="31" t="s">
        <v>227</v>
      </c>
      <c r="R40" s="33"/>
      <c r="S40" s="33"/>
      <c r="T40" s="99"/>
    </row>
    <row r="41" spans="1:20" ht="15.75" x14ac:dyDescent="0.25">
      <c r="A41" s="98"/>
      <c r="B41" s="107"/>
      <c r="C41" s="148"/>
      <c r="D41" s="148"/>
      <c r="E41" s="31" t="s">
        <v>149</v>
      </c>
      <c r="F41" s="31"/>
      <c r="G41" s="31"/>
      <c r="H41" s="31" t="s">
        <v>129</v>
      </c>
      <c r="I41" s="31" t="s">
        <v>28</v>
      </c>
      <c r="J41" s="31" t="s">
        <v>34</v>
      </c>
      <c r="K41" s="31" t="s">
        <v>30</v>
      </c>
      <c r="L41" s="32">
        <v>155863</v>
      </c>
      <c r="M41" s="32">
        <v>36.200000000000003</v>
      </c>
      <c r="N41" s="31" t="s">
        <v>422</v>
      </c>
      <c r="O41" s="31" t="s">
        <v>263</v>
      </c>
      <c r="P41" s="31" t="s">
        <v>226</v>
      </c>
      <c r="Q41" s="31" t="s">
        <v>227</v>
      </c>
      <c r="R41" s="33"/>
      <c r="S41" s="33"/>
      <c r="T41" s="99"/>
    </row>
    <row r="42" spans="1:20" ht="15.75" x14ac:dyDescent="0.25">
      <c r="A42" s="98"/>
      <c r="B42" s="107"/>
      <c r="C42" s="148"/>
      <c r="D42" s="148"/>
      <c r="E42" s="31" t="s">
        <v>421</v>
      </c>
      <c r="F42" s="31"/>
      <c r="G42" s="31"/>
      <c r="H42" s="31" t="s">
        <v>129</v>
      </c>
      <c r="I42" s="31" t="s">
        <v>28</v>
      </c>
      <c r="J42" s="31" t="s">
        <v>34</v>
      </c>
      <c r="K42" s="31" t="s">
        <v>30</v>
      </c>
      <c r="L42" s="32">
        <v>53967.5</v>
      </c>
      <c r="M42" s="32">
        <v>11.66</v>
      </c>
      <c r="N42" s="31" t="s">
        <v>420</v>
      </c>
      <c r="O42" s="31" t="s">
        <v>320</v>
      </c>
      <c r="P42" s="31" t="s">
        <v>226</v>
      </c>
      <c r="Q42" s="31" t="s">
        <v>227</v>
      </c>
      <c r="R42" s="33"/>
      <c r="S42" s="33"/>
      <c r="T42" s="99"/>
    </row>
    <row r="43" spans="1:20" ht="15.75" x14ac:dyDescent="0.25">
      <c r="A43" s="98"/>
      <c r="B43" s="107"/>
      <c r="C43" s="148"/>
      <c r="D43" s="148"/>
      <c r="E43" s="31" t="s">
        <v>152</v>
      </c>
      <c r="F43" s="31"/>
      <c r="G43" s="31"/>
      <c r="H43" s="31" t="s">
        <v>129</v>
      </c>
      <c r="I43" s="31" t="s">
        <v>28</v>
      </c>
      <c r="J43" s="31" t="s">
        <v>34</v>
      </c>
      <c r="K43" s="31" t="s">
        <v>30</v>
      </c>
      <c r="L43" s="32">
        <v>4134.6000000000004</v>
      </c>
      <c r="M43" s="32">
        <v>0.9</v>
      </c>
      <c r="N43" s="31" t="s">
        <v>419</v>
      </c>
      <c r="O43" s="31" t="s">
        <v>320</v>
      </c>
      <c r="P43" s="31" t="s">
        <v>226</v>
      </c>
      <c r="Q43" s="31" t="s">
        <v>227</v>
      </c>
      <c r="R43" s="33"/>
      <c r="S43" s="33"/>
      <c r="T43" s="99"/>
    </row>
    <row r="44" spans="1:20" ht="15.75" x14ac:dyDescent="0.25">
      <c r="A44" s="98"/>
      <c r="B44" s="107"/>
      <c r="C44" s="148"/>
      <c r="D44" s="148"/>
      <c r="E44" s="31" t="s">
        <v>153</v>
      </c>
      <c r="F44" s="31"/>
      <c r="G44" s="31"/>
      <c r="H44" s="31" t="s">
        <v>129</v>
      </c>
      <c r="I44" s="31" t="s">
        <v>28</v>
      </c>
      <c r="J44" s="31" t="s">
        <v>133</v>
      </c>
      <c r="K44" s="31" t="s">
        <v>30</v>
      </c>
      <c r="L44" s="32">
        <v>2601.6</v>
      </c>
      <c r="M44" s="32">
        <v>0</v>
      </c>
      <c r="N44" s="31" t="s">
        <v>418</v>
      </c>
      <c r="O44" s="31" t="s">
        <v>417</v>
      </c>
      <c r="P44" s="31" t="s">
        <v>226</v>
      </c>
      <c r="Q44" s="31" t="s">
        <v>227</v>
      </c>
      <c r="R44" s="33"/>
      <c r="S44" s="33"/>
      <c r="T44" s="99"/>
    </row>
    <row r="45" spans="1:20" ht="15.75" x14ac:dyDescent="0.25">
      <c r="A45" s="98"/>
      <c r="B45" s="107"/>
      <c r="C45" s="148"/>
      <c r="D45" s="148"/>
      <c r="E45" s="31" t="s">
        <v>154</v>
      </c>
      <c r="F45" s="31"/>
      <c r="G45" s="31"/>
      <c r="H45" s="31" t="s">
        <v>129</v>
      </c>
      <c r="I45" s="31" t="s">
        <v>28</v>
      </c>
      <c r="J45" s="31" t="s">
        <v>133</v>
      </c>
      <c r="K45" s="31" t="s">
        <v>30</v>
      </c>
      <c r="L45" s="32">
        <v>2168</v>
      </c>
      <c r="M45" s="32">
        <v>0</v>
      </c>
      <c r="N45" s="31" t="s">
        <v>418</v>
      </c>
      <c r="O45" s="31" t="s">
        <v>417</v>
      </c>
      <c r="P45" s="31" t="s">
        <v>226</v>
      </c>
      <c r="Q45" s="31" t="s">
        <v>227</v>
      </c>
      <c r="R45" s="33"/>
      <c r="S45" s="33"/>
      <c r="T45" s="99"/>
    </row>
    <row r="46" spans="1:20" ht="15.75" x14ac:dyDescent="0.25">
      <c r="A46" s="98"/>
      <c r="B46" s="107"/>
      <c r="C46" s="148"/>
      <c r="D46" s="148"/>
      <c r="E46" s="31" t="s">
        <v>416</v>
      </c>
      <c r="F46" s="31"/>
      <c r="G46" s="31"/>
      <c r="H46" s="31" t="s">
        <v>129</v>
      </c>
      <c r="I46" s="31" t="s">
        <v>28</v>
      </c>
      <c r="J46" s="31" t="s">
        <v>111</v>
      </c>
      <c r="K46" s="31" t="s">
        <v>30</v>
      </c>
      <c r="L46" s="32">
        <v>29640</v>
      </c>
      <c r="M46" s="32">
        <v>0</v>
      </c>
      <c r="N46" s="31" t="s">
        <v>415</v>
      </c>
      <c r="O46" s="31" t="s">
        <v>414</v>
      </c>
      <c r="P46" s="31" t="s">
        <v>226</v>
      </c>
      <c r="Q46" s="31" t="s">
        <v>227</v>
      </c>
      <c r="R46" s="33"/>
      <c r="S46" s="33"/>
      <c r="T46" s="99"/>
    </row>
    <row r="47" spans="1:20" ht="15.75" x14ac:dyDescent="0.25">
      <c r="A47" s="98"/>
      <c r="B47" s="107"/>
      <c r="C47" s="148"/>
      <c r="D47" s="148"/>
      <c r="E47" s="31" t="s">
        <v>155</v>
      </c>
      <c r="F47" s="31"/>
      <c r="G47" s="31"/>
      <c r="H47" s="31" t="s">
        <v>129</v>
      </c>
      <c r="I47" s="31" t="s">
        <v>28</v>
      </c>
      <c r="J47" s="31" t="s">
        <v>111</v>
      </c>
      <c r="K47" s="31" t="s">
        <v>30</v>
      </c>
      <c r="L47" s="32">
        <v>18837</v>
      </c>
      <c r="M47" s="32">
        <v>2.42</v>
      </c>
      <c r="N47" s="31" t="s">
        <v>412</v>
      </c>
      <c r="O47" s="31" t="s">
        <v>320</v>
      </c>
      <c r="P47" s="31" t="s">
        <v>226</v>
      </c>
      <c r="Q47" s="31" t="s">
        <v>227</v>
      </c>
      <c r="R47" s="33"/>
      <c r="S47" s="33"/>
      <c r="T47" s="99"/>
    </row>
    <row r="48" spans="1:20" ht="15.75" x14ac:dyDescent="0.25">
      <c r="A48" s="98"/>
      <c r="B48" s="107"/>
      <c r="C48" s="148"/>
      <c r="D48" s="148"/>
      <c r="E48" s="31" t="s">
        <v>156</v>
      </c>
      <c r="F48" s="31"/>
      <c r="G48" s="31"/>
      <c r="H48" s="31" t="s">
        <v>129</v>
      </c>
      <c r="I48" s="31" t="s">
        <v>28</v>
      </c>
      <c r="J48" s="31" t="s">
        <v>111</v>
      </c>
      <c r="K48" s="31" t="s">
        <v>30</v>
      </c>
      <c r="L48" s="32">
        <v>18837</v>
      </c>
      <c r="M48" s="32">
        <v>2.42</v>
      </c>
      <c r="N48" s="31" t="s">
        <v>413</v>
      </c>
      <c r="O48" s="31" t="s">
        <v>320</v>
      </c>
      <c r="P48" s="31" t="s">
        <v>226</v>
      </c>
      <c r="Q48" s="31" t="s">
        <v>227</v>
      </c>
      <c r="R48" s="33"/>
      <c r="S48" s="33"/>
      <c r="T48" s="99"/>
    </row>
    <row r="49" spans="1:20" ht="15.75" x14ac:dyDescent="0.25">
      <c r="A49" s="98"/>
      <c r="B49" s="107"/>
      <c r="C49" s="148"/>
      <c r="D49" s="148"/>
      <c r="E49" s="31" t="s">
        <v>157</v>
      </c>
      <c r="F49" s="31"/>
      <c r="G49" s="31"/>
      <c r="H49" s="31" t="s">
        <v>129</v>
      </c>
      <c r="I49" s="31" t="s">
        <v>28</v>
      </c>
      <c r="J49" s="31" t="s">
        <v>111</v>
      </c>
      <c r="K49" s="31" t="s">
        <v>30</v>
      </c>
      <c r="L49" s="32">
        <v>20802.599999999999</v>
      </c>
      <c r="M49" s="32">
        <v>2.67</v>
      </c>
      <c r="N49" s="31" t="s">
        <v>412</v>
      </c>
      <c r="O49" s="31" t="s">
        <v>320</v>
      </c>
      <c r="P49" s="31" t="s">
        <v>226</v>
      </c>
      <c r="Q49" s="31" t="s">
        <v>227</v>
      </c>
      <c r="R49" s="33"/>
      <c r="S49" s="33"/>
      <c r="T49" s="99"/>
    </row>
    <row r="50" spans="1:20" ht="15.75" x14ac:dyDescent="0.25">
      <c r="A50" s="98"/>
      <c r="B50" s="107"/>
      <c r="C50" s="148"/>
      <c r="D50" s="148"/>
      <c r="E50" s="31" t="s">
        <v>158</v>
      </c>
      <c r="F50" s="31"/>
      <c r="G50" s="31"/>
      <c r="H50" s="31" t="s">
        <v>129</v>
      </c>
      <c r="I50" s="31" t="s">
        <v>28</v>
      </c>
      <c r="J50" s="31" t="s">
        <v>34</v>
      </c>
      <c r="K50" s="31" t="s">
        <v>30</v>
      </c>
      <c r="L50" s="32">
        <v>56781.84</v>
      </c>
      <c r="M50" s="32">
        <v>12.36</v>
      </c>
      <c r="N50" s="31" t="s">
        <v>411</v>
      </c>
      <c r="O50" s="31" t="s">
        <v>410</v>
      </c>
      <c r="P50" s="31" t="s">
        <v>226</v>
      </c>
      <c r="Q50" s="31" t="s">
        <v>227</v>
      </c>
      <c r="R50" s="33"/>
      <c r="S50" s="33"/>
      <c r="T50" s="99"/>
    </row>
    <row r="51" spans="1:20" ht="15.75" x14ac:dyDescent="0.25">
      <c r="A51" s="98"/>
      <c r="B51" s="107"/>
      <c r="C51" s="148"/>
      <c r="D51" s="148"/>
      <c r="E51" s="31" t="s">
        <v>159</v>
      </c>
      <c r="F51" s="31"/>
      <c r="G51" s="31"/>
      <c r="H51" s="31" t="s">
        <v>129</v>
      </c>
      <c r="I51" s="31" t="s">
        <v>28</v>
      </c>
      <c r="J51" s="31" t="s">
        <v>34</v>
      </c>
      <c r="K51" s="31" t="s">
        <v>30</v>
      </c>
      <c r="L51" s="32">
        <v>63633.05</v>
      </c>
      <c r="M51" s="32">
        <v>11.5</v>
      </c>
      <c r="N51" s="31" t="s">
        <v>395</v>
      </c>
      <c r="O51" s="31" t="s">
        <v>236</v>
      </c>
      <c r="P51" s="31" t="s">
        <v>226</v>
      </c>
      <c r="Q51" s="31" t="s">
        <v>227</v>
      </c>
      <c r="R51" s="33"/>
      <c r="S51" s="33"/>
      <c r="T51" s="99"/>
    </row>
    <row r="52" spans="1:20" ht="15.75" x14ac:dyDescent="0.25">
      <c r="A52" s="98"/>
      <c r="B52" s="107"/>
      <c r="C52" s="148"/>
      <c r="D52" s="148"/>
      <c r="E52" s="31" t="s">
        <v>160</v>
      </c>
      <c r="F52" s="31"/>
      <c r="G52" s="31"/>
      <c r="H52" s="31" t="s">
        <v>129</v>
      </c>
      <c r="I52" s="31" t="s">
        <v>28</v>
      </c>
      <c r="J52" s="31" t="s">
        <v>34</v>
      </c>
      <c r="K52" s="31" t="s">
        <v>30</v>
      </c>
      <c r="L52" s="32">
        <v>29030.400000000001</v>
      </c>
      <c r="M52" s="32">
        <v>0</v>
      </c>
      <c r="N52" s="31" t="s">
        <v>363</v>
      </c>
      <c r="O52" s="31" t="s">
        <v>239</v>
      </c>
      <c r="P52" s="31" t="s">
        <v>226</v>
      </c>
      <c r="Q52" s="31" t="s">
        <v>227</v>
      </c>
      <c r="R52" s="33"/>
      <c r="S52" s="33"/>
      <c r="T52" s="99"/>
    </row>
    <row r="53" spans="1:20" ht="15.75" x14ac:dyDescent="0.25">
      <c r="A53" s="98"/>
      <c r="B53" s="107"/>
      <c r="C53" s="148"/>
      <c r="D53" s="148"/>
      <c r="E53" s="31" t="s">
        <v>161</v>
      </c>
      <c r="F53" s="31"/>
      <c r="G53" s="31"/>
      <c r="H53" s="31" t="s">
        <v>129</v>
      </c>
      <c r="I53" s="31" t="s">
        <v>28</v>
      </c>
      <c r="J53" s="31" t="s">
        <v>34</v>
      </c>
      <c r="K53" s="31" t="s">
        <v>30</v>
      </c>
      <c r="L53" s="32">
        <v>61559.6</v>
      </c>
      <c r="M53" s="32">
        <v>13.4</v>
      </c>
      <c r="N53" s="31" t="s">
        <v>409</v>
      </c>
      <c r="O53" s="31" t="s">
        <v>246</v>
      </c>
      <c r="P53" s="31" t="s">
        <v>226</v>
      </c>
      <c r="Q53" s="31" t="s">
        <v>227</v>
      </c>
      <c r="R53" s="33"/>
      <c r="S53" s="33"/>
      <c r="T53" s="99"/>
    </row>
    <row r="54" spans="1:20" ht="15.75" x14ac:dyDescent="0.25">
      <c r="A54" s="98"/>
      <c r="B54" s="107"/>
      <c r="C54" s="148"/>
      <c r="D54" s="148"/>
      <c r="E54" s="31" t="s">
        <v>162</v>
      </c>
      <c r="F54" s="31"/>
      <c r="G54" s="31"/>
      <c r="H54" s="31" t="s">
        <v>129</v>
      </c>
      <c r="I54" s="31" t="s">
        <v>28</v>
      </c>
      <c r="J54" s="31" t="s">
        <v>34</v>
      </c>
      <c r="K54" s="31" t="s">
        <v>30</v>
      </c>
      <c r="L54" s="32">
        <v>60457.04</v>
      </c>
      <c r="M54" s="32">
        <v>13.16</v>
      </c>
      <c r="N54" s="31" t="s">
        <v>408</v>
      </c>
      <c r="O54" s="31" t="s">
        <v>320</v>
      </c>
      <c r="P54" s="31" t="s">
        <v>226</v>
      </c>
      <c r="Q54" s="31" t="s">
        <v>227</v>
      </c>
      <c r="R54" s="33"/>
      <c r="S54" s="33"/>
      <c r="T54" s="99"/>
    </row>
    <row r="55" spans="1:20" ht="15.75" x14ac:dyDescent="0.25">
      <c r="A55" s="98"/>
      <c r="B55" s="107"/>
      <c r="C55" s="148"/>
      <c r="D55" s="148"/>
      <c r="E55" s="31" t="s">
        <v>163</v>
      </c>
      <c r="F55" s="31"/>
      <c r="G55" s="31"/>
      <c r="H55" s="31" t="s">
        <v>129</v>
      </c>
      <c r="I55" s="31" t="s">
        <v>28</v>
      </c>
      <c r="J55" s="31" t="s">
        <v>34</v>
      </c>
      <c r="K55" s="31" t="s">
        <v>30</v>
      </c>
      <c r="L55" s="32">
        <v>47878.9</v>
      </c>
      <c r="M55" s="32">
        <v>6.11</v>
      </c>
      <c r="N55" s="31" t="s">
        <v>229</v>
      </c>
      <c r="O55" s="31" t="s">
        <v>407</v>
      </c>
      <c r="P55" s="31" t="s">
        <v>226</v>
      </c>
      <c r="Q55" s="31" t="s">
        <v>227</v>
      </c>
      <c r="R55" s="33"/>
      <c r="S55" s="33"/>
      <c r="T55" s="99"/>
    </row>
    <row r="56" spans="1:20" ht="15.75" x14ac:dyDescent="0.25">
      <c r="A56" s="98"/>
      <c r="B56" s="107"/>
      <c r="C56" s="148"/>
      <c r="D56" s="148"/>
      <c r="E56" s="31" t="s">
        <v>163</v>
      </c>
      <c r="F56" s="31"/>
      <c r="G56" s="31"/>
      <c r="H56" s="31" t="s">
        <v>129</v>
      </c>
      <c r="I56" s="31" t="s">
        <v>28</v>
      </c>
      <c r="J56" s="31" t="s">
        <v>34</v>
      </c>
      <c r="K56" s="31" t="s">
        <v>30</v>
      </c>
      <c r="L56" s="32">
        <v>5783.4</v>
      </c>
      <c r="M56" s="32">
        <v>0</v>
      </c>
      <c r="N56" s="31" t="s">
        <v>229</v>
      </c>
      <c r="O56" s="31" t="s">
        <v>407</v>
      </c>
      <c r="P56" s="31" t="s">
        <v>226</v>
      </c>
      <c r="Q56" s="31" t="s">
        <v>227</v>
      </c>
      <c r="R56" s="33"/>
      <c r="S56" s="33"/>
      <c r="T56" s="99"/>
    </row>
    <row r="57" spans="1:20" ht="15.75" x14ac:dyDescent="0.25">
      <c r="A57" s="98"/>
      <c r="B57" s="107"/>
      <c r="C57" s="148"/>
      <c r="D57" s="148"/>
      <c r="E57" s="31" t="s">
        <v>164</v>
      </c>
      <c r="F57" s="31"/>
      <c r="G57" s="31"/>
      <c r="H57" s="31" t="s">
        <v>129</v>
      </c>
      <c r="I57" s="31" t="s">
        <v>28</v>
      </c>
      <c r="J57" s="31" t="s">
        <v>34</v>
      </c>
      <c r="K57" s="31" t="s">
        <v>30</v>
      </c>
      <c r="L57" s="32">
        <v>10080</v>
      </c>
      <c r="M57" s="32">
        <v>0</v>
      </c>
      <c r="N57" s="31" t="s">
        <v>229</v>
      </c>
      <c r="O57" s="31" t="s">
        <v>236</v>
      </c>
      <c r="P57" s="31" t="s">
        <v>226</v>
      </c>
      <c r="Q57" s="31" t="s">
        <v>227</v>
      </c>
      <c r="R57" s="33"/>
      <c r="S57" s="33"/>
      <c r="T57" s="99"/>
    </row>
    <row r="58" spans="1:20" ht="15.75" x14ac:dyDescent="0.25">
      <c r="A58" s="98"/>
      <c r="B58" s="107"/>
      <c r="C58" s="148"/>
      <c r="D58" s="148"/>
      <c r="E58" s="31" t="s">
        <v>166</v>
      </c>
      <c r="F58" s="31"/>
      <c r="G58" s="31"/>
      <c r="H58" s="31" t="s">
        <v>129</v>
      </c>
      <c r="I58" s="31" t="s">
        <v>28</v>
      </c>
      <c r="J58" s="31" t="s">
        <v>34</v>
      </c>
      <c r="K58" s="31" t="s">
        <v>30</v>
      </c>
      <c r="L58" s="32">
        <v>39748.11</v>
      </c>
      <c r="M58" s="32">
        <v>6.74</v>
      </c>
      <c r="N58" s="31" t="s">
        <v>302</v>
      </c>
      <c r="O58" s="31" t="s">
        <v>406</v>
      </c>
      <c r="P58" s="31" t="s">
        <v>226</v>
      </c>
      <c r="Q58" s="31" t="s">
        <v>227</v>
      </c>
      <c r="R58" s="33"/>
      <c r="S58" s="33"/>
      <c r="T58" s="99"/>
    </row>
    <row r="59" spans="1:20" ht="15.75" x14ac:dyDescent="0.25">
      <c r="A59" s="98"/>
      <c r="B59" s="107"/>
      <c r="C59" s="148"/>
      <c r="D59" s="148"/>
      <c r="E59" s="31" t="s">
        <v>167</v>
      </c>
      <c r="F59" s="31"/>
      <c r="G59" s="31"/>
      <c r="H59" s="31" t="s">
        <v>129</v>
      </c>
      <c r="I59" s="31" t="s">
        <v>28</v>
      </c>
      <c r="J59" s="31" t="s">
        <v>34</v>
      </c>
      <c r="K59" s="31" t="s">
        <v>30</v>
      </c>
      <c r="L59" s="32">
        <v>26199.599999999999</v>
      </c>
      <c r="M59" s="32">
        <v>0</v>
      </c>
      <c r="N59" s="31" t="s">
        <v>405</v>
      </c>
      <c r="O59" s="31" t="s">
        <v>319</v>
      </c>
      <c r="P59" s="31" t="s">
        <v>226</v>
      </c>
      <c r="Q59" s="31" t="s">
        <v>227</v>
      </c>
      <c r="R59" s="33"/>
      <c r="S59" s="33"/>
      <c r="T59" s="99"/>
    </row>
    <row r="60" spans="1:20" ht="15.75" x14ac:dyDescent="0.25">
      <c r="A60" s="98"/>
      <c r="B60" s="107"/>
      <c r="C60" s="148"/>
      <c r="D60" s="148"/>
      <c r="E60" s="31" t="s">
        <v>168</v>
      </c>
      <c r="F60" s="31"/>
      <c r="G60" s="31"/>
      <c r="H60" s="31" t="s">
        <v>129</v>
      </c>
      <c r="I60" s="31" t="s">
        <v>28</v>
      </c>
      <c r="J60" s="31" t="s">
        <v>34</v>
      </c>
      <c r="K60" s="31" t="s">
        <v>30</v>
      </c>
      <c r="L60" s="32">
        <v>12476.45</v>
      </c>
      <c r="M60" s="32">
        <v>3.19</v>
      </c>
      <c r="N60" s="31" t="s">
        <v>265</v>
      </c>
      <c r="O60" s="31" t="s">
        <v>404</v>
      </c>
      <c r="P60" s="31" t="s">
        <v>226</v>
      </c>
      <c r="Q60" s="31" t="s">
        <v>227</v>
      </c>
      <c r="R60" s="33"/>
      <c r="S60" s="33"/>
      <c r="T60" s="99"/>
    </row>
    <row r="61" spans="1:20" ht="15.75" x14ac:dyDescent="0.25">
      <c r="A61" s="98"/>
      <c r="B61" s="107"/>
      <c r="C61" s="148"/>
      <c r="D61" s="148"/>
      <c r="E61" s="31" t="s">
        <v>169</v>
      </c>
      <c r="F61" s="31"/>
      <c r="G61" s="31"/>
      <c r="H61" s="31" t="s">
        <v>129</v>
      </c>
      <c r="I61" s="31" t="s">
        <v>28</v>
      </c>
      <c r="J61" s="31" t="s">
        <v>34</v>
      </c>
      <c r="K61" s="31" t="s">
        <v>30</v>
      </c>
      <c r="L61" s="32">
        <v>103138.6</v>
      </c>
      <c r="M61" s="32">
        <v>23.4</v>
      </c>
      <c r="N61" s="31" t="s">
        <v>403</v>
      </c>
      <c r="O61" s="31" t="s">
        <v>402</v>
      </c>
      <c r="P61" s="31" t="s">
        <v>226</v>
      </c>
      <c r="Q61" s="31" t="s">
        <v>227</v>
      </c>
      <c r="R61" s="33"/>
      <c r="S61" s="33"/>
      <c r="T61" s="99"/>
    </row>
    <row r="62" spans="1:20" ht="15.75" x14ac:dyDescent="0.25">
      <c r="A62" s="98"/>
      <c r="B62" s="107"/>
      <c r="C62" s="148"/>
      <c r="D62" s="148"/>
      <c r="E62" s="31" t="s">
        <v>170</v>
      </c>
      <c r="F62" s="31"/>
      <c r="G62" s="31"/>
      <c r="H62" s="31" t="s">
        <v>129</v>
      </c>
      <c r="I62" s="31" t="s">
        <v>28</v>
      </c>
      <c r="J62" s="31" t="s">
        <v>34</v>
      </c>
      <c r="K62" s="31" t="s">
        <v>30</v>
      </c>
      <c r="L62" s="32">
        <v>26029.19</v>
      </c>
      <c r="M62" s="32">
        <v>5.65</v>
      </c>
      <c r="N62" s="31" t="s">
        <v>236</v>
      </c>
      <c r="O62" s="31" t="s">
        <v>401</v>
      </c>
      <c r="P62" s="31" t="s">
        <v>226</v>
      </c>
      <c r="Q62" s="31" t="s">
        <v>227</v>
      </c>
      <c r="R62" s="33"/>
      <c r="S62" s="33"/>
      <c r="T62" s="99"/>
    </row>
    <row r="63" spans="1:20" ht="15.75" x14ac:dyDescent="0.25">
      <c r="A63" s="98"/>
      <c r="B63" s="107"/>
      <c r="C63" s="148"/>
      <c r="D63" s="148"/>
      <c r="E63" s="31" t="s">
        <v>172</v>
      </c>
      <c r="F63" s="31"/>
      <c r="G63" s="31"/>
      <c r="H63" s="31" t="s">
        <v>129</v>
      </c>
      <c r="I63" s="31" t="s">
        <v>28</v>
      </c>
      <c r="J63" s="31" t="s">
        <v>73</v>
      </c>
      <c r="K63" s="31" t="s">
        <v>30</v>
      </c>
      <c r="L63" s="32">
        <v>292009</v>
      </c>
      <c r="M63" s="32">
        <v>9.6999999999999993</v>
      </c>
      <c r="N63" s="31" t="s">
        <v>319</v>
      </c>
      <c r="O63" s="31" t="s">
        <v>400</v>
      </c>
      <c r="P63" s="31" t="s">
        <v>226</v>
      </c>
      <c r="Q63" s="31" t="s">
        <v>227</v>
      </c>
      <c r="R63" s="33"/>
      <c r="S63" s="33"/>
      <c r="T63" s="99"/>
    </row>
    <row r="64" spans="1:20" ht="15.75" x14ac:dyDescent="0.25">
      <c r="A64" s="98"/>
      <c r="B64" s="107"/>
      <c r="C64" s="148"/>
      <c r="D64" s="148"/>
      <c r="E64" s="31" t="s">
        <v>173</v>
      </c>
      <c r="F64" s="31"/>
      <c r="G64" s="31"/>
      <c r="H64" s="31" t="s">
        <v>129</v>
      </c>
      <c r="I64" s="31" t="s">
        <v>28</v>
      </c>
      <c r="J64" s="31" t="s">
        <v>34</v>
      </c>
      <c r="K64" s="31" t="s">
        <v>30</v>
      </c>
      <c r="L64" s="32">
        <v>65242.1</v>
      </c>
      <c r="M64" s="32">
        <v>16.687000000000001</v>
      </c>
      <c r="N64" s="31" t="s">
        <v>303</v>
      </c>
      <c r="O64" s="31" t="s">
        <v>293</v>
      </c>
      <c r="P64" s="31" t="s">
        <v>226</v>
      </c>
      <c r="Q64" s="31" t="s">
        <v>227</v>
      </c>
      <c r="R64" s="33"/>
      <c r="S64" s="33"/>
      <c r="T64" s="99"/>
    </row>
    <row r="65" spans="1:20" ht="15.75" x14ac:dyDescent="0.25">
      <c r="A65" s="98"/>
      <c r="B65" s="107"/>
      <c r="C65" s="148"/>
      <c r="D65" s="148"/>
      <c r="E65" s="31" t="s">
        <v>175</v>
      </c>
      <c r="F65" s="31"/>
      <c r="G65" s="31"/>
      <c r="H65" s="31" t="s">
        <v>129</v>
      </c>
      <c r="I65" s="31" t="s">
        <v>28</v>
      </c>
      <c r="J65" s="31" t="s">
        <v>111</v>
      </c>
      <c r="K65" s="31" t="s">
        <v>30</v>
      </c>
      <c r="L65" s="32">
        <v>90712</v>
      </c>
      <c r="M65" s="32">
        <v>22</v>
      </c>
      <c r="N65" s="31" t="s">
        <v>399</v>
      </c>
      <c r="O65" s="31" t="s">
        <v>296</v>
      </c>
      <c r="P65" s="31" t="s">
        <v>226</v>
      </c>
      <c r="Q65" s="31" t="s">
        <v>227</v>
      </c>
      <c r="R65" s="33"/>
      <c r="S65" s="33"/>
      <c r="T65" s="99"/>
    </row>
    <row r="66" spans="1:20" ht="15.75" x14ac:dyDescent="0.25">
      <c r="A66" s="98"/>
      <c r="B66" s="108"/>
      <c r="C66" s="109" t="s">
        <v>53</v>
      </c>
      <c r="D66" s="110" t="s">
        <v>54</v>
      </c>
      <c r="E66" s="34">
        <v>37</v>
      </c>
      <c r="F66" s="34"/>
      <c r="G66" s="34"/>
      <c r="H66" s="34"/>
      <c r="I66" s="34"/>
      <c r="J66" s="34"/>
      <c r="K66" s="34"/>
      <c r="L66" s="34">
        <f>SUM(L29:L65)</f>
        <v>2196024.5800000005</v>
      </c>
      <c r="M66" s="34">
        <f>SUM(M29:M65)</f>
        <v>357.84659999999991</v>
      </c>
      <c r="N66" s="34"/>
      <c r="O66" s="34"/>
      <c r="P66" s="34"/>
      <c r="Q66" s="34"/>
      <c r="R66" s="34">
        <v>2196025</v>
      </c>
      <c r="S66" s="34">
        <v>358</v>
      </c>
      <c r="T66" s="99"/>
    </row>
    <row r="67" spans="1:20" ht="15.75" x14ac:dyDescent="0.25">
      <c r="A67" s="98"/>
      <c r="B67" s="109" t="s">
        <v>53</v>
      </c>
      <c r="C67" s="112"/>
      <c r="D67" s="110" t="s">
        <v>54</v>
      </c>
      <c r="E67" s="34">
        <v>49</v>
      </c>
      <c r="F67" s="34"/>
      <c r="G67" s="34"/>
      <c r="H67" s="34"/>
      <c r="I67" s="34"/>
      <c r="J67" s="34"/>
      <c r="K67" s="34"/>
      <c r="L67" s="34">
        <f>L66+L28</f>
        <v>2416426.5900000008</v>
      </c>
      <c r="M67" s="34">
        <f>M66+M28</f>
        <v>386.99659999999989</v>
      </c>
      <c r="N67" s="34"/>
      <c r="O67" s="34"/>
      <c r="P67" s="34"/>
      <c r="Q67" s="34"/>
      <c r="R67" s="34">
        <v>2469815</v>
      </c>
      <c r="S67" s="34">
        <v>467</v>
      </c>
      <c r="T67" s="99"/>
    </row>
    <row r="68" spans="1:20" ht="15.75" x14ac:dyDescent="0.25">
      <c r="A68" s="98"/>
      <c r="B68" s="43" t="s">
        <v>176</v>
      </c>
      <c r="C68" s="154" t="s">
        <v>25</v>
      </c>
      <c r="D68" s="154"/>
      <c r="E68" s="31" t="s">
        <v>177</v>
      </c>
      <c r="F68" s="31"/>
      <c r="G68" s="31"/>
      <c r="H68" s="31" t="s">
        <v>129</v>
      </c>
      <c r="I68" s="31" t="s">
        <v>28</v>
      </c>
      <c r="J68" s="31" t="s">
        <v>34</v>
      </c>
      <c r="K68" s="31" t="s">
        <v>30</v>
      </c>
      <c r="L68" s="32">
        <v>3263.25</v>
      </c>
      <c r="M68" s="32">
        <v>1.26</v>
      </c>
      <c r="N68" s="31" t="s">
        <v>398</v>
      </c>
      <c r="O68" s="31" t="s">
        <v>397</v>
      </c>
      <c r="P68" s="31" t="s">
        <v>226</v>
      </c>
      <c r="Q68" s="31" t="s">
        <v>227</v>
      </c>
      <c r="R68" s="33"/>
      <c r="S68" s="33"/>
      <c r="T68" s="99"/>
    </row>
    <row r="69" spans="1:20" ht="15.75" x14ac:dyDescent="0.25">
      <c r="A69" s="98"/>
      <c r="B69" s="107"/>
      <c r="C69" s="148"/>
      <c r="D69" s="148"/>
      <c r="E69" s="31" t="s">
        <v>178</v>
      </c>
      <c r="F69" s="31"/>
      <c r="G69" s="31"/>
      <c r="H69" s="31" t="s">
        <v>129</v>
      </c>
      <c r="I69" s="31" t="s">
        <v>28</v>
      </c>
      <c r="J69" s="31" t="s">
        <v>34</v>
      </c>
      <c r="K69" s="31" t="s">
        <v>30</v>
      </c>
      <c r="L69" s="32">
        <v>10789.8</v>
      </c>
      <c r="M69" s="32">
        <v>0</v>
      </c>
      <c r="N69" s="31" t="s">
        <v>396</v>
      </c>
      <c r="O69" s="31" t="s">
        <v>390</v>
      </c>
      <c r="P69" s="31" t="s">
        <v>226</v>
      </c>
      <c r="Q69" s="31" t="s">
        <v>227</v>
      </c>
      <c r="R69" s="33"/>
      <c r="S69" s="33"/>
      <c r="T69" s="99"/>
    </row>
    <row r="70" spans="1:20" ht="15.75" x14ac:dyDescent="0.25">
      <c r="A70" s="98"/>
      <c r="B70" s="107"/>
      <c r="C70" s="148"/>
      <c r="D70" s="148"/>
      <c r="E70" s="31" t="s">
        <v>179</v>
      </c>
      <c r="F70" s="31"/>
      <c r="G70" s="31"/>
      <c r="H70" s="31" t="s">
        <v>129</v>
      </c>
      <c r="I70" s="31" t="s">
        <v>28</v>
      </c>
      <c r="J70" s="31" t="s">
        <v>34</v>
      </c>
      <c r="K70" s="31" t="s">
        <v>30</v>
      </c>
      <c r="L70" s="32">
        <v>116858.52</v>
      </c>
      <c r="M70" s="32">
        <v>23.34</v>
      </c>
      <c r="N70" s="31" t="s">
        <v>295</v>
      </c>
      <c r="O70" s="31" t="s">
        <v>286</v>
      </c>
      <c r="P70" s="31" t="s">
        <v>226</v>
      </c>
      <c r="Q70" s="31" t="s">
        <v>227</v>
      </c>
      <c r="R70" s="33"/>
      <c r="S70" s="33"/>
      <c r="T70" s="99"/>
    </row>
    <row r="71" spans="1:20" ht="15.75" x14ac:dyDescent="0.25">
      <c r="A71" s="98"/>
      <c r="B71" s="108"/>
      <c r="C71" s="109" t="s">
        <v>53</v>
      </c>
      <c r="D71" s="110" t="s">
        <v>54</v>
      </c>
      <c r="E71" s="34">
        <v>3</v>
      </c>
      <c r="F71" s="34"/>
      <c r="G71" s="34"/>
      <c r="H71" s="34"/>
      <c r="I71" s="34"/>
      <c r="J71" s="34"/>
      <c r="K71" s="34"/>
      <c r="L71" s="34">
        <f>SUM(L68:L70)</f>
        <v>130911.57</v>
      </c>
      <c r="M71" s="34">
        <f>SUM(M68:M70)</f>
        <v>24.6</v>
      </c>
      <c r="N71" s="34"/>
      <c r="O71" s="34"/>
      <c r="P71" s="34"/>
      <c r="Q71" s="34"/>
      <c r="R71" s="34">
        <v>130912</v>
      </c>
      <c r="S71" s="34">
        <v>25</v>
      </c>
      <c r="T71" s="99"/>
    </row>
    <row r="72" spans="1:20" ht="15.75" x14ac:dyDescent="0.25">
      <c r="A72" s="98"/>
      <c r="B72" s="107"/>
      <c r="C72" s="154" t="s">
        <v>55</v>
      </c>
      <c r="D72" s="154"/>
      <c r="E72" s="31" t="s">
        <v>180</v>
      </c>
      <c r="F72" s="31"/>
      <c r="G72" s="31"/>
      <c r="H72" s="31" t="s">
        <v>129</v>
      </c>
      <c r="I72" s="31" t="s">
        <v>28</v>
      </c>
      <c r="J72" s="31" t="s">
        <v>34</v>
      </c>
      <c r="K72" s="31" t="s">
        <v>30</v>
      </c>
      <c r="L72" s="32">
        <v>79274.12</v>
      </c>
      <c r="M72" s="32">
        <v>17.29</v>
      </c>
      <c r="N72" s="31" t="s">
        <v>254</v>
      </c>
      <c r="O72" s="31" t="s">
        <v>394</v>
      </c>
      <c r="P72" s="31" t="s">
        <v>226</v>
      </c>
      <c r="Q72" s="31" t="s">
        <v>227</v>
      </c>
      <c r="R72" s="33"/>
      <c r="S72" s="33"/>
      <c r="T72" s="99"/>
    </row>
    <row r="73" spans="1:20" ht="15.75" x14ac:dyDescent="0.25">
      <c r="A73" s="98"/>
      <c r="B73" s="107"/>
      <c r="C73" s="148"/>
      <c r="D73" s="148"/>
      <c r="E73" s="31" t="s">
        <v>181</v>
      </c>
      <c r="F73" s="31"/>
      <c r="G73" s="31"/>
      <c r="H73" s="31" t="s">
        <v>129</v>
      </c>
      <c r="I73" s="31" t="s">
        <v>28</v>
      </c>
      <c r="J73" s="31" t="s">
        <v>34</v>
      </c>
      <c r="K73" s="31" t="s">
        <v>30</v>
      </c>
      <c r="L73" s="32">
        <v>322675.8</v>
      </c>
      <c r="M73" s="32">
        <v>50.8</v>
      </c>
      <c r="N73" s="31" t="s">
        <v>395</v>
      </c>
      <c r="O73" s="31" t="s">
        <v>394</v>
      </c>
      <c r="P73" s="31" t="s">
        <v>226</v>
      </c>
      <c r="Q73" s="31" t="s">
        <v>227</v>
      </c>
      <c r="R73" s="33"/>
      <c r="S73" s="33"/>
      <c r="T73" s="99"/>
    </row>
    <row r="74" spans="1:20" ht="15.75" x14ac:dyDescent="0.25">
      <c r="A74" s="98"/>
      <c r="B74" s="107"/>
      <c r="C74" s="148"/>
      <c r="D74" s="148"/>
      <c r="E74" s="31" t="s">
        <v>182</v>
      </c>
      <c r="F74" s="31"/>
      <c r="G74" s="31"/>
      <c r="H74" s="31" t="s">
        <v>129</v>
      </c>
      <c r="I74" s="31" t="s">
        <v>28</v>
      </c>
      <c r="J74" s="31" t="s">
        <v>34</v>
      </c>
      <c r="K74" s="31" t="s">
        <v>30</v>
      </c>
      <c r="L74" s="32">
        <v>59354.48</v>
      </c>
      <c r="M74" s="32">
        <v>12.92</v>
      </c>
      <c r="N74" s="31" t="s">
        <v>236</v>
      </c>
      <c r="O74" s="31" t="s">
        <v>272</v>
      </c>
      <c r="P74" s="31" t="s">
        <v>226</v>
      </c>
      <c r="Q74" s="31" t="s">
        <v>227</v>
      </c>
      <c r="R74" s="33"/>
      <c r="S74" s="33"/>
      <c r="T74" s="99"/>
    </row>
    <row r="75" spans="1:20" ht="15.75" x14ac:dyDescent="0.25">
      <c r="A75" s="98"/>
      <c r="B75" s="107"/>
      <c r="C75" s="148"/>
      <c r="D75" s="148"/>
      <c r="E75" s="31" t="s">
        <v>393</v>
      </c>
      <c r="F75" s="31"/>
      <c r="G75" s="31"/>
      <c r="H75" s="31" t="s">
        <v>129</v>
      </c>
      <c r="I75" s="31" t="s">
        <v>28</v>
      </c>
      <c r="J75" s="31" t="s">
        <v>133</v>
      </c>
      <c r="K75" s="31" t="s">
        <v>30</v>
      </c>
      <c r="L75" s="32">
        <v>271068</v>
      </c>
      <c r="M75" s="32">
        <v>25.9</v>
      </c>
      <c r="N75" s="31" t="s">
        <v>335</v>
      </c>
      <c r="O75" s="31" t="s">
        <v>392</v>
      </c>
      <c r="P75" s="31" t="s">
        <v>226</v>
      </c>
      <c r="Q75" s="31" t="s">
        <v>227</v>
      </c>
      <c r="R75" s="33"/>
      <c r="S75" s="33"/>
      <c r="T75" s="99"/>
    </row>
    <row r="76" spans="1:20" ht="15.75" x14ac:dyDescent="0.25">
      <c r="A76" s="98"/>
      <c r="B76" s="107"/>
      <c r="C76" s="148"/>
      <c r="D76" s="148"/>
      <c r="E76" s="31" t="s">
        <v>184</v>
      </c>
      <c r="F76" s="31"/>
      <c r="G76" s="31"/>
      <c r="H76" s="31" t="s">
        <v>129</v>
      </c>
      <c r="I76" s="31" t="s">
        <v>28</v>
      </c>
      <c r="J76" s="31" t="s">
        <v>111</v>
      </c>
      <c r="K76" s="31" t="s">
        <v>30</v>
      </c>
      <c r="L76" s="32">
        <v>35927</v>
      </c>
      <c r="M76" s="32">
        <v>0</v>
      </c>
      <c r="N76" s="31" t="s">
        <v>391</v>
      </c>
      <c r="O76" s="31" t="s">
        <v>390</v>
      </c>
      <c r="P76" s="31" t="s">
        <v>226</v>
      </c>
      <c r="Q76" s="31" t="s">
        <v>227</v>
      </c>
      <c r="R76" s="33"/>
      <c r="S76" s="33"/>
      <c r="T76" s="99"/>
    </row>
    <row r="77" spans="1:20" ht="15.75" x14ac:dyDescent="0.25">
      <c r="A77" s="98"/>
      <c r="B77" s="107"/>
      <c r="C77" s="148"/>
      <c r="D77" s="148"/>
      <c r="E77" s="31" t="s">
        <v>186</v>
      </c>
      <c r="F77" s="31"/>
      <c r="G77" s="31"/>
      <c r="H77" s="31" t="s">
        <v>129</v>
      </c>
      <c r="I77" s="31" t="s">
        <v>28</v>
      </c>
      <c r="J77" s="31" t="s">
        <v>34</v>
      </c>
      <c r="K77" s="31" t="s">
        <v>30</v>
      </c>
      <c r="L77" s="32">
        <v>26497.42</v>
      </c>
      <c r="M77" s="32">
        <v>6.59</v>
      </c>
      <c r="N77" s="31" t="s">
        <v>248</v>
      </c>
      <c r="O77" s="31" t="s">
        <v>389</v>
      </c>
      <c r="P77" s="31" t="s">
        <v>226</v>
      </c>
      <c r="Q77" s="31" t="s">
        <v>227</v>
      </c>
      <c r="R77" s="33"/>
      <c r="S77" s="33"/>
      <c r="T77" s="99"/>
    </row>
    <row r="78" spans="1:20" ht="15.75" x14ac:dyDescent="0.25">
      <c r="A78" s="98"/>
      <c r="B78" s="107"/>
      <c r="C78" s="148"/>
      <c r="D78" s="148"/>
      <c r="E78" s="31" t="s">
        <v>187</v>
      </c>
      <c r="F78" s="31"/>
      <c r="G78" s="31"/>
      <c r="H78" s="31" t="s">
        <v>129</v>
      </c>
      <c r="I78" s="31" t="s">
        <v>28</v>
      </c>
      <c r="J78" s="31" t="s">
        <v>34</v>
      </c>
      <c r="K78" s="31" t="s">
        <v>30</v>
      </c>
      <c r="L78" s="32">
        <v>7098</v>
      </c>
      <c r="M78" s="32">
        <v>0</v>
      </c>
      <c r="N78" s="31" t="s">
        <v>248</v>
      </c>
      <c r="O78" s="31" t="s">
        <v>388</v>
      </c>
      <c r="P78" s="31" t="s">
        <v>226</v>
      </c>
      <c r="Q78" s="31" t="s">
        <v>227</v>
      </c>
      <c r="R78" s="33"/>
      <c r="S78" s="33"/>
      <c r="T78" s="99"/>
    </row>
    <row r="79" spans="1:20" ht="15.75" x14ac:dyDescent="0.25">
      <c r="A79" s="98"/>
      <c r="B79" s="107"/>
      <c r="C79" s="148"/>
      <c r="D79" s="148"/>
      <c r="E79" s="31" t="s">
        <v>189</v>
      </c>
      <c r="F79" s="31"/>
      <c r="G79" s="31"/>
      <c r="H79" s="31" t="s">
        <v>129</v>
      </c>
      <c r="I79" s="31" t="s">
        <v>28</v>
      </c>
      <c r="J79" s="31" t="s">
        <v>190</v>
      </c>
      <c r="K79" s="31" t="s">
        <v>30</v>
      </c>
      <c r="L79" s="32">
        <v>159378</v>
      </c>
      <c r="M79" s="32">
        <v>0</v>
      </c>
      <c r="N79" s="31" t="s">
        <v>387</v>
      </c>
      <c r="O79" s="31" t="s">
        <v>386</v>
      </c>
      <c r="P79" s="31" t="s">
        <v>226</v>
      </c>
      <c r="Q79" s="31" t="s">
        <v>227</v>
      </c>
      <c r="R79" s="33"/>
      <c r="S79" s="33"/>
      <c r="T79" s="99"/>
    </row>
    <row r="80" spans="1:20" ht="15.75" x14ac:dyDescent="0.25">
      <c r="A80" s="98"/>
      <c r="B80" s="107"/>
      <c r="C80" s="148"/>
      <c r="D80" s="148"/>
      <c r="E80" s="31" t="s">
        <v>191</v>
      </c>
      <c r="F80" s="31"/>
      <c r="G80" s="31"/>
      <c r="H80" s="31" t="s">
        <v>129</v>
      </c>
      <c r="I80" s="31" t="s">
        <v>28</v>
      </c>
      <c r="J80" s="31" t="s">
        <v>73</v>
      </c>
      <c r="K80" s="31" t="s">
        <v>30</v>
      </c>
      <c r="L80" s="32">
        <v>468250</v>
      </c>
      <c r="M80" s="32">
        <v>53.4</v>
      </c>
      <c r="N80" s="31" t="s">
        <v>331</v>
      </c>
      <c r="O80" s="31" t="s">
        <v>385</v>
      </c>
      <c r="P80" s="31" t="s">
        <v>226</v>
      </c>
      <c r="Q80" s="31" t="s">
        <v>227</v>
      </c>
      <c r="R80" s="33"/>
      <c r="S80" s="33"/>
      <c r="T80" s="99"/>
    </row>
    <row r="81" spans="1:20" ht="15.75" x14ac:dyDescent="0.25">
      <c r="A81" s="98"/>
      <c r="B81" s="108"/>
      <c r="C81" s="109" t="s">
        <v>53</v>
      </c>
      <c r="D81" s="110" t="s">
        <v>54</v>
      </c>
      <c r="E81" s="34">
        <v>9</v>
      </c>
      <c r="F81" s="34"/>
      <c r="G81" s="34"/>
      <c r="H81" s="34"/>
      <c r="I81" s="34"/>
      <c r="J81" s="34"/>
      <c r="K81" s="34"/>
      <c r="L81" s="34">
        <f>SUM(L72:L80)</f>
        <v>1429522.8199999998</v>
      </c>
      <c r="M81" s="34">
        <f>SUM(M72:M80)</f>
        <v>166.9</v>
      </c>
      <c r="N81" s="34"/>
      <c r="O81" s="34"/>
      <c r="P81" s="34"/>
      <c r="Q81" s="34"/>
      <c r="R81" s="34">
        <v>1429523</v>
      </c>
      <c r="S81" s="34">
        <v>167</v>
      </c>
      <c r="T81" s="99"/>
    </row>
    <row r="82" spans="1:20" ht="15.75" x14ac:dyDescent="0.25">
      <c r="A82" s="98"/>
      <c r="B82" s="109" t="s">
        <v>53</v>
      </c>
      <c r="C82" s="112"/>
      <c r="D82" s="110" t="s">
        <v>54</v>
      </c>
      <c r="E82" s="34">
        <v>12</v>
      </c>
      <c r="F82" s="34"/>
      <c r="G82" s="34"/>
      <c r="H82" s="34"/>
      <c r="I82" s="34"/>
      <c r="J82" s="34"/>
      <c r="K82" s="34"/>
      <c r="L82" s="34">
        <f>L81+L71</f>
        <v>1560434.39</v>
      </c>
      <c r="M82" s="34">
        <f>M81+M71</f>
        <v>191.5</v>
      </c>
      <c r="N82" s="34"/>
      <c r="O82" s="34"/>
      <c r="P82" s="34"/>
      <c r="Q82" s="34"/>
      <c r="R82" s="34">
        <v>1560434</v>
      </c>
      <c r="S82" s="34">
        <v>192</v>
      </c>
      <c r="T82" s="99"/>
    </row>
    <row r="83" spans="1:20" ht="15.75" x14ac:dyDescent="0.25">
      <c r="A83" s="98"/>
      <c r="B83" s="113" t="s">
        <v>118</v>
      </c>
      <c r="C83" s="114"/>
      <c r="D83" s="115" t="s">
        <v>54</v>
      </c>
      <c r="E83" s="35">
        <v>61</v>
      </c>
      <c r="F83" s="35"/>
      <c r="G83" s="35"/>
      <c r="H83" s="35"/>
      <c r="I83" s="35"/>
      <c r="J83" s="35"/>
      <c r="K83" s="35"/>
      <c r="L83" s="35">
        <f>L82+L67</f>
        <v>3976860.9800000004</v>
      </c>
      <c r="M83" s="35">
        <f>M82+M67</f>
        <v>578.49659999999994</v>
      </c>
      <c r="N83" s="35"/>
      <c r="O83" s="35"/>
      <c r="P83" s="35"/>
      <c r="Q83" s="35"/>
      <c r="R83" s="35">
        <v>4030249</v>
      </c>
      <c r="S83" s="35">
        <v>658</v>
      </c>
      <c r="T83" s="99"/>
    </row>
    <row r="84" spans="1:20" ht="15.75" x14ac:dyDescent="0.25">
      <c r="A84" s="117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8"/>
    </row>
    <row r="85" spans="1:20" ht="15.75" x14ac:dyDescent="0.25">
      <c r="A85" s="117"/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8"/>
    </row>
    <row r="86" spans="1:20" ht="15.75" x14ac:dyDescent="0.25">
      <c r="A86" s="117"/>
      <c r="B86" s="117" t="s">
        <v>119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8"/>
    </row>
    <row r="87" spans="1:20" ht="15.75" x14ac:dyDescent="0.25">
      <c r="A87" s="119"/>
      <c r="B87" s="119" t="s">
        <v>384</v>
      </c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20"/>
    </row>
    <row r="89" spans="1:20" s="124" customFormat="1" ht="15.75" thickBot="1" x14ac:dyDescent="0.3"/>
    <row r="90" spans="1:20" s="124" customFormat="1" ht="15.75" thickBot="1" x14ac:dyDescent="0.3">
      <c r="F90" s="44" t="s">
        <v>437</v>
      </c>
      <c r="G90" s="50"/>
      <c r="H90" s="50"/>
      <c r="I90" s="50"/>
      <c r="J90" s="50" t="s">
        <v>193</v>
      </c>
      <c r="K90" s="45" t="s">
        <v>194</v>
      </c>
      <c r="L90" s="142">
        <v>2019</v>
      </c>
      <c r="M90" s="143"/>
      <c r="N90" s="142">
        <v>2020</v>
      </c>
      <c r="O90" s="143"/>
      <c r="P90" s="144">
        <v>2021</v>
      </c>
      <c r="Q90" s="145"/>
    </row>
    <row r="91" spans="1:20" s="124" customFormat="1" x14ac:dyDescent="0.25">
      <c r="A91" s="44">
        <v>2019</v>
      </c>
      <c r="B91" s="50"/>
      <c r="C91" s="50"/>
      <c r="D91" s="50"/>
      <c r="E91" s="50"/>
      <c r="F91" s="44" t="s">
        <v>195</v>
      </c>
      <c r="G91" s="50" t="s">
        <v>196</v>
      </c>
      <c r="H91" s="50" t="s">
        <v>206</v>
      </c>
      <c r="I91" s="50" t="s">
        <v>207</v>
      </c>
      <c r="J91" s="50"/>
      <c r="K91" s="45"/>
      <c r="L91" s="44" t="s">
        <v>197</v>
      </c>
      <c r="M91" s="45" t="s">
        <v>198</v>
      </c>
      <c r="N91" s="44" t="s">
        <v>197</v>
      </c>
      <c r="O91" s="45" t="s">
        <v>198</v>
      </c>
      <c r="P91" s="44" t="s">
        <v>197</v>
      </c>
      <c r="Q91" s="45" t="s">
        <v>198</v>
      </c>
    </row>
    <row r="92" spans="1:20" s="124" customFormat="1" x14ac:dyDescent="0.25">
      <c r="A92" s="64" t="s">
        <v>25</v>
      </c>
      <c r="B92" s="56" t="s">
        <v>28</v>
      </c>
      <c r="C92" s="56" t="s">
        <v>111</v>
      </c>
      <c r="D92" s="74">
        <f t="shared" ref="D92:E94" si="0">SUMIF($J$17:$J$27,$C92,L$17:L$27)</f>
        <v>78186.2</v>
      </c>
      <c r="E92" s="74">
        <f t="shared" si="0"/>
        <v>3.66</v>
      </c>
      <c r="F92" s="132">
        <v>0.88060499999999997</v>
      </c>
      <c r="G92" s="62">
        <v>0.89260799999999996</v>
      </c>
      <c r="H92" s="53">
        <v>1.0635159999999999</v>
      </c>
      <c r="I92" s="52">
        <v>1.1910299</v>
      </c>
      <c r="J92" s="62">
        <v>1</v>
      </c>
      <c r="K92" s="55">
        <v>0.995</v>
      </c>
      <c r="L92" s="82">
        <f t="shared" ref="L92:L93" si="1">D92*F92*H92</f>
        <v>73224.308843876905</v>
      </c>
      <c r="M92" s="76">
        <f>E92*G92*I92</f>
        <v>3.8910295101438717</v>
      </c>
      <c r="N92" s="82">
        <f>D92*F92*J92*H92</f>
        <v>73224.308843876905</v>
      </c>
      <c r="O92" s="76">
        <f>E92*G92*J92*I92</f>
        <v>3.8910295101438717</v>
      </c>
      <c r="P92" s="82">
        <f>D92*F92*K92*H92</f>
        <v>72858.187299657511</v>
      </c>
      <c r="Q92" s="76">
        <f>E92*G92*K92*I92</f>
        <v>3.8715743625931522</v>
      </c>
    </row>
    <row r="93" spans="1:20" s="124" customFormat="1" x14ac:dyDescent="0.25">
      <c r="A93" s="64"/>
      <c r="B93" s="56" t="s">
        <v>28</v>
      </c>
      <c r="C93" s="56" t="s">
        <v>34</v>
      </c>
      <c r="D93" s="74">
        <f t="shared" si="0"/>
        <v>141131.81</v>
      </c>
      <c r="E93" s="74">
        <f t="shared" si="0"/>
        <v>25.490000000000002</v>
      </c>
      <c r="F93" s="132">
        <v>0.88060499999999997</v>
      </c>
      <c r="G93" s="62">
        <v>0.89260799999999996</v>
      </c>
      <c r="H93" s="53">
        <v>1.0635159999999999</v>
      </c>
      <c r="I93" s="52">
        <f>I92</f>
        <v>1.1910299</v>
      </c>
      <c r="J93" s="62">
        <f>J92</f>
        <v>1</v>
      </c>
      <c r="K93" s="55">
        <f>K92</f>
        <v>0.995</v>
      </c>
      <c r="L93" s="82">
        <f t="shared" si="1"/>
        <v>132175.23352120139</v>
      </c>
      <c r="M93" s="76">
        <f>E93*G93*I93</f>
        <v>27.099000604799809</v>
      </c>
      <c r="N93" s="82">
        <f>D93*F93*J93*H93</f>
        <v>132175.23352120139</v>
      </c>
      <c r="O93" s="76">
        <f>E93*G93*J93*I93</f>
        <v>27.099000604799809</v>
      </c>
      <c r="P93" s="82">
        <f>D93*F93*K93*H93</f>
        <v>131514.35735359538</v>
      </c>
      <c r="Q93" s="76">
        <f>E93*G93*K93*I93</f>
        <v>26.963505601775807</v>
      </c>
    </row>
    <row r="94" spans="1:20" s="124" customFormat="1" x14ac:dyDescent="0.25">
      <c r="A94" s="64"/>
      <c r="B94" s="56" t="str">
        <f>I17</f>
        <v>Business Retrofit</v>
      </c>
      <c r="C94" s="56" t="str">
        <f>J17</f>
        <v>Refrigeration</v>
      </c>
      <c r="D94" s="74">
        <f t="shared" si="0"/>
        <v>1084</v>
      </c>
      <c r="E94" s="74">
        <f t="shared" si="0"/>
        <v>0</v>
      </c>
      <c r="F94" s="132">
        <f>F93</f>
        <v>0.88060499999999997</v>
      </c>
      <c r="G94" s="53">
        <f t="shared" ref="G94:K94" si="2">G93</f>
        <v>0.89260799999999996</v>
      </c>
      <c r="H94" s="53">
        <f t="shared" si="2"/>
        <v>1.0635159999999999</v>
      </c>
      <c r="I94" s="53">
        <f t="shared" si="2"/>
        <v>1.1910299</v>
      </c>
      <c r="J94" s="53">
        <f t="shared" si="2"/>
        <v>1</v>
      </c>
      <c r="K94" s="136">
        <f t="shared" si="2"/>
        <v>0.995</v>
      </c>
      <c r="L94" s="82"/>
      <c r="M94" s="76"/>
      <c r="N94" s="82"/>
      <c r="O94" s="76"/>
      <c r="P94" s="82"/>
      <c r="Q94" s="76"/>
    </row>
    <row r="95" spans="1:20" s="124" customFormat="1" x14ac:dyDescent="0.25">
      <c r="A95" s="64"/>
      <c r="B95" s="56"/>
      <c r="C95" s="56"/>
      <c r="D95" s="74"/>
      <c r="E95" s="74"/>
      <c r="F95" s="132"/>
      <c r="G95" s="62"/>
      <c r="H95" s="53"/>
      <c r="I95" s="52"/>
      <c r="J95" s="62"/>
      <c r="K95" s="55"/>
      <c r="L95" s="82"/>
      <c r="M95" s="76"/>
      <c r="N95" s="82"/>
      <c r="O95" s="76"/>
      <c r="P95" s="82"/>
      <c r="Q95" s="76"/>
    </row>
    <row r="96" spans="1:20" s="124" customFormat="1" x14ac:dyDescent="0.25">
      <c r="A96" s="64"/>
      <c r="B96" s="77" t="s">
        <v>199</v>
      </c>
      <c r="C96" s="56"/>
      <c r="D96" s="78">
        <f>SUM(D92:D94)</f>
        <v>220402.01</v>
      </c>
      <c r="E96" s="78">
        <f>SUM(E92:E94)</f>
        <v>29.150000000000002</v>
      </c>
      <c r="F96" s="85"/>
      <c r="G96" s="62"/>
      <c r="H96" s="88"/>
      <c r="I96" s="56"/>
      <c r="J96" s="62"/>
      <c r="K96" s="55"/>
      <c r="L96" s="83">
        <f t="shared" ref="L96:Q96" si="3">L92+L93</f>
        <v>205399.54236507829</v>
      </c>
      <c r="M96" s="79">
        <f t="shared" si="3"/>
        <v>30.990030114943679</v>
      </c>
      <c r="N96" s="83">
        <f t="shared" si="3"/>
        <v>205399.54236507829</v>
      </c>
      <c r="O96" s="79">
        <f t="shared" si="3"/>
        <v>30.990030114943679</v>
      </c>
      <c r="P96" s="83">
        <f t="shared" si="3"/>
        <v>204372.54465325287</v>
      </c>
      <c r="Q96" s="79">
        <f t="shared" si="3"/>
        <v>30.835079964368958</v>
      </c>
    </row>
    <row r="97" spans="1:17" s="124" customFormat="1" x14ac:dyDescent="0.25">
      <c r="A97" s="64"/>
      <c r="B97" s="56"/>
      <c r="C97" s="56"/>
      <c r="D97" s="74"/>
      <c r="E97" s="74"/>
      <c r="F97" s="85"/>
      <c r="G97" s="62"/>
      <c r="H97" s="88"/>
      <c r="I97" s="56"/>
      <c r="J97" s="62"/>
      <c r="K97" s="55"/>
      <c r="L97" s="82"/>
      <c r="M97" s="76"/>
      <c r="N97" s="64"/>
      <c r="O97" s="65"/>
      <c r="P97" s="64"/>
      <c r="Q97" s="65"/>
    </row>
    <row r="98" spans="1:17" s="124" customFormat="1" x14ac:dyDescent="0.25">
      <c r="A98" s="64" t="s">
        <v>55</v>
      </c>
      <c r="B98" s="56" t="str">
        <f>I64</f>
        <v>Business Retrofit</v>
      </c>
      <c r="C98" s="56" t="s">
        <v>29</v>
      </c>
      <c r="D98" s="74">
        <f>SUMIFS(L$29:L$65,$I$29:$I$65,$B98,J$29:J$65,$C98)</f>
        <v>0</v>
      </c>
      <c r="E98" s="74">
        <f t="shared" ref="E98:E99" si="4">SUMIFS(M$29:M$65,$I$29:$I$65,$B98,J$29:J$65,$C98)</f>
        <v>0</v>
      </c>
      <c r="F98" s="131">
        <f>F99</f>
        <v>0.88060499999999997</v>
      </c>
      <c r="G98" s="62">
        <f>G99</f>
        <v>0.89260799999999996</v>
      </c>
      <c r="H98" s="53">
        <f>H93</f>
        <v>1.0635159999999999</v>
      </c>
      <c r="I98" s="57">
        <f>I93</f>
        <v>1.1910299</v>
      </c>
      <c r="J98" s="62">
        <f>J93</f>
        <v>1</v>
      </c>
      <c r="K98" s="55">
        <f>K93</f>
        <v>0.995</v>
      </c>
      <c r="L98" s="82">
        <f t="shared" ref="L98:M103" si="5">D98*F98*H98</f>
        <v>0</v>
      </c>
      <c r="M98" s="76">
        <f>E98*G98*I98</f>
        <v>0</v>
      </c>
      <c r="N98" s="82">
        <f>D98*F98*J98*H98</f>
        <v>0</v>
      </c>
      <c r="O98" s="76">
        <f>E98*G98*J98*I98</f>
        <v>0</v>
      </c>
      <c r="P98" s="82">
        <f>D98*F98*K98*H98</f>
        <v>0</v>
      </c>
      <c r="Q98" s="76">
        <f>E98*G98*K98*I98</f>
        <v>0</v>
      </c>
    </row>
    <row r="99" spans="1:17" s="124" customFormat="1" x14ac:dyDescent="0.25">
      <c r="A99" s="64"/>
      <c r="B99" s="56" t="s">
        <v>28</v>
      </c>
      <c r="C99" s="56" t="s">
        <v>34</v>
      </c>
      <c r="D99" s="74">
        <f>SUMIFS(L$29:L$65,$I$29:$I$65,$B99,J$29:J$65,$C99)</f>
        <v>1546679.3800000001</v>
      </c>
      <c r="E99" s="74">
        <f t="shared" si="4"/>
        <v>312.23660000000001</v>
      </c>
      <c r="F99" s="131">
        <f>F93</f>
        <v>0.88060499999999997</v>
      </c>
      <c r="G99" s="62">
        <f>G93</f>
        <v>0.89260799999999996</v>
      </c>
      <c r="H99" s="53">
        <f>H98</f>
        <v>1.0635159999999999</v>
      </c>
      <c r="I99" s="57">
        <f>I98</f>
        <v>1.1910299</v>
      </c>
      <c r="J99" s="62">
        <f t="shared" ref="J99:K102" si="6">J98</f>
        <v>1</v>
      </c>
      <c r="K99" s="55">
        <f t="shared" si="6"/>
        <v>0.995</v>
      </c>
      <c r="L99" s="82">
        <f t="shared" si="5"/>
        <v>1448523.2509519078</v>
      </c>
      <c r="M99" s="76">
        <f t="shared" si="5"/>
        <v>331.94585375600769</v>
      </c>
      <c r="N99" s="82">
        <f t="shared" ref="N99:N103" si="7">D99*F99*J99*H99</f>
        <v>1448523.2509519078</v>
      </c>
      <c r="O99" s="76">
        <f t="shared" ref="O99:O103" si="8">E99*G99*J99*I99</f>
        <v>331.94585375600769</v>
      </c>
      <c r="P99" s="82">
        <f t="shared" ref="P99:P103" si="9">D99*F99*K99*H99</f>
        <v>1441280.6346971483</v>
      </c>
      <c r="Q99" s="76">
        <f t="shared" ref="Q99:Q103" si="10">E99*G99*K99*I99</f>
        <v>330.28612448722765</v>
      </c>
    </row>
    <row r="100" spans="1:17" s="124" customFormat="1" x14ac:dyDescent="0.25">
      <c r="A100" s="64"/>
      <c r="B100" s="56" t="s">
        <v>28</v>
      </c>
      <c r="C100" s="56" t="s">
        <v>73</v>
      </c>
      <c r="D100" s="74">
        <f t="shared" ref="D100:D103" si="11">SUMIFS(L$29:L$65,$I$29:$I$65,$B100,J$29:J$65,$C100)</f>
        <v>343927</v>
      </c>
      <c r="E100" s="74">
        <f>SUMIFS(M$29:M$65,$I$29:$I$65,$B100,J$29:J$65,$C100)</f>
        <v>16.100000000000001</v>
      </c>
      <c r="F100" s="131">
        <f>F99</f>
        <v>0.88060499999999997</v>
      </c>
      <c r="G100" s="62">
        <f>G99</f>
        <v>0.89260799999999996</v>
      </c>
      <c r="H100" s="53">
        <f t="shared" ref="H100:I103" si="12">H99</f>
        <v>1.0635159999999999</v>
      </c>
      <c r="I100" s="57">
        <f t="shared" si="12"/>
        <v>1.1910299</v>
      </c>
      <c r="J100" s="62">
        <f t="shared" si="6"/>
        <v>1</v>
      </c>
      <c r="K100" s="55">
        <f t="shared" si="6"/>
        <v>0.995</v>
      </c>
      <c r="L100" s="82">
        <f>D100*F100*H100</f>
        <v>322100.5352318958</v>
      </c>
      <c r="M100" s="76">
        <f t="shared" si="5"/>
        <v>17.11627735336512</v>
      </c>
      <c r="N100" s="82">
        <f t="shared" si="7"/>
        <v>322100.5352318958</v>
      </c>
      <c r="O100" s="76">
        <f t="shared" si="8"/>
        <v>17.11627735336512</v>
      </c>
      <c r="P100" s="82">
        <f t="shared" si="9"/>
        <v>320490.03255573631</v>
      </c>
      <c r="Q100" s="76">
        <f t="shared" si="10"/>
        <v>17.030695966598294</v>
      </c>
    </row>
    <row r="101" spans="1:17" s="124" customFormat="1" x14ac:dyDescent="0.25">
      <c r="A101" s="64"/>
      <c r="B101" s="56" t="s">
        <v>28</v>
      </c>
      <c r="C101" s="56" t="str">
        <f>J44</f>
        <v>Refrigeration</v>
      </c>
      <c r="D101" s="74">
        <f t="shared" si="11"/>
        <v>4769.6000000000004</v>
      </c>
      <c r="E101" s="74">
        <f>SUMIFS(M$29:M$65,$I$29:$I$65,$B101,J$29:J$65,$C101)</f>
        <v>0</v>
      </c>
      <c r="F101" s="131">
        <f>F99</f>
        <v>0.88060499999999997</v>
      </c>
      <c r="G101" s="62">
        <f>G100</f>
        <v>0.89260799999999996</v>
      </c>
      <c r="H101" s="53">
        <f t="shared" si="12"/>
        <v>1.0635159999999999</v>
      </c>
      <c r="I101" s="57">
        <f t="shared" si="12"/>
        <v>1.1910299</v>
      </c>
      <c r="J101" s="62">
        <f t="shared" si="6"/>
        <v>1</v>
      </c>
      <c r="K101" s="55">
        <f t="shared" si="6"/>
        <v>0.995</v>
      </c>
      <c r="L101" s="82">
        <f t="shared" ref="L101:L103" si="13">D101*F101*H101</f>
        <v>4466.9092942457273</v>
      </c>
      <c r="M101" s="76">
        <f t="shared" si="5"/>
        <v>0</v>
      </c>
      <c r="N101" s="82">
        <f t="shared" si="7"/>
        <v>4466.9092942457273</v>
      </c>
      <c r="O101" s="76">
        <f t="shared" si="8"/>
        <v>0</v>
      </c>
      <c r="P101" s="82">
        <f t="shared" si="9"/>
        <v>4444.574747774499</v>
      </c>
      <c r="Q101" s="76">
        <f t="shared" si="10"/>
        <v>0</v>
      </c>
    </row>
    <row r="102" spans="1:17" s="124" customFormat="1" x14ac:dyDescent="0.25">
      <c r="A102" s="64"/>
      <c r="B102" s="56" t="s">
        <v>28</v>
      </c>
      <c r="C102" s="56" t="s">
        <v>111</v>
      </c>
      <c r="D102" s="74">
        <f t="shared" si="11"/>
        <v>300648.59999999998</v>
      </c>
      <c r="E102" s="74">
        <f t="shared" ref="E102:E103" si="14">SUMIFS(M$29:M$65,$I$29:$I$65,$B102,J$29:J$65,$C102)</f>
        <v>29.509999999999998</v>
      </c>
      <c r="F102" s="131">
        <f>F100</f>
        <v>0.88060499999999997</v>
      </c>
      <c r="G102" s="62">
        <f>G101</f>
        <v>0.89260799999999996</v>
      </c>
      <c r="H102" s="53">
        <f t="shared" si="12"/>
        <v>1.0635159999999999</v>
      </c>
      <c r="I102" s="57">
        <f t="shared" si="12"/>
        <v>1.1910299</v>
      </c>
      <c r="J102" s="62">
        <f t="shared" si="6"/>
        <v>1</v>
      </c>
      <c r="K102" s="55">
        <f t="shared" si="6"/>
        <v>0.995</v>
      </c>
      <c r="L102" s="82">
        <f t="shared" si="13"/>
        <v>281568.69038115686</v>
      </c>
      <c r="M102" s="76">
        <f t="shared" si="5"/>
        <v>31.372754329056189</v>
      </c>
      <c r="N102" s="82">
        <f t="shared" si="7"/>
        <v>281568.69038115686</v>
      </c>
      <c r="O102" s="76">
        <f t="shared" si="8"/>
        <v>31.372754329056189</v>
      </c>
      <c r="P102" s="82">
        <f t="shared" si="9"/>
        <v>280160.84692925104</v>
      </c>
      <c r="Q102" s="76">
        <f t="shared" si="10"/>
        <v>31.215890557410908</v>
      </c>
    </row>
    <row r="103" spans="1:17" s="124" customFormat="1" x14ac:dyDescent="0.25">
      <c r="A103" s="64"/>
      <c r="B103" s="56" t="s">
        <v>28</v>
      </c>
      <c r="C103" s="56" t="s">
        <v>99</v>
      </c>
      <c r="D103" s="74">
        <f t="shared" si="11"/>
        <v>0</v>
      </c>
      <c r="E103" s="74">
        <f t="shared" si="14"/>
        <v>0</v>
      </c>
      <c r="F103" s="131">
        <f>F101</f>
        <v>0.88060499999999997</v>
      </c>
      <c r="G103" s="62">
        <f>G101</f>
        <v>0.89260799999999996</v>
      </c>
      <c r="H103" s="53">
        <f t="shared" si="12"/>
        <v>1.0635159999999999</v>
      </c>
      <c r="I103" s="57">
        <f t="shared" si="12"/>
        <v>1.1910299</v>
      </c>
      <c r="J103" s="62">
        <v>1</v>
      </c>
      <c r="K103" s="55">
        <v>1</v>
      </c>
      <c r="L103" s="82">
        <f t="shared" si="13"/>
        <v>0</v>
      </c>
      <c r="M103" s="76">
        <f t="shared" si="5"/>
        <v>0</v>
      </c>
      <c r="N103" s="82">
        <f t="shared" si="7"/>
        <v>0</v>
      </c>
      <c r="O103" s="76">
        <f t="shared" si="8"/>
        <v>0</v>
      </c>
      <c r="P103" s="82">
        <f t="shared" si="9"/>
        <v>0</v>
      </c>
      <c r="Q103" s="76">
        <f t="shared" si="10"/>
        <v>0</v>
      </c>
    </row>
    <row r="104" spans="1:17" s="124" customFormat="1" x14ac:dyDescent="0.25">
      <c r="A104" s="64"/>
      <c r="B104" s="77" t="s">
        <v>200</v>
      </c>
      <c r="C104" s="56"/>
      <c r="D104" s="78">
        <f>SUM(D98:D103)</f>
        <v>2196024.58</v>
      </c>
      <c r="E104" s="78">
        <f>SUM(E98:E103)</f>
        <v>357.84660000000002</v>
      </c>
      <c r="F104" s="64"/>
      <c r="G104" s="56"/>
      <c r="H104" s="56"/>
      <c r="I104" s="56"/>
      <c r="J104" s="56"/>
      <c r="K104" s="65"/>
      <c r="L104" s="83">
        <f t="shared" ref="L104:Q104" si="15">SUM(L98:L103)</f>
        <v>2056659.3858592063</v>
      </c>
      <c r="M104" s="79">
        <f t="shared" si="15"/>
        <v>380.43488543842898</v>
      </c>
      <c r="N104" s="83">
        <f t="shared" si="15"/>
        <v>2056659.3858592063</v>
      </c>
      <c r="O104" s="79">
        <f t="shared" si="15"/>
        <v>380.43488543842898</v>
      </c>
      <c r="P104" s="83">
        <f t="shared" si="15"/>
        <v>2046376.0889299102</v>
      </c>
      <c r="Q104" s="79">
        <f t="shared" si="15"/>
        <v>378.53271101123681</v>
      </c>
    </row>
    <row r="105" spans="1:17" s="124" customFormat="1" x14ac:dyDescent="0.25">
      <c r="A105" s="64"/>
      <c r="B105" s="56"/>
      <c r="C105" s="56"/>
      <c r="D105" s="56"/>
      <c r="E105" s="56"/>
      <c r="F105" s="64"/>
      <c r="G105" s="56"/>
      <c r="H105" s="56"/>
      <c r="I105" s="56"/>
      <c r="J105" s="56"/>
      <c r="K105" s="65"/>
      <c r="L105" s="64"/>
      <c r="M105" s="65"/>
      <c r="N105" s="64"/>
      <c r="O105" s="65"/>
      <c r="P105" s="64"/>
      <c r="Q105" s="65"/>
    </row>
    <row r="106" spans="1:17" s="124" customFormat="1" ht="15.75" thickBot="1" x14ac:dyDescent="0.3">
      <c r="A106" s="66"/>
      <c r="B106" s="70"/>
      <c r="C106" s="70"/>
      <c r="D106" s="80">
        <f>D96+D104</f>
        <v>2416426.59</v>
      </c>
      <c r="E106" s="80">
        <f>E96+E104</f>
        <v>386.9966</v>
      </c>
      <c r="F106" s="66"/>
      <c r="G106" s="70"/>
      <c r="H106" s="70"/>
      <c r="I106" s="70"/>
      <c r="J106" s="70"/>
      <c r="K106" s="67"/>
      <c r="L106" s="84">
        <f t="shared" ref="L106:Q106" si="16">L96+L104</f>
        <v>2262058.9282242847</v>
      </c>
      <c r="M106" s="81">
        <f t="shared" si="16"/>
        <v>411.42491555337267</v>
      </c>
      <c r="N106" s="84">
        <f t="shared" si="16"/>
        <v>2262058.9282242847</v>
      </c>
      <c r="O106" s="81">
        <f t="shared" si="16"/>
        <v>411.42491555337267</v>
      </c>
      <c r="P106" s="84">
        <f t="shared" si="16"/>
        <v>2250748.6335831629</v>
      </c>
      <c r="Q106" s="81">
        <f t="shared" si="16"/>
        <v>409.36779097560577</v>
      </c>
    </row>
    <row r="107" spans="1:17" s="124" customFormat="1" x14ac:dyDescent="0.25">
      <c r="A107" s="44">
        <v>2020</v>
      </c>
      <c r="B107" s="50"/>
      <c r="C107" s="50"/>
      <c r="D107" s="50"/>
      <c r="E107" s="50"/>
      <c r="F107" s="44" t="s">
        <v>195</v>
      </c>
      <c r="G107" s="50" t="s">
        <v>196</v>
      </c>
      <c r="H107" s="50" t="s">
        <v>206</v>
      </c>
      <c r="I107" s="50" t="s">
        <v>207</v>
      </c>
      <c r="J107" s="50"/>
      <c r="K107" s="45"/>
      <c r="L107" s="44" t="s">
        <v>197</v>
      </c>
      <c r="M107" s="45" t="s">
        <v>198</v>
      </c>
      <c r="N107" s="44" t="s">
        <v>197</v>
      </c>
      <c r="O107" s="45" t="s">
        <v>198</v>
      </c>
      <c r="P107" s="44" t="s">
        <v>197</v>
      </c>
      <c r="Q107" s="45" t="s">
        <v>198</v>
      </c>
    </row>
    <row r="108" spans="1:17" s="124" customFormat="1" x14ac:dyDescent="0.25">
      <c r="A108" s="64" t="s">
        <v>25</v>
      </c>
      <c r="B108" s="56" t="s">
        <v>28</v>
      </c>
      <c r="C108" s="56" t="str">
        <f>J68</f>
        <v>Lighting</v>
      </c>
      <c r="D108" s="74">
        <f>SUMIFS(L$68:L$70,$I$68:$I$70,$B108,J$68:J$70,$C108)</f>
        <v>130911.57</v>
      </c>
      <c r="E108" s="74">
        <f>SUMIFS(M$68:M$70,$I$68:$I$70,$B108,J$68:J$70,$C108)</f>
        <v>24.6</v>
      </c>
      <c r="F108" s="131">
        <f>F94</f>
        <v>0.88060499999999997</v>
      </c>
      <c r="G108" s="134">
        <f t="shared" ref="G108:K108" si="17">G94</f>
        <v>0.89260799999999996</v>
      </c>
      <c r="H108" s="134">
        <f t="shared" si="17"/>
        <v>1.0635159999999999</v>
      </c>
      <c r="I108" s="134">
        <f t="shared" si="17"/>
        <v>1.1910299</v>
      </c>
      <c r="J108" s="134">
        <f t="shared" si="17"/>
        <v>1</v>
      </c>
      <c r="K108" s="135">
        <f t="shared" si="17"/>
        <v>0.995</v>
      </c>
      <c r="L108" s="82"/>
      <c r="M108" s="76"/>
      <c r="N108" s="82">
        <f>D108*F108*H108</f>
        <v>122603.59542882007</v>
      </c>
      <c r="O108" s="76">
        <f>E108*G108*I108</f>
        <v>26.15282129768832</v>
      </c>
      <c r="P108" s="82">
        <f>D108*F108*J108*H108</f>
        <v>122603.59542882007</v>
      </c>
      <c r="Q108" s="76">
        <f>E108*G108*J108*I108</f>
        <v>26.15282129768832</v>
      </c>
    </row>
    <row r="109" spans="1:17" s="124" customFormat="1" x14ac:dyDescent="0.25">
      <c r="A109" s="64"/>
      <c r="B109" s="77" t="s">
        <v>200</v>
      </c>
      <c r="C109" s="56"/>
      <c r="D109" s="78">
        <f>SUM(D108:D108)</f>
        <v>130911.57</v>
      </c>
      <c r="E109" s="78">
        <f>SUM(E108:E108)</f>
        <v>24.6</v>
      </c>
      <c r="F109" s="64"/>
      <c r="G109" s="56"/>
      <c r="H109" s="56"/>
      <c r="I109" s="56"/>
      <c r="J109" s="56"/>
      <c r="K109" s="65"/>
      <c r="L109" s="83"/>
      <c r="M109" s="79"/>
      <c r="N109" s="83">
        <f>SUM(N108:N108)</f>
        <v>122603.59542882007</v>
      </c>
      <c r="O109" s="79">
        <f>SUM(O108:O108)</f>
        <v>26.15282129768832</v>
      </c>
      <c r="P109" s="83">
        <f>SUM(P108:P108)</f>
        <v>122603.59542882007</v>
      </c>
      <c r="Q109" s="79">
        <f>SUM(Q108:Q108)</f>
        <v>26.15282129768832</v>
      </c>
    </row>
    <row r="110" spans="1:17" s="124" customFormat="1" x14ac:dyDescent="0.25">
      <c r="A110" s="64"/>
      <c r="B110" s="56"/>
      <c r="C110" s="56"/>
      <c r="D110" s="56"/>
      <c r="E110" s="56"/>
      <c r="F110" s="64"/>
      <c r="G110" s="56"/>
      <c r="H110" s="56"/>
      <c r="I110" s="56"/>
      <c r="J110" s="56"/>
      <c r="K110" s="65"/>
      <c r="L110" s="64"/>
      <c r="M110" s="65"/>
      <c r="N110" s="64"/>
      <c r="O110" s="65"/>
      <c r="P110" s="64"/>
      <c r="Q110" s="65"/>
    </row>
    <row r="111" spans="1:17" s="124" customFormat="1" x14ac:dyDescent="0.25">
      <c r="A111" s="64" t="s">
        <v>55</v>
      </c>
      <c r="B111" s="56" t="s">
        <v>28</v>
      </c>
      <c r="C111" s="56" t="s">
        <v>34</v>
      </c>
      <c r="D111" s="74">
        <f>SUMIFS(L$72:L$80,$I$72:$I$80,$B111,$J$72:$J$80,$C111)</f>
        <v>494899.81999999995</v>
      </c>
      <c r="E111" s="74">
        <f>SUMIFS(M$72:M$80,$I$72:$I$80,$B111,$J$72:$J$80,$C111)</f>
        <v>87.600000000000009</v>
      </c>
      <c r="F111" s="131">
        <f>F99</f>
        <v>0.88060499999999997</v>
      </c>
      <c r="G111" s="62">
        <f>G99</f>
        <v>0.89260799999999996</v>
      </c>
      <c r="H111" s="62">
        <f t="shared" ref="H111:K112" si="18">H99</f>
        <v>1.0635159999999999</v>
      </c>
      <c r="I111" s="62">
        <f t="shared" si="18"/>
        <v>1.1910299</v>
      </c>
      <c r="J111" s="62">
        <f t="shared" si="18"/>
        <v>1</v>
      </c>
      <c r="K111" s="55">
        <f t="shared" si="18"/>
        <v>0.995</v>
      </c>
      <c r="L111" s="82"/>
      <c r="M111" s="76"/>
      <c r="N111" s="82">
        <f>D111*F111*H111</f>
        <v>463492.24372663058</v>
      </c>
      <c r="O111" s="76">
        <f>E111*G111*I111</f>
        <v>93.129558767377929</v>
      </c>
      <c r="P111" s="82">
        <f>D111*F111*J111*H111</f>
        <v>463492.24372663058</v>
      </c>
      <c r="Q111" s="76">
        <f>E111*G111*J111*I111</f>
        <v>93.129558767377929</v>
      </c>
    </row>
    <row r="112" spans="1:17" s="124" customFormat="1" x14ac:dyDescent="0.25">
      <c r="A112" s="64"/>
      <c r="B112" s="56" t="s">
        <v>28</v>
      </c>
      <c r="C112" s="56" t="s">
        <v>73</v>
      </c>
      <c r="D112" s="74">
        <f t="shared" ref="D112:E115" si="19">SUMIFS(L$72:L$80,$I$72:$I$80,$B112,$J$72:$J$80,$C112)</f>
        <v>468250</v>
      </c>
      <c r="E112" s="74">
        <f t="shared" si="19"/>
        <v>53.4</v>
      </c>
      <c r="F112" s="131">
        <f>F100</f>
        <v>0.88060499999999997</v>
      </c>
      <c r="G112" s="62">
        <f>G100</f>
        <v>0.89260799999999996</v>
      </c>
      <c r="H112" s="62">
        <f t="shared" si="18"/>
        <v>1.0635159999999999</v>
      </c>
      <c r="I112" s="62">
        <f t="shared" si="18"/>
        <v>1.1910299</v>
      </c>
      <c r="J112" s="62">
        <f t="shared" si="18"/>
        <v>1</v>
      </c>
      <c r="K112" s="55">
        <f t="shared" si="18"/>
        <v>0.995</v>
      </c>
      <c r="L112" s="82"/>
      <c r="M112" s="76"/>
      <c r="N112" s="82">
        <f t="shared" ref="N112:N115" si="20">D112*F112*H112</f>
        <v>438533.68773703498</v>
      </c>
      <c r="O112" s="76">
        <f t="shared" ref="O112:O115" si="21">E112*G112*I112</f>
        <v>56.770758426689277</v>
      </c>
      <c r="P112" s="82">
        <f>D112*F112*J112*H112</f>
        <v>438533.68773703498</v>
      </c>
      <c r="Q112" s="76">
        <f>E112*G112*J112*I112</f>
        <v>56.770758426689277</v>
      </c>
    </row>
    <row r="113" spans="1:17" s="124" customFormat="1" x14ac:dyDescent="0.25">
      <c r="A113" s="64"/>
      <c r="B113" s="133" t="str">
        <f>B112</f>
        <v>Business Retrofit</v>
      </c>
      <c r="C113" s="56" t="str">
        <f>J75</f>
        <v>Refrigeration</v>
      </c>
      <c r="D113" s="74">
        <f t="shared" si="19"/>
        <v>271068</v>
      </c>
      <c r="E113" s="74">
        <f t="shared" si="19"/>
        <v>25.9</v>
      </c>
      <c r="F113" s="131">
        <f>F112</f>
        <v>0.88060499999999997</v>
      </c>
      <c r="G113" s="134">
        <f t="shared" ref="G113:K113" si="22">G112</f>
        <v>0.89260799999999996</v>
      </c>
      <c r="H113" s="134">
        <f t="shared" si="22"/>
        <v>1.0635159999999999</v>
      </c>
      <c r="I113" s="134">
        <f t="shared" si="22"/>
        <v>1.1910299</v>
      </c>
      <c r="J113" s="134">
        <f t="shared" si="22"/>
        <v>1</v>
      </c>
      <c r="K113" s="135">
        <f t="shared" si="22"/>
        <v>0.995</v>
      </c>
      <c r="L113" s="82"/>
      <c r="M113" s="76"/>
      <c r="N113" s="82">
        <f t="shared" si="20"/>
        <v>253865.34899626821</v>
      </c>
      <c r="O113" s="76">
        <f t="shared" si="21"/>
        <v>27.534880959761278</v>
      </c>
      <c r="P113" s="82">
        <f t="shared" ref="P113:P115" si="23">D113*F113*J113*H113</f>
        <v>253865.34899626821</v>
      </c>
      <c r="Q113" s="76">
        <f t="shared" ref="Q113:Q115" si="24">E113*G113*J113*I113</f>
        <v>27.534880959761278</v>
      </c>
    </row>
    <row r="114" spans="1:17" s="124" customFormat="1" x14ac:dyDescent="0.25">
      <c r="A114" s="64"/>
      <c r="B114" s="133" t="str">
        <f t="shared" ref="B114:B115" si="25">B113</f>
        <v>Business Retrofit</v>
      </c>
      <c r="C114" s="56" t="str">
        <f>J76</f>
        <v>Other</v>
      </c>
      <c r="D114" s="74">
        <f t="shared" si="19"/>
        <v>35927</v>
      </c>
      <c r="E114" s="74">
        <f t="shared" si="19"/>
        <v>0</v>
      </c>
      <c r="F114" s="131">
        <f t="shared" ref="F114:F115" si="26">F113</f>
        <v>0.88060499999999997</v>
      </c>
      <c r="G114" s="134">
        <f t="shared" ref="G114:G115" si="27">G113</f>
        <v>0.89260799999999996</v>
      </c>
      <c r="H114" s="134">
        <f t="shared" ref="H114:H115" si="28">H113</f>
        <v>1.0635159999999999</v>
      </c>
      <c r="I114" s="134">
        <f t="shared" ref="I114:I115" si="29">I113</f>
        <v>1.1910299</v>
      </c>
      <c r="J114" s="134">
        <f t="shared" ref="J114:J115" si="30">J113</f>
        <v>1</v>
      </c>
      <c r="K114" s="135">
        <f t="shared" ref="K114:K115" si="31">K113</f>
        <v>0.995</v>
      </c>
      <c r="L114" s="82"/>
      <c r="M114" s="76"/>
      <c r="N114" s="82">
        <f t="shared" si="20"/>
        <v>33646.983020455853</v>
      </c>
      <c r="O114" s="76">
        <f t="shared" si="21"/>
        <v>0</v>
      </c>
      <c r="P114" s="82">
        <f t="shared" si="23"/>
        <v>33646.983020455853</v>
      </c>
      <c r="Q114" s="76">
        <f t="shared" si="24"/>
        <v>0</v>
      </c>
    </row>
    <row r="115" spans="1:17" s="124" customFormat="1" x14ac:dyDescent="0.25">
      <c r="A115" s="64"/>
      <c r="B115" s="133" t="str">
        <f t="shared" si="25"/>
        <v>Business Retrofit</v>
      </c>
      <c r="C115" s="56" t="str">
        <f>J79</f>
        <v>Monitoring &amp; Targeting</v>
      </c>
      <c r="D115" s="74">
        <f t="shared" si="19"/>
        <v>159378</v>
      </c>
      <c r="E115" s="74">
        <f t="shared" si="19"/>
        <v>0</v>
      </c>
      <c r="F115" s="131">
        <f t="shared" si="26"/>
        <v>0.88060499999999997</v>
      </c>
      <c r="G115" s="134">
        <f t="shared" si="27"/>
        <v>0.89260799999999996</v>
      </c>
      <c r="H115" s="134">
        <f t="shared" si="28"/>
        <v>1.0635159999999999</v>
      </c>
      <c r="I115" s="134">
        <f t="shared" si="29"/>
        <v>1.1910299</v>
      </c>
      <c r="J115" s="134">
        <f t="shared" si="30"/>
        <v>1</v>
      </c>
      <c r="K115" s="135">
        <f t="shared" si="31"/>
        <v>0.995</v>
      </c>
      <c r="L115" s="82"/>
      <c r="M115" s="76"/>
      <c r="N115" s="82">
        <f t="shared" si="20"/>
        <v>149263.47481933402</v>
      </c>
      <c r="O115" s="76">
        <f t="shared" si="21"/>
        <v>0</v>
      </c>
      <c r="P115" s="82">
        <f t="shared" si="23"/>
        <v>149263.47481933402</v>
      </c>
      <c r="Q115" s="76">
        <f t="shared" si="24"/>
        <v>0</v>
      </c>
    </row>
    <row r="116" spans="1:17" s="124" customFormat="1" x14ac:dyDescent="0.25">
      <c r="A116" s="64"/>
      <c r="B116" s="56"/>
      <c r="C116" s="56"/>
      <c r="D116" s="74"/>
      <c r="E116" s="74"/>
      <c r="F116" s="131"/>
      <c r="G116" s="62"/>
      <c r="H116" s="62"/>
      <c r="I116" s="62"/>
      <c r="J116" s="62"/>
      <c r="K116" s="62"/>
      <c r="L116" s="82"/>
      <c r="M116" s="76"/>
      <c r="N116" s="82"/>
      <c r="O116" s="76"/>
      <c r="P116" s="82"/>
      <c r="Q116" s="76"/>
    </row>
    <row r="117" spans="1:17" s="124" customFormat="1" x14ac:dyDescent="0.25">
      <c r="A117" s="64"/>
      <c r="B117" s="77" t="s">
        <v>200</v>
      </c>
      <c r="C117" s="56"/>
      <c r="D117" s="78">
        <f>SUM(D111:D115)</f>
        <v>1429522.8199999998</v>
      </c>
      <c r="E117" s="78">
        <f>SUM(E111:E115)</f>
        <v>166.9</v>
      </c>
      <c r="F117" s="64"/>
      <c r="G117" s="56"/>
      <c r="H117" s="56"/>
      <c r="I117" s="56"/>
      <c r="J117" s="56"/>
      <c r="K117" s="65"/>
      <c r="L117" s="83"/>
      <c r="M117" s="79"/>
      <c r="N117" s="83">
        <f>SUM(N111:N115)</f>
        <v>1338801.7382997235</v>
      </c>
      <c r="O117" s="79">
        <f>SUM(O111:O115)</f>
        <v>177.43519815382848</v>
      </c>
      <c r="P117" s="83">
        <f>SUM(P111:P115)</f>
        <v>1338801.7382997235</v>
      </c>
      <c r="Q117" s="79">
        <f>SUM(Q111:Q115)</f>
        <v>177.43519815382848</v>
      </c>
    </row>
    <row r="118" spans="1:17" s="124" customFormat="1" x14ac:dyDescent="0.25">
      <c r="A118" s="64"/>
      <c r="B118" s="56"/>
      <c r="C118" s="56"/>
      <c r="D118" s="56"/>
      <c r="E118" s="56"/>
      <c r="F118" s="64"/>
      <c r="G118" s="56"/>
      <c r="H118" s="56"/>
      <c r="I118" s="56"/>
      <c r="J118" s="56"/>
      <c r="K118" s="65"/>
      <c r="L118" s="64"/>
      <c r="M118" s="65"/>
      <c r="N118" s="64"/>
      <c r="O118" s="65"/>
      <c r="P118" s="64"/>
      <c r="Q118" s="65"/>
    </row>
    <row r="119" spans="1:17" s="124" customFormat="1" ht="15.75" thickBot="1" x14ac:dyDescent="0.3">
      <c r="A119" s="66"/>
      <c r="B119" s="70"/>
      <c r="C119" s="70"/>
      <c r="D119" s="80">
        <f>D117+D109</f>
        <v>1560434.39</v>
      </c>
      <c r="E119" s="80">
        <f>E117</f>
        <v>166.9</v>
      </c>
      <c r="F119" s="66"/>
      <c r="G119" s="70"/>
      <c r="H119" s="70"/>
      <c r="I119" s="70"/>
      <c r="J119" s="70"/>
      <c r="K119" s="67"/>
      <c r="L119" s="84"/>
      <c r="M119" s="81"/>
      <c r="N119" s="84">
        <f>N117</f>
        <v>1338801.7382997235</v>
      </c>
      <c r="O119" s="81">
        <f>O117</f>
        <v>177.43519815382848</v>
      </c>
      <c r="P119" s="84">
        <f>P117</f>
        <v>1338801.7382997235</v>
      </c>
      <c r="Q119" s="81">
        <f>Q117</f>
        <v>177.43519815382848</v>
      </c>
    </row>
    <row r="121" spans="1:17" ht="15.75" thickBot="1" x14ac:dyDescent="0.3">
      <c r="D121" s="123">
        <f>D119+D106</f>
        <v>3976860.9799999995</v>
      </c>
    </row>
    <row r="122" spans="1:17" x14ac:dyDescent="0.25">
      <c r="J122" s="44" t="s">
        <v>210</v>
      </c>
      <c r="K122" s="50" t="s">
        <v>438</v>
      </c>
      <c r="L122" s="50" t="s">
        <v>25</v>
      </c>
      <c r="M122" s="45" t="s">
        <v>55</v>
      </c>
    </row>
    <row r="123" spans="1:17" x14ac:dyDescent="0.25">
      <c r="J123" s="64">
        <v>2019</v>
      </c>
      <c r="K123" s="56">
        <v>2019</v>
      </c>
      <c r="L123" s="75">
        <f>L96</f>
        <v>205399.54236507829</v>
      </c>
      <c r="M123" s="76">
        <f>L104</f>
        <v>2056659.3858592063</v>
      </c>
    </row>
    <row r="124" spans="1:17" x14ac:dyDescent="0.25">
      <c r="J124" s="64">
        <v>2019</v>
      </c>
      <c r="K124" s="56">
        <v>2020</v>
      </c>
      <c r="L124" s="75">
        <f>N96</f>
        <v>205399.54236507829</v>
      </c>
      <c r="M124" s="76">
        <f>N104</f>
        <v>2056659.3858592063</v>
      </c>
    </row>
    <row r="125" spans="1:17" x14ac:dyDescent="0.25">
      <c r="J125" s="64">
        <v>2019</v>
      </c>
      <c r="K125" s="56">
        <v>2021</v>
      </c>
      <c r="L125" s="75">
        <f>P96</f>
        <v>204372.54465325287</v>
      </c>
      <c r="M125" s="76">
        <f>P104</f>
        <v>2046376.0889299102</v>
      </c>
    </row>
    <row r="126" spans="1:17" x14ac:dyDescent="0.25">
      <c r="J126" s="64"/>
      <c r="K126" s="56"/>
      <c r="L126" s="56"/>
      <c r="M126" s="65"/>
    </row>
    <row r="127" spans="1:17" x14ac:dyDescent="0.25">
      <c r="J127" s="64">
        <v>2020</v>
      </c>
      <c r="K127" s="133">
        <v>2020</v>
      </c>
      <c r="L127" s="75">
        <f>N109</f>
        <v>122603.59542882007</v>
      </c>
      <c r="M127" s="76">
        <f>N117</f>
        <v>1338801.7382997235</v>
      </c>
    </row>
    <row r="128" spans="1:17" x14ac:dyDescent="0.25">
      <c r="J128" s="64">
        <v>2020</v>
      </c>
      <c r="K128" s="133">
        <v>2021</v>
      </c>
      <c r="L128" s="75">
        <f>P109</f>
        <v>122603.59542882007</v>
      </c>
      <c r="M128" s="76">
        <f>P117</f>
        <v>1338801.7382997235</v>
      </c>
    </row>
    <row r="129" spans="10:13" x14ac:dyDescent="0.25">
      <c r="J129" s="64"/>
      <c r="K129" s="56"/>
      <c r="L129" s="56"/>
      <c r="M129" s="65"/>
    </row>
    <row r="130" spans="10:13" x14ac:dyDescent="0.25">
      <c r="J130" s="64"/>
      <c r="K130" s="56"/>
      <c r="L130" s="56" t="s">
        <v>25</v>
      </c>
      <c r="M130" s="65" t="s">
        <v>55</v>
      </c>
    </row>
    <row r="131" spans="10:13" x14ac:dyDescent="0.25">
      <c r="J131" s="64">
        <v>2019</v>
      </c>
      <c r="K131" s="56">
        <v>2019</v>
      </c>
      <c r="L131" s="75">
        <f>M96</f>
        <v>30.990030114943679</v>
      </c>
      <c r="M131" s="76">
        <f>M104</f>
        <v>380.43488543842898</v>
      </c>
    </row>
    <row r="132" spans="10:13" x14ac:dyDescent="0.25">
      <c r="J132" s="64">
        <v>2019</v>
      </c>
      <c r="K132" s="56">
        <v>2020</v>
      </c>
      <c r="L132" s="75">
        <f>O96</f>
        <v>30.990030114943679</v>
      </c>
      <c r="M132" s="76">
        <f>O104</f>
        <v>380.43488543842898</v>
      </c>
    </row>
    <row r="133" spans="10:13" x14ac:dyDescent="0.25">
      <c r="J133" s="64">
        <v>2019</v>
      </c>
      <c r="K133" s="56">
        <v>2021</v>
      </c>
      <c r="L133" s="75">
        <f>Q96</f>
        <v>30.835079964368958</v>
      </c>
      <c r="M133" s="76">
        <f>Q104</f>
        <v>378.53271101123681</v>
      </c>
    </row>
    <row r="134" spans="10:13" x14ac:dyDescent="0.25">
      <c r="J134" s="64"/>
      <c r="K134" s="56"/>
      <c r="L134" s="75"/>
      <c r="M134" s="76"/>
    </row>
    <row r="135" spans="10:13" x14ac:dyDescent="0.25">
      <c r="J135" s="64">
        <v>2020</v>
      </c>
      <c r="K135" s="133">
        <v>2020</v>
      </c>
      <c r="L135" s="75">
        <f>O109</f>
        <v>26.15282129768832</v>
      </c>
      <c r="M135" s="76">
        <f>O117</f>
        <v>177.43519815382848</v>
      </c>
    </row>
    <row r="136" spans="10:13" ht="15.75" thickBot="1" x14ac:dyDescent="0.3">
      <c r="J136" s="66">
        <v>2020</v>
      </c>
      <c r="K136" s="70">
        <v>2021</v>
      </c>
      <c r="L136" s="80">
        <f>Q109</f>
        <v>26.15282129768832</v>
      </c>
      <c r="M136" s="81">
        <f>Q117</f>
        <v>177.43519815382848</v>
      </c>
    </row>
  </sheetData>
  <mergeCells count="64">
    <mergeCell ref="L90:M90"/>
    <mergeCell ref="N90:O90"/>
    <mergeCell ref="P90:Q90"/>
    <mergeCell ref="C73:D73"/>
    <mergeCell ref="C79:D79"/>
    <mergeCell ref="C80:D80"/>
    <mergeCell ref="C74:D74"/>
    <mergeCell ref="C75:D75"/>
    <mergeCell ref="C76:D76"/>
    <mergeCell ref="C77:D77"/>
    <mergeCell ref="C78:D78"/>
    <mergeCell ref="C72:D72"/>
    <mergeCell ref="C58:D58"/>
    <mergeCell ref="C59:D59"/>
    <mergeCell ref="C60:D60"/>
    <mergeCell ref="C61:D61"/>
    <mergeCell ref="C62:D62"/>
    <mergeCell ref="C63:D63"/>
    <mergeCell ref="C64:D64"/>
    <mergeCell ref="C65:D65"/>
    <mergeCell ref="C68:D68"/>
    <mergeCell ref="C69:D69"/>
    <mergeCell ref="C70:D70"/>
    <mergeCell ref="C57:D57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45:D45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33:D33"/>
    <mergeCell ref="C21:D21"/>
    <mergeCell ref="C22:D22"/>
    <mergeCell ref="C23:D23"/>
    <mergeCell ref="C24:D24"/>
    <mergeCell ref="C25:D25"/>
    <mergeCell ref="C26:D26"/>
    <mergeCell ref="C27:D27"/>
    <mergeCell ref="C29:D29"/>
    <mergeCell ref="C30:D30"/>
    <mergeCell ref="C31:D31"/>
    <mergeCell ref="C32:D32"/>
    <mergeCell ref="C16:D16"/>
    <mergeCell ref="C17:D17"/>
    <mergeCell ref="C18:D18"/>
    <mergeCell ref="C19:D19"/>
    <mergeCell ref="C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App. BHI LRAM 2019 In Service</vt:lpstr>
      <vt:lpstr>App. BHI LRAM 19-20 Est In Ser </vt:lpstr>
      <vt:lpstr>IRR BHI LRAM 19-20 In Service</vt:lpstr>
      <vt:lpstr>IRR BHI LRAM 19-21 Est In Serv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Sally Blackwell</cp:lastModifiedBy>
  <dcterms:created xsi:type="dcterms:W3CDTF">2020-06-24T12:41:54Z</dcterms:created>
  <dcterms:modified xsi:type="dcterms:W3CDTF">2021-01-31T21:29:46Z</dcterms:modified>
</cp:coreProperties>
</file>