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trecker\Desktop\"/>
    </mc:Choice>
  </mc:AlternateContent>
  <bookViews>
    <workbookView xWindow="0" yWindow="0" windowWidth="19200" windowHeight="5475"/>
  </bookViews>
  <sheets>
    <sheet name="Capital Project Variances V5" sheetId="7" r:id="rId1"/>
  </sheets>
  <externalReferences>
    <externalReference r:id="rId2"/>
  </externalReferences>
  <definedNames>
    <definedName name="EBNUMBER">'[1]LDC Info'!$E$16</definedName>
    <definedName name="_xlnm.Print_Titles" localSheetId="0">'Capital Project Variances V5'!$1:$6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  <c r="M9" i="7"/>
  <c r="H10" i="7"/>
  <c r="M10" i="7"/>
  <c r="H11" i="7"/>
  <c r="M11" i="7"/>
  <c r="H12" i="7"/>
  <c r="M12" i="7"/>
  <c r="H13" i="7"/>
  <c r="M13" i="7"/>
  <c r="H14" i="7"/>
  <c r="M14" i="7"/>
  <c r="H15" i="7"/>
  <c r="M15" i="7"/>
  <c r="H16" i="7"/>
  <c r="M16" i="7"/>
  <c r="H17" i="7"/>
  <c r="M17" i="7"/>
  <c r="H18" i="7"/>
  <c r="M18" i="7"/>
  <c r="H19" i="7"/>
  <c r="M19" i="7"/>
  <c r="H20" i="7"/>
  <c r="M20" i="7"/>
  <c r="H21" i="7"/>
  <c r="M21" i="7"/>
  <c r="H22" i="7"/>
  <c r="M22" i="7"/>
  <c r="H23" i="7"/>
  <c r="M23" i="7"/>
  <c r="H24" i="7"/>
  <c r="M24" i="7"/>
  <c r="H25" i="7"/>
  <c r="M25" i="7"/>
  <c r="H26" i="7"/>
  <c r="M26" i="7"/>
  <c r="H27" i="7"/>
  <c r="M27" i="7"/>
  <c r="H28" i="7"/>
  <c r="M28" i="7"/>
  <c r="H29" i="7"/>
  <c r="M29" i="7"/>
  <c r="H31" i="7"/>
  <c r="M31" i="7"/>
  <c r="H32" i="7"/>
  <c r="M32" i="7"/>
  <c r="H33" i="7"/>
  <c r="M33" i="7"/>
  <c r="H34" i="7"/>
  <c r="M34" i="7"/>
  <c r="H35" i="7"/>
  <c r="M35" i="7"/>
  <c r="H36" i="7"/>
  <c r="M36" i="7"/>
  <c r="H37" i="7"/>
  <c r="M37" i="7"/>
  <c r="H38" i="7"/>
  <c r="M38" i="7"/>
  <c r="H39" i="7"/>
  <c r="M39" i="7"/>
  <c r="H40" i="7"/>
  <c r="M40" i="7"/>
  <c r="H41" i="7"/>
  <c r="M41" i="7"/>
  <c r="H42" i="7"/>
  <c r="M42" i="7"/>
  <c r="H43" i="7"/>
  <c r="M43" i="7"/>
  <c r="H44" i="7"/>
  <c r="M44" i="7"/>
  <c r="H45" i="7"/>
  <c r="M45" i="7"/>
  <c r="H46" i="7"/>
  <c r="M46" i="7"/>
  <c r="H47" i="7"/>
  <c r="M47" i="7"/>
  <c r="H48" i="7"/>
  <c r="M48" i="7"/>
  <c r="H49" i="7"/>
  <c r="M49" i="7"/>
  <c r="H50" i="7"/>
  <c r="M50" i="7"/>
  <c r="G52" i="7"/>
  <c r="H52" i="7"/>
  <c r="M52" i="7"/>
  <c r="H53" i="7"/>
  <c r="M53" i="7"/>
  <c r="H54" i="7"/>
  <c r="M54" i="7"/>
  <c r="H55" i="7"/>
  <c r="M55" i="7"/>
  <c r="H58" i="7"/>
  <c r="M58" i="7"/>
  <c r="H59" i="7"/>
  <c r="M59" i="7"/>
  <c r="H60" i="7"/>
  <c r="M60" i="7"/>
  <c r="H61" i="7"/>
  <c r="M61" i="7"/>
  <c r="H62" i="7"/>
  <c r="M62" i="7"/>
  <c r="H63" i="7"/>
  <c r="M63" i="7"/>
  <c r="H66" i="7"/>
  <c r="M66" i="7"/>
  <c r="H67" i="7"/>
  <c r="M67" i="7"/>
  <c r="H68" i="7"/>
  <c r="M68" i="7"/>
  <c r="H70" i="7"/>
  <c r="M70" i="7"/>
  <c r="G71" i="7"/>
  <c r="H71" i="7" s="1"/>
  <c r="H72" i="7"/>
  <c r="M72" i="7"/>
  <c r="H73" i="7"/>
  <c r="M73" i="7"/>
  <c r="H75" i="7"/>
  <c r="M75" i="7"/>
  <c r="H76" i="7"/>
  <c r="M76" i="7"/>
  <c r="H79" i="7"/>
  <c r="M79" i="7"/>
  <c r="H80" i="7"/>
  <c r="M80" i="7"/>
  <c r="M71" i="7" l="1"/>
</calcChain>
</file>

<file path=xl/sharedStrings.xml><?xml version="1.0" encoding="utf-8"?>
<sst xmlns="http://schemas.openxmlformats.org/spreadsheetml/2006/main" count="212" uniqueCount="161">
  <si>
    <t>Smart Fault Indicators</t>
  </si>
  <si>
    <t>Forecast</t>
  </si>
  <si>
    <t>Actual</t>
  </si>
  <si>
    <t>Completion Year</t>
  </si>
  <si>
    <t>Variance</t>
  </si>
  <si>
    <t xml:space="preserve">Material Capital Projects Variance Table </t>
  </si>
  <si>
    <t xml:space="preserve">Actual </t>
  </si>
  <si>
    <t>Variance Cause (for Projects Exceeding +/- 10%)</t>
  </si>
  <si>
    <r>
      <t xml:space="preserve">Material Capital Projects ( </t>
    </r>
    <r>
      <rPr>
        <b/>
        <sz val="12"/>
        <color theme="1"/>
        <rFont val="Calibri"/>
        <family val="2"/>
      </rPr>
      <t>≥ $100K)</t>
    </r>
  </si>
  <si>
    <t>Budget (Net Cost)</t>
  </si>
  <si>
    <t>SYSTEM ACCESS</t>
  </si>
  <si>
    <t>UNDERGROUND</t>
  </si>
  <si>
    <t>Julianna &amp; Bernhard</t>
  </si>
  <si>
    <t>Grandview, Beaufort and Newbury</t>
  </si>
  <si>
    <t>Keewatin</t>
  </si>
  <si>
    <t>Backyard Rear Lot Feed</t>
  </si>
  <si>
    <t>Athabasca</t>
  </si>
  <si>
    <t>Landsdowne</t>
  </si>
  <si>
    <t>Shakespeare</t>
  </si>
  <si>
    <t>Fisher St</t>
  </si>
  <si>
    <t>GrenFell South of Gibb</t>
  </si>
  <si>
    <t>Gibbons</t>
  </si>
  <si>
    <t>Riverside North</t>
  </si>
  <si>
    <t>Waverley</t>
  </si>
  <si>
    <t>King St E</t>
  </si>
  <si>
    <t>Vimy Ave &amp;  Lasalle Ave</t>
  </si>
  <si>
    <t>Riverside South</t>
  </si>
  <si>
    <t>Mary</t>
  </si>
  <si>
    <t xml:space="preserve">Central Park Blvd N </t>
  </si>
  <si>
    <t>Bloor St</t>
  </si>
  <si>
    <t>Eastlawn,Winter,Mackenzie &amp; Labrador</t>
  </si>
  <si>
    <t>Rossland</t>
  </si>
  <si>
    <t>OVERHEAD</t>
  </si>
  <si>
    <t>1100 Oxford St</t>
  </si>
  <si>
    <t>Marwood Dr Townhouse complex</t>
  </si>
  <si>
    <t>Beaufort Court</t>
  </si>
  <si>
    <t>Rebuild Sorrento Ave</t>
  </si>
  <si>
    <t>Camelot Dr</t>
  </si>
  <si>
    <t>Down Crescent</t>
  </si>
  <si>
    <t>Park Rd Wentworth To Stone</t>
  </si>
  <si>
    <t>Southgate Dr</t>
  </si>
  <si>
    <t>Cedar St</t>
  </si>
  <si>
    <t>NorthDale Ave</t>
  </si>
  <si>
    <t>Athabasca St</t>
  </si>
  <si>
    <t>Aruba Cres</t>
  </si>
  <si>
    <t>Ormond Dr</t>
  </si>
  <si>
    <t>Central Park Blvd N</t>
  </si>
  <si>
    <t>Outlet Dr</t>
  </si>
  <si>
    <t>Traddles</t>
  </si>
  <si>
    <t>Gladfern</t>
  </si>
  <si>
    <t>Birkdale St</t>
  </si>
  <si>
    <t xml:space="preserve">CherryDown Dr </t>
  </si>
  <si>
    <t>Annandale St</t>
  </si>
  <si>
    <t xml:space="preserve">1010  Glen St </t>
  </si>
  <si>
    <t>SYSTEM RENEWAL</t>
  </si>
  <si>
    <t>407 Extension - Harmony Rd Int</t>
  </si>
  <si>
    <t>Region Relocate - Harmony Rd N - Rossland to Taunton</t>
  </si>
  <si>
    <t>Region Relocate - Winchester &amp; Harmony Int</t>
  </si>
  <si>
    <t>Region Relocate - Harmony Rd N -Coldstream to Taunton</t>
  </si>
  <si>
    <t xml:space="preserve">Region relocate - Thornton Rd from Champlain </t>
  </si>
  <si>
    <t>City Relocate - Conlin Rd - East of Stevenson to Founders</t>
  </si>
  <si>
    <t>SYSTEM SERVICE</t>
  </si>
  <si>
    <t>STATIONS</t>
  </si>
  <si>
    <t>Neutral Reactors</t>
  </si>
  <si>
    <t>Distribution Capacity - MS9</t>
  </si>
  <si>
    <t>HONI Contributions - Enfield TS</t>
  </si>
  <si>
    <t>GRID MODERNIZATION</t>
  </si>
  <si>
    <t>Transmission Management</t>
  </si>
  <si>
    <t>Overhead Automated Switches</t>
  </si>
  <si>
    <t>C15-200</t>
  </si>
  <si>
    <t>C15-201</t>
  </si>
  <si>
    <t>C15-202</t>
  </si>
  <si>
    <t>C16-200</t>
  </si>
  <si>
    <t>C16-201</t>
  </si>
  <si>
    <t>C16-202</t>
  </si>
  <si>
    <t>C16-203</t>
  </si>
  <si>
    <t>C17-200</t>
  </si>
  <si>
    <t>C17-201</t>
  </si>
  <si>
    <t>C17-202</t>
  </si>
  <si>
    <t>C17-203</t>
  </si>
  <si>
    <t>C17-204</t>
  </si>
  <si>
    <t>C18-203</t>
  </si>
  <si>
    <t>C18-204</t>
  </si>
  <si>
    <t>C19-200</t>
  </si>
  <si>
    <t>C19-201</t>
  </si>
  <si>
    <t>C19-202</t>
  </si>
  <si>
    <t>C19-203</t>
  </si>
  <si>
    <t>C15-205</t>
  </si>
  <si>
    <t>C15-207</t>
  </si>
  <si>
    <t>C14-225</t>
  </si>
  <si>
    <t>C14-228</t>
  </si>
  <si>
    <t>C15-211</t>
  </si>
  <si>
    <t>C16-205</t>
  </si>
  <si>
    <t>C16-207</t>
  </si>
  <si>
    <t>C16-208</t>
  </si>
  <si>
    <t>C16-209</t>
  </si>
  <si>
    <t>C18-205</t>
  </si>
  <si>
    <t>C18-206</t>
  </si>
  <si>
    <t>C18-207</t>
  </si>
  <si>
    <t>C15-210</t>
  </si>
  <si>
    <t>C19-204</t>
  </si>
  <si>
    <t>C19-205</t>
  </si>
  <si>
    <t>C19-206</t>
  </si>
  <si>
    <t>MUNICIPAL &amp; REGIONAL WORK</t>
  </si>
  <si>
    <t>C16-264</t>
  </si>
  <si>
    <t>C14-263</t>
  </si>
  <si>
    <t>Substation Breaker Replacement</t>
  </si>
  <si>
    <t xml:space="preserve">44kV oil circuit breakers replacement </t>
  </si>
  <si>
    <t>MS14 - Metalclad Switchgear</t>
  </si>
  <si>
    <t>C14-213</t>
  </si>
  <si>
    <t>C16-211</t>
  </si>
  <si>
    <t>C14-216</t>
  </si>
  <si>
    <t>C14-218</t>
  </si>
  <si>
    <t>C13-209</t>
  </si>
  <si>
    <t>C15-261</t>
  </si>
  <si>
    <t>C16-262</t>
  </si>
  <si>
    <t>C16-263</t>
  </si>
  <si>
    <t>GENERAL PLANT</t>
  </si>
  <si>
    <t>OPERATIONAL TECHNOLOGY</t>
  </si>
  <si>
    <t>ODS Replacement</t>
  </si>
  <si>
    <t>C18-200</t>
  </si>
  <si>
    <t>C18-201</t>
  </si>
  <si>
    <t>C18-202</t>
  </si>
  <si>
    <t>C17-205</t>
  </si>
  <si>
    <t>C17-206</t>
  </si>
  <si>
    <t>C17-207</t>
  </si>
  <si>
    <t>C17-208</t>
  </si>
  <si>
    <t>C15-213</t>
  </si>
  <si>
    <t>C18-209 / C18-208</t>
  </si>
  <si>
    <t xml:space="preserve">C15-263 </t>
  </si>
  <si>
    <t xml:space="preserve">C16-802 </t>
  </si>
  <si>
    <t>C17-260 / C18-260</t>
  </si>
  <si>
    <t>C14-801</t>
  </si>
  <si>
    <t>Within Tolerance</t>
  </si>
  <si>
    <t>C15-260 / C16-260</t>
  </si>
  <si>
    <t>MS10 T2</t>
  </si>
  <si>
    <t>C19-269</t>
  </si>
  <si>
    <t>TBD</t>
  </si>
  <si>
    <t>C16-812 / C19-821</t>
  </si>
  <si>
    <t>Planned DSP Projects from 2015 to 2019 (exluding reactive, emerging &amp; on-going piece-work programs)</t>
  </si>
  <si>
    <t>Downtown Self Healing Grid &amp; Distribution Automation</t>
  </si>
  <si>
    <t>C16-265 / C14-256 / C15-251</t>
  </si>
  <si>
    <t>MS9 OH Feeders</t>
  </si>
  <si>
    <t>OMS Implementation</t>
  </si>
  <si>
    <t>Over - Unforseen additional system integration requirements</t>
  </si>
  <si>
    <t>In progress - additional intersection construction to be coordinated with regional/municipal work</t>
  </si>
  <si>
    <t>Enfield TS Egress &amp; 44kV feeders</t>
  </si>
  <si>
    <t>In progress - 3 feeders constructed and in service, additional feeder construction to be coordinated with regional/municipal work</t>
  </si>
  <si>
    <t>C18-211 /C18-213 / C18-214</t>
  </si>
  <si>
    <t>Over - Unforeseen complications in UG commissioning and coordination of outages with downtown businesses</t>
  </si>
  <si>
    <t>Under - Selected contractor provided better costing than initially estimated</t>
  </si>
  <si>
    <t>Under - Scope decrease driven by Third Party</t>
  </si>
  <si>
    <t>Over - Scope increase driven by Third Party</t>
  </si>
  <si>
    <t>Over - Unforeseen civil work</t>
  </si>
  <si>
    <t>Under - Alternate breaker selection</t>
  </si>
  <si>
    <t>Over - Inaccurate estimate based on generic costing per meter and additional City sidewalk remediation requirements</t>
  </si>
  <si>
    <t>Under - Scope decrease</t>
  </si>
  <si>
    <t xml:space="preserve">Over - Additional anchoring requirements in unfavourable soil </t>
  </si>
  <si>
    <t>Under - Inaccurate estimate based on generic costing per pole</t>
  </si>
  <si>
    <t>Over - Scope increase</t>
  </si>
  <si>
    <t>In progress - On hold to coordinate with pending City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</si>
</sst>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0" applyFont="1"/>
    <xf numFmtId="0" fontId="3" fillId="3" borderId="1" xfId="0" applyFont="1" applyFill="1" applyBorder="1"/>
    <xf numFmtId="0" fontId="1" fillId="3" borderId="1" xfId="0" applyFont="1" applyFill="1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10" xfId="0" applyFill="1" applyBorder="1"/>
    <xf numFmtId="0" fontId="3" fillId="3" borderId="1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65" fontId="0" fillId="0" borderId="0" xfId="0" applyNumberFormat="1"/>
    <xf numFmtId="0" fontId="9" fillId="0" borderId="0" xfId="0" applyFont="1"/>
    <xf numFmtId="0" fontId="10" fillId="0" borderId="0" xfId="0" applyFo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rogatory%20Responses/Application%20-%20COS%20-%20Previous/OPUCN_APPL_Chapter2_Appendices_for_2015_to_2019_RUN_1_20150129_xls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2011-19"/>
      <sheetName val="App.2-OA Capital Structure"/>
      <sheetName val="App.2-OB_Debt Instruments"/>
      <sheetName val="App.2-P_Cost_Allocation 2015"/>
      <sheetName val="App.2-P_Cost_Allocation 2016"/>
      <sheetName val="App.2-Q_Cost of Serv. Emb. Dx"/>
      <sheetName val="App.2-P_Cost_Allocation 2017"/>
      <sheetName val="App.2-P_Cost_Allocation 2018"/>
      <sheetName val="App.2-P_Cost_Allocation 2019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enue_Reconciliation"/>
      <sheetName val="App.2-V(i)_Revenue_Mitigation"/>
      <sheetName val="App.2-W_(Resi)"/>
      <sheetName val="App.2-W_(Resi) No Mitigation"/>
      <sheetName val="App.2-W_(GS&lt;50 KW)"/>
      <sheetName val="App. 2-YB_CGAAP Summary Impacts"/>
      <sheetName val="App.2-W_GS&lt;50 KW No Mitigation"/>
      <sheetName val="App.2-W_GS 50-999 KW"/>
      <sheetName val="App2-W_GS50-999KW No Mitigation"/>
      <sheetName val="App.2-W_Bill Impacts &lt;4999 KW"/>
      <sheetName val="App.2-W_Bill Impacts &gt;5000 KW"/>
      <sheetName val="App.2-W_Bill Impacts StreetLite"/>
      <sheetName val="App.2-W_Bill Impacts Sentinels"/>
      <sheetName val="App.2-W_Unmetered"/>
      <sheetName val="App.2-W_Unmetered No Mitigation"/>
      <sheetName val="App.2-YA_MIFRS Summary Impacts"/>
      <sheetName val="App. 2-Z_Tariff 2015"/>
      <sheetName val="App. 2-Z_Tariff 2016"/>
      <sheetName val="App. 2-Z_Tariff 2017"/>
      <sheetName val="App. 2-Z_Tariff 2018"/>
      <sheetName val="App. 2-Z_Tariff 2019"/>
      <sheetName val="lists"/>
      <sheetName val="lists2"/>
      <sheetName val="Sheet19"/>
    </sheetNames>
    <sheetDataSet>
      <sheetData sheetId="0">
        <row r="16">
          <cell r="E16" t="str">
            <v>EB-2014-0101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5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86" sqref="G86"/>
    </sheetView>
  </sheetViews>
  <sheetFormatPr defaultRowHeight="15" x14ac:dyDescent="0.25"/>
  <cols>
    <col min="1" max="1" width="26.140625" hidden="1" customWidth="1"/>
    <col min="2" max="4" width="3.28515625" customWidth="1"/>
    <col min="5" max="5" width="55.140625" customWidth="1"/>
    <col min="6" max="7" width="12.7109375" style="16" customWidth="1"/>
    <col min="8" max="8" width="12.7109375" style="22" customWidth="1"/>
    <col min="9" max="10" width="10.7109375" style="2" customWidth="1"/>
    <col min="11" max="11" width="125.7109375" customWidth="1"/>
    <col min="13" max="13" width="14.85546875" hidden="1" customWidth="1"/>
  </cols>
  <sheetData>
    <row r="2" spans="1:13" ht="28.5" x14ac:dyDescent="0.45">
      <c r="C2" s="27" t="s">
        <v>5</v>
      </c>
      <c r="D2" s="1"/>
      <c r="E2" s="1"/>
    </row>
    <row r="3" spans="1:13" ht="21" x14ac:dyDescent="0.35">
      <c r="C3" s="28" t="s">
        <v>139</v>
      </c>
      <c r="D3" s="8"/>
      <c r="E3" s="8"/>
    </row>
    <row r="5" spans="1:13" ht="15.75" x14ac:dyDescent="0.25">
      <c r="C5" s="35" t="s">
        <v>8</v>
      </c>
      <c r="D5" s="36"/>
      <c r="E5" s="37"/>
      <c r="F5" s="33" t="s">
        <v>9</v>
      </c>
      <c r="G5" s="33"/>
      <c r="H5" s="33"/>
      <c r="I5" s="33" t="s">
        <v>3</v>
      </c>
      <c r="J5" s="33"/>
      <c r="K5" s="34" t="s">
        <v>7</v>
      </c>
    </row>
    <row r="6" spans="1:13" ht="15.75" customHeight="1" x14ac:dyDescent="0.25">
      <c r="C6" s="38"/>
      <c r="D6" s="39"/>
      <c r="E6" s="40"/>
      <c r="F6" s="17" t="s">
        <v>1</v>
      </c>
      <c r="G6" s="18" t="s">
        <v>6</v>
      </c>
      <c r="H6" s="23" t="s">
        <v>4</v>
      </c>
      <c r="I6" s="6" t="s">
        <v>1</v>
      </c>
      <c r="J6" s="7" t="s">
        <v>2</v>
      </c>
      <c r="K6" s="34"/>
    </row>
    <row r="7" spans="1:13" x14ac:dyDescent="0.25">
      <c r="C7" s="10" t="s">
        <v>54</v>
      </c>
      <c r="D7" s="10"/>
      <c r="E7" s="10"/>
      <c r="F7" s="19"/>
      <c r="G7" s="19"/>
      <c r="H7" s="24"/>
      <c r="I7" s="15"/>
      <c r="J7" s="15"/>
      <c r="K7" s="9"/>
    </row>
    <row r="8" spans="1:13" x14ac:dyDescent="0.25">
      <c r="C8" s="11"/>
      <c r="D8" s="29" t="s">
        <v>32</v>
      </c>
      <c r="E8" s="29"/>
      <c r="F8" s="29"/>
      <c r="G8" s="29"/>
      <c r="H8" s="29"/>
      <c r="I8" s="29"/>
      <c r="J8" s="29"/>
      <c r="K8" s="30"/>
    </row>
    <row r="9" spans="1:13" x14ac:dyDescent="0.25">
      <c r="A9" t="s">
        <v>69</v>
      </c>
      <c r="C9" s="11"/>
      <c r="D9" s="12"/>
      <c r="E9" s="13" t="s">
        <v>39</v>
      </c>
      <c r="F9" s="20">
        <v>1300000</v>
      </c>
      <c r="G9" s="21">
        <v>1330759.24</v>
      </c>
      <c r="H9" s="25">
        <f t="shared" ref="H9:H29" si="0">(G9-F9)/F9</f>
        <v>2.366095384615384E-2</v>
      </c>
      <c r="I9" s="4">
        <v>2015</v>
      </c>
      <c r="J9" s="3">
        <v>2016</v>
      </c>
      <c r="K9" s="5" t="s">
        <v>133</v>
      </c>
      <c r="M9" s="26">
        <f t="shared" ref="M9:M29" si="1">G9-F9</f>
        <v>30759.239999999991</v>
      </c>
    </row>
    <row r="10" spans="1:13" x14ac:dyDescent="0.25">
      <c r="A10" t="s">
        <v>70</v>
      </c>
      <c r="C10" s="11"/>
      <c r="D10" s="12"/>
      <c r="E10" s="13" t="s">
        <v>14</v>
      </c>
      <c r="F10" s="20">
        <v>745000</v>
      </c>
      <c r="G10" s="21">
        <v>673218.32000000007</v>
      </c>
      <c r="H10" s="25">
        <f t="shared" si="0"/>
        <v>-9.6351248322147559E-2</v>
      </c>
      <c r="I10" s="4">
        <v>2015</v>
      </c>
      <c r="J10" s="3">
        <v>2015</v>
      </c>
      <c r="K10" s="5" t="s">
        <v>133</v>
      </c>
      <c r="M10" s="26">
        <f t="shared" si="1"/>
        <v>-71781.679999999935</v>
      </c>
    </row>
    <row r="11" spans="1:13" x14ac:dyDescent="0.25">
      <c r="A11" t="s">
        <v>71</v>
      </c>
      <c r="C11" s="11"/>
      <c r="D11" s="12"/>
      <c r="E11" s="13" t="s">
        <v>15</v>
      </c>
      <c r="F11" s="20">
        <v>365000</v>
      </c>
      <c r="G11" s="21">
        <v>347792.64000000001</v>
      </c>
      <c r="H11" s="25">
        <f t="shared" si="0"/>
        <v>-4.7143452054794484E-2</v>
      </c>
      <c r="I11" s="4">
        <v>2015</v>
      </c>
      <c r="J11" s="3">
        <v>2016</v>
      </c>
      <c r="K11" s="5" t="s">
        <v>133</v>
      </c>
      <c r="M11" s="26">
        <f t="shared" si="1"/>
        <v>-17207.359999999986</v>
      </c>
    </row>
    <row r="12" spans="1:13" x14ac:dyDescent="0.25">
      <c r="A12" t="s">
        <v>72</v>
      </c>
      <c r="C12" s="11"/>
      <c r="D12" s="12"/>
      <c r="E12" s="13" t="s">
        <v>31</v>
      </c>
      <c r="F12" s="20">
        <v>550000</v>
      </c>
      <c r="G12" s="21">
        <v>126423.11</v>
      </c>
      <c r="H12" s="25">
        <f t="shared" si="0"/>
        <v>-0.77013980000000004</v>
      </c>
      <c r="I12" s="4">
        <v>2016</v>
      </c>
      <c r="J12" s="3" t="s">
        <v>137</v>
      </c>
      <c r="K12" s="5" t="s">
        <v>160</v>
      </c>
      <c r="M12" s="26">
        <f t="shared" si="1"/>
        <v>-423576.89</v>
      </c>
    </row>
    <row r="13" spans="1:13" x14ac:dyDescent="0.25">
      <c r="A13" t="s">
        <v>73</v>
      </c>
      <c r="C13" s="11"/>
      <c r="D13" s="12"/>
      <c r="E13" s="13" t="s">
        <v>16</v>
      </c>
      <c r="F13" s="20">
        <v>835000</v>
      </c>
      <c r="G13" s="21">
        <v>590646.42000000004</v>
      </c>
      <c r="H13" s="25">
        <f t="shared" si="0"/>
        <v>-0.29263901796407182</v>
      </c>
      <c r="I13" s="4">
        <v>2016</v>
      </c>
      <c r="J13" s="3">
        <v>2016</v>
      </c>
      <c r="K13" s="5" t="s">
        <v>158</v>
      </c>
      <c r="M13" s="26">
        <f t="shared" si="1"/>
        <v>-244353.57999999996</v>
      </c>
    </row>
    <row r="14" spans="1:13" x14ac:dyDescent="0.25">
      <c r="A14" t="s">
        <v>74</v>
      </c>
      <c r="C14" s="11"/>
      <c r="D14" s="12"/>
      <c r="E14" s="13" t="s">
        <v>30</v>
      </c>
      <c r="F14" s="20">
        <v>360000</v>
      </c>
      <c r="G14" s="21">
        <v>302927.17</v>
      </c>
      <c r="H14" s="25">
        <f t="shared" si="0"/>
        <v>-0.15853563888888894</v>
      </c>
      <c r="I14" s="4">
        <v>2016</v>
      </c>
      <c r="J14" s="3">
        <v>2016</v>
      </c>
      <c r="K14" s="5" t="s">
        <v>158</v>
      </c>
      <c r="M14" s="26">
        <f t="shared" si="1"/>
        <v>-57072.830000000016</v>
      </c>
    </row>
    <row r="15" spans="1:13" x14ac:dyDescent="0.25">
      <c r="A15" t="s">
        <v>75</v>
      </c>
      <c r="C15" s="11"/>
      <c r="D15" s="12"/>
      <c r="E15" s="13" t="s">
        <v>29</v>
      </c>
      <c r="F15" s="20">
        <v>510000</v>
      </c>
      <c r="G15" s="21">
        <v>313465.13000000006</v>
      </c>
      <c r="H15" s="25">
        <f t="shared" si="0"/>
        <v>-0.38536249019607832</v>
      </c>
      <c r="I15" s="4">
        <v>2016</v>
      </c>
      <c r="J15" s="3">
        <v>2016</v>
      </c>
      <c r="K15" s="5" t="s">
        <v>158</v>
      </c>
      <c r="M15" s="26">
        <f t="shared" si="1"/>
        <v>-196534.86999999994</v>
      </c>
    </row>
    <row r="16" spans="1:13" x14ac:dyDescent="0.25">
      <c r="A16" t="s">
        <v>76</v>
      </c>
      <c r="C16" s="11"/>
      <c r="D16" s="12"/>
      <c r="E16" s="13" t="s">
        <v>28</v>
      </c>
      <c r="F16" s="20">
        <v>575000</v>
      </c>
      <c r="G16" s="21">
        <v>509996.42</v>
      </c>
      <c r="H16" s="25">
        <f t="shared" si="0"/>
        <v>-0.11304970434782612</v>
      </c>
      <c r="I16" s="4">
        <v>2017</v>
      </c>
      <c r="J16" s="3">
        <v>2018</v>
      </c>
      <c r="K16" s="5" t="s">
        <v>158</v>
      </c>
      <c r="M16" s="26">
        <f t="shared" si="1"/>
        <v>-65003.580000000016</v>
      </c>
    </row>
    <row r="17" spans="1:13" x14ac:dyDescent="0.25">
      <c r="A17" t="s">
        <v>77</v>
      </c>
      <c r="C17" s="11"/>
      <c r="D17" s="12"/>
      <c r="E17" s="13" t="s">
        <v>17</v>
      </c>
      <c r="F17" s="20">
        <v>335000</v>
      </c>
      <c r="G17" s="21">
        <v>258330.3</v>
      </c>
      <c r="H17" s="25">
        <f t="shared" si="0"/>
        <v>-0.22886477611940301</v>
      </c>
      <c r="I17" s="4">
        <v>2017</v>
      </c>
      <c r="J17" s="3">
        <v>2018</v>
      </c>
      <c r="K17" s="5" t="s">
        <v>158</v>
      </c>
      <c r="M17" s="26">
        <f t="shared" si="1"/>
        <v>-76669.700000000012</v>
      </c>
    </row>
    <row r="18" spans="1:13" x14ac:dyDescent="0.25">
      <c r="A18" t="s">
        <v>78</v>
      </c>
      <c r="C18" s="11"/>
      <c r="D18" s="12"/>
      <c r="E18" s="13" t="s">
        <v>18</v>
      </c>
      <c r="F18" s="20">
        <v>480000</v>
      </c>
      <c r="G18" s="21">
        <v>390984.57000000007</v>
      </c>
      <c r="H18" s="25">
        <f t="shared" si="0"/>
        <v>-0.18544881249999987</v>
      </c>
      <c r="I18" s="4">
        <v>2017</v>
      </c>
      <c r="J18" s="3">
        <v>2017</v>
      </c>
      <c r="K18" s="5" t="s">
        <v>158</v>
      </c>
      <c r="M18" s="26">
        <f t="shared" si="1"/>
        <v>-89015.429999999935</v>
      </c>
    </row>
    <row r="19" spans="1:13" x14ac:dyDescent="0.25">
      <c r="A19" t="s">
        <v>79</v>
      </c>
      <c r="C19" s="11"/>
      <c r="D19" s="12"/>
      <c r="E19" s="13" t="s">
        <v>19</v>
      </c>
      <c r="F19" s="20">
        <v>250000</v>
      </c>
      <c r="G19" s="21">
        <v>285629.71000000002</v>
      </c>
      <c r="H19" s="25">
        <f t="shared" si="0"/>
        <v>0.14251884000000009</v>
      </c>
      <c r="I19" s="4">
        <v>2017</v>
      </c>
      <c r="J19" s="3">
        <v>2017</v>
      </c>
      <c r="K19" s="5" t="s">
        <v>159</v>
      </c>
      <c r="M19" s="26">
        <f t="shared" si="1"/>
        <v>35629.710000000021</v>
      </c>
    </row>
    <row r="20" spans="1:13" x14ac:dyDescent="0.25">
      <c r="A20" t="s">
        <v>80</v>
      </c>
      <c r="C20" s="11"/>
      <c r="D20" s="12"/>
      <c r="E20" s="13" t="s">
        <v>20</v>
      </c>
      <c r="F20" s="20">
        <v>215000</v>
      </c>
      <c r="G20" s="21">
        <v>240066.30999999997</v>
      </c>
      <c r="H20" s="25">
        <f t="shared" si="0"/>
        <v>0.11658748837209287</v>
      </c>
      <c r="I20" s="4">
        <v>2017</v>
      </c>
      <c r="J20" s="3">
        <v>2017</v>
      </c>
      <c r="K20" s="5" t="s">
        <v>159</v>
      </c>
      <c r="M20" s="26">
        <f t="shared" si="1"/>
        <v>25066.309999999969</v>
      </c>
    </row>
    <row r="21" spans="1:13" x14ac:dyDescent="0.25">
      <c r="A21" t="s">
        <v>120</v>
      </c>
      <c r="C21" s="11"/>
      <c r="D21" s="12"/>
      <c r="E21" s="13" t="s">
        <v>12</v>
      </c>
      <c r="F21" s="20">
        <v>335000</v>
      </c>
      <c r="G21" s="21">
        <v>258934.49999999997</v>
      </c>
      <c r="H21" s="25">
        <f t="shared" si="0"/>
        <v>-0.22706119402985084</v>
      </c>
      <c r="I21" s="4">
        <v>2018</v>
      </c>
      <c r="J21" s="3">
        <v>2018</v>
      </c>
      <c r="K21" s="5" t="s">
        <v>158</v>
      </c>
      <c r="M21" s="26">
        <f t="shared" si="1"/>
        <v>-76065.500000000029</v>
      </c>
    </row>
    <row r="22" spans="1:13" x14ac:dyDescent="0.25">
      <c r="A22" t="s">
        <v>121</v>
      </c>
      <c r="C22" s="11"/>
      <c r="D22" s="12"/>
      <c r="E22" s="13" t="s">
        <v>27</v>
      </c>
      <c r="F22" s="20">
        <v>340000</v>
      </c>
      <c r="G22" s="21">
        <v>270851.87</v>
      </c>
      <c r="H22" s="25">
        <f t="shared" si="0"/>
        <v>-0.20337685294117649</v>
      </c>
      <c r="I22" s="4">
        <v>2018</v>
      </c>
      <c r="J22" s="3">
        <v>2018</v>
      </c>
      <c r="K22" s="5" t="s">
        <v>158</v>
      </c>
      <c r="M22" s="26">
        <f t="shared" si="1"/>
        <v>-69148.13</v>
      </c>
    </row>
    <row r="23" spans="1:13" x14ac:dyDescent="0.25">
      <c r="A23" t="s">
        <v>122</v>
      </c>
      <c r="C23" s="11"/>
      <c r="D23" s="12"/>
      <c r="E23" s="13" t="s">
        <v>21</v>
      </c>
      <c r="F23" s="20">
        <v>665000</v>
      </c>
      <c r="G23" s="21">
        <v>590572.28</v>
      </c>
      <c r="H23" s="25">
        <f t="shared" si="0"/>
        <v>-0.11192138345864658</v>
      </c>
      <c r="I23" s="4">
        <v>2018</v>
      </c>
      <c r="J23" s="3">
        <v>2018</v>
      </c>
      <c r="K23" s="5" t="s">
        <v>158</v>
      </c>
      <c r="M23" s="26">
        <f t="shared" si="1"/>
        <v>-74427.719999999972</v>
      </c>
    </row>
    <row r="24" spans="1:13" x14ac:dyDescent="0.25">
      <c r="A24" t="s">
        <v>81</v>
      </c>
      <c r="C24" s="11"/>
      <c r="D24" s="12"/>
      <c r="E24" s="13" t="s">
        <v>26</v>
      </c>
      <c r="F24" s="20">
        <v>340000</v>
      </c>
      <c r="G24" s="21">
        <v>239147.43000000002</v>
      </c>
      <c r="H24" s="25">
        <f t="shared" si="0"/>
        <v>-0.29662520588235286</v>
      </c>
      <c r="I24" s="4">
        <v>2018</v>
      </c>
      <c r="J24" s="3">
        <v>2019</v>
      </c>
      <c r="K24" s="5" t="s">
        <v>158</v>
      </c>
      <c r="M24" s="26">
        <f t="shared" si="1"/>
        <v>-100852.56999999998</v>
      </c>
    </row>
    <row r="25" spans="1:13" x14ac:dyDescent="0.25">
      <c r="A25" t="s">
        <v>82</v>
      </c>
      <c r="C25" s="11"/>
      <c r="D25" s="12"/>
      <c r="E25" s="13" t="s">
        <v>22</v>
      </c>
      <c r="F25" s="20">
        <v>630000</v>
      </c>
      <c r="G25" s="21">
        <v>462003.03000000009</v>
      </c>
      <c r="H25" s="25">
        <f t="shared" si="0"/>
        <v>-0.26666185714285701</v>
      </c>
      <c r="I25" s="4">
        <v>2018</v>
      </c>
      <c r="J25" s="3">
        <v>2019</v>
      </c>
      <c r="K25" s="5" t="s">
        <v>158</v>
      </c>
      <c r="M25" s="26">
        <f t="shared" si="1"/>
        <v>-167996.96999999991</v>
      </c>
    </row>
    <row r="26" spans="1:13" x14ac:dyDescent="0.25">
      <c r="A26" t="s">
        <v>83</v>
      </c>
      <c r="C26" s="11"/>
      <c r="D26" s="12"/>
      <c r="E26" s="13" t="s">
        <v>24</v>
      </c>
      <c r="F26" s="20">
        <v>500000</v>
      </c>
      <c r="G26" s="21">
        <v>498066.58</v>
      </c>
      <c r="H26" s="25">
        <f t="shared" si="0"/>
        <v>-3.8668399999999673E-3</v>
      </c>
      <c r="I26" s="4">
        <v>2019</v>
      </c>
      <c r="J26" s="3">
        <v>2019</v>
      </c>
      <c r="K26" s="5" t="s">
        <v>133</v>
      </c>
      <c r="M26" s="26">
        <f t="shared" si="1"/>
        <v>-1933.4199999999837</v>
      </c>
    </row>
    <row r="27" spans="1:13" x14ac:dyDescent="0.25">
      <c r="A27" t="s">
        <v>84</v>
      </c>
      <c r="C27" s="11"/>
      <c r="D27" s="12"/>
      <c r="E27" s="13" t="s">
        <v>25</v>
      </c>
      <c r="F27" s="20">
        <v>175000</v>
      </c>
      <c r="G27" s="21">
        <v>158265.85999999999</v>
      </c>
      <c r="H27" s="25">
        <f t="shared" si="0"/>
        <v>-9.5623657142857227E-2</v>
      </c>
      <c r="I27" s="4">
        <v>2019</v>
      </c>
      <c r="J27" s="3">
        <v>2019</v>
      </c>
      <c r="K27" s="5" t="s">
        <v>133</v>
      </c>
      <c r="M27" s="26">
        <f t="shared" si="1"/>
        <v>-16734.140000000014</v>
      </c>
    </row>
    <row r="28" spans="1:13" x14ac:dyDescent="0.25">
      <c r="A28" t="s">
        <v>85</v>
      </c>
      <c r="C28" s="11"/>
      <c r="D28" s="12"/>
      <c r="E28" s="13" t="s">
        <v>23</v>
      </c>
      <c r="F28" s="20">
        <v>1042000</v>
      </c>
      <c r="G28" s="21">
        <v>1431630.79</v>
      </c>
      <c r="H28" s="25">
        <f t="shared" si="0"/>
        <v>0.37392590211132443</v>
      </c>
      <c r="I28" s="4">
        <v>2019</v>
      </c>
      <c r="J28" s="3">
        <v>2019</v>
      </c>
      <c r="K28" s="5" t="s">
        <v>157</v>
      </c>
      <c r="M28" s="26">
        <f t="shared" si="1"/>
        <v>389630.79000000004</v>
      </c>
    </row>
    <row r="29" spans="1:13" x14ac:dyDescent="0.25">
      <c r="A29" t="s">
        <v>86</v>
      </c>
      <c r="C29" s="11"/>
      <c r="D29" s="12"/>
      <c r="E29" s="13" t="s">
        <v>13</v>
      </c>
      <c r="F29" s="20">
        <v>200000</v>
      </c>
      <c r="G29" s="21">
        <v>189166.09</v>
      </c>
      <c r="H29" s="25">
        <f t="shared" si="0"/>
        <v>-5.4169550000000018E-2</v>
      </c>
      <c r="I29" s="4">
        <v>2019</v>
      </c>
      <c r="J29" s="3">
        <v>2019</v>
      </c>
      <c r="K29" s="5" t="s">
        <v>133</v>
      </c>
      <c r="M29" s="26">
        <f t="shared" si="1"/>
        <v>-10833.910000000003</v>
      </c>
    </row>
    <row r="30" spans="1:13" x14ac:dyDescent="0.25">
      <c r="C30" s="14"/>
      <c r="D30" s="31" t="s">
        <v>11</v>
      </c>
      <c r="E30" s="31"/>
      <c r="F30" s="31"/>
      <c r="G30" s="31"/>
      <c r="H30" s="31"/>
      <c r="I30" s="31"/>
      <c r="J30" s="31"/>
      <c r="K30" s="32"/>
      <c r="M30" s="26"/>
    </row>
    <row r="31" spans="1:13" x14ac:dyDescent="0.25">
      <c r="A31" t="s">
        <v>87</v>
      </c>
      <c r="C31" s="11"/>
      <c r="D31" s="12"/>
      <c r="E31" s="13" t="s">
        <v>38</v>
      </c>
      <c r="F31" s="20">
        <v>130000</v>
      </c>
      <c r="G31" s="21">
        <v>189142.84</v>
      </c>
      <c r="H31" s="25">
        <f t="shared" ref="H31:H50" si="2">(G31-F31)/F31</f>
        <v>0.45494492307692302</v>
      </c>
      <c r="I31" s="4">
        <v>2015</v>
      </c>
      <c r="J31" s="3">
        <v>2016</v>
      </c>
      <c r="K31" s="5" t="s">
        <v>155</v>
      </c>
      <c r="M31" s="26">
        <f t="shared" ref="M31:M50" si="3">G31-F31</f>
        <v>59142.84</v>
      </c>
    </row>
    <row r="32" spans="1:13" x14ac:dyDescent="0.25">
      <c r="A32" t="s">
        <v>88</v>
      </c>
      <c r="C32" s="11"/>
      <c r="D32" s="12"/>
      <c r="E32" s="13" t="s">
        <v>37</v>
      </c>
      <c r="F32" s="20">
        <v>250000</v>
      </c>
      <c r="G32" s="21">
        <v>222902.52</v>
      </c>
      <c r="H32" s="25">
        <f t="shared" si="2"/>
        <v>-0.10838992000000004</v>
      </c>
      <c r="I32" s="4">
        <v>2015</v>
      </c>
      <c r="J32" s="3">
        <v>2015</v>
      </c>
      <c r="K32" s="5" t="s">
        <v>156</v>
      </c>
      <c r="M32" s="26">
        <f t="shared" si="3"/>
        <v>-27097.48000000001</v>
      </c>
    </row>
    <row r="33" spans="1:13" x14ac:dyDescent="0.25">
      <c r="A33" t="s">
        <v>89</v>
      </c>
      <c r="C33" s="11"/>
      <c r="D33" s="12"/>
      <c r="E33" s="13" t="s">
        <v>36</v>
      </c>
      <c r="F33" s="20">
        <v>150000</v>
      </c>
      <c r="G33" s="21">
        <v>200759.86000000002</v>
      </c>
      <c r="H33" s="25">
        <f t="shared" si="2"/>
        <v>0.33839906666666675</v>
      </c>
      <c r="I33" s="4">
        <v>2015</v>
      </c>
      <c r="J33" s="3">
        <v>2016</v>
      </c>
      <c r="K33" s="5" t="s">
        <v>155</v>
      </c>
      <c r="M33" s="26">
        <f t="shared" si="3"/>
        <v>50759.860000000015</v>
      </c>
    </row>
    <row r="34" spans="1:13" x14ac:dyDescent="0.25">
      <c r="A34" t="s">
        <v>90</v>
      </c>
      <c r="C34" s="11"/>
      <c r="D34" s="12"/>
      <c r="E34" s="13" t="s">
        <v>40</v>
      </c>
      <c r="F34" s="20">
        <v>140000</v>
      </c>
      <c r="G34" s="21">
        <v>203893.92</v>
      </c>
      <c r="H34" s="25">
        <f t="shared" si="2"/>
        <v>0.45638514285714293</v>
      </c>
      <c r="I34" s="4">
        <v>2015</v>
      </c>
      <c r="J34" s="3">
        <v>2016</v>
      </c>
      <c r="K34" s="5" t="s">
        <v>155</v>
      </c>
      <c r="M34" s="26">
        <f t="shared" si="3"/>
        <v>63893.920000000013</v>
      </c>
    </row>
    <row r="35" spans="1:13" x14ac:dyDescent="0.25">
      <c r="A35" t="s">
        <v>91</v>
      </c>
      <c r="C35" s="11"/>
      <c r="D35" s="12"/>
      <c r="E35" s="13" t="s">
        <v>41</v>
      </c>
      <c r="F35" s="20">
        <v>260000</v>
      </c>
      <c r="G35" s="21">
        <v>252672.94</v>
      </c>
      <c r="H35" s="25">
        <f t="shared" si="2"/>
        <v>-2.8180999999999991E-2</v>
      </c>
      <c r="I35" s="4">
        <v>2015</v>
      </c>
      <c r="J35" s="3">
        <v>2015</v>
      </c>
      <c r="K35" s="5" t="s">
        <v>133</v>
      </c>
      <c r="M35" s="26">
        <f t="shared" si="3"/>
        <v>-7327.0599999999977</v>
      </c>
    </row>
    <row r="36" spans="1:13" x14ac:dyDescent="0.25">
      <c r="A36" t="s">
        <v>92</v>
      </c>
      <c r="C36" s="11"/>
      <c r="D36" s="12"/>
      <c r="E36" s="13" t="s">
        <v>42</v>
      </c>
      <c r="F36" s="20">
        <v>147000</v>
      </c>
      <c r="G36" s="21">
        <v>95295.49</v>
      </c>
      <c r="H36" s="25">
        <f t="shared" si="2"/>
        <v>-0.35173136054421766</v>
      </c>
      <c r="I36" s="4">
        <v>2016</v>
      </c>
      <c r="J36" s="3">
        <v>2016</v>
      </c>
      <c r="K36" s="5" t="s">
        <v>156</v>
      </c>
      <c r="M36" s="26">
        <f t="shared" si="3"/>
        <v>-51704.509999999995</v>
      </c>
    </row>
    <row r="37" spans="1:13" x14ac:dyDescent="0.25">
      <c r="A37" t="s">
        <v>93</v>
      </c>
      <c r="C37" s="11"/>
      <c r="D37" s="12"/>
      <c r="E37" s="13" t="s">
        <v>33</v>
      </c>
      <c r="F37" s="20">
        <v>126000</v>
      </c>
      <c r="G37" s="21">
        <v>118933.61000000002</v>
      </c>
      <c r="H37" s="25">
        <f t="shared" si="2"/>
        <v>-5.6082460317460198E-2</v>
      </c>
      <c r="I37" s="4">
        <v>2016</v>
      </c>
      <c r="J37" s="3">
        <v>2017</v>
      </c>
      <c r="K37" s="5" t="s">
        <v>133</v>
      </c>
      <c r="M37" s="26">
        <f t="shared" si="3"/>
        <v>-7066.3899999999849</v>
      </c>
    </row>
    <row r="38" spans="1:13" x14ac:dyDescent="0.25">
      <c r="A38" t="s">
        <v>94</v>
      </c>
      <c r="C38" s="11"/>
      <c r="D38" s="12"/>
      <c r="E38" s="13" t="s">
        <v>43</v>
      </c>
      <c r="F38" s="20">
        <v>138000</v>
      </c>
      <c r="G38" s="21">
        <v>134774.82</v>
      </c>
      <c r="H38" s="25">
        <f t="shared" si="2"/>
        <v>-2.3370869565217341E-2</v>
      </c>
      <c r="I38" s="4">
        <v>2016</v>
      </c>
      <c r="J38" s="3">
        <v>2016</v>
      </c>
      <c r="K38" s="5" t="s">
        <v>133</v>
      </c>
      <c r="M38" s="26">
        <f t="shared" si="3"/>
        <v>-3225.179999999993</v>
      </c>
    </row>
    <row r="39" spans="1:13" x14ac:dyDescent="0.25">
      <c r="A39" t="s">
        <v>95</v>
      </c>
      <c r="C39" s="11"/>
      <c r="D39" s="12"/>
      <c r="E39" s="13" t="s">
        <v>44</v>
      </c>
      <c r="F39" s="20">
        <v>338000</v>
      </c>
      <c r="G39" s="21">
        <v>346060.04999999993</v>
      </c>
      <c r="H39" s="25">
        <f t="shared" si="2"/>
        <v>2.3846301775147721E-2</v>
      </c>
      <c r="I39" s="4">
        <v>2016</v>
      </c>
      <c r="J39" s="3">
        <v>2016</v>
      </c>
      <c r="K39" s="5" t="s">
        <v>133</v>
      </c>
      <c r="M39" s="26">
        <f t="shared" si="3"/>
        <v>8060.0499999999302</v>
      </c>
    </row>
    <row r="40" spans="1:13" x14ac:dyDescent="0.25">
      <c r="A40" t="s">
        <v>123</v>
      </c>
      <c r="C40" s="11"/>
      <c r="D40" s="12"/>
      <c r="E40" s="13" t="s">
        <v>53</v>
      </c>
      <c r="F40" s="20">
        <v>160000</v>
      </c>
      <c r="G40" s="21">
        <v>176802.58000000002</v>
      </c>
      <c r="H40" s="25">
        <f t="shared" si="2"/>
        <v>0.1050161250000001</v>
      </c>
      <c r="I40" s="4">
        <v>2017</v>
      </c>
      <c r="J40" s="3">
        <v>2017</v>
      </c>
      <c r="K40" s="5" t="s">
        <v>155</v>
      </c>
      <c r="M40" s="26">
        <f t="shared" si="3"/>
        <v>16802.580000000016</v>
      </c>
    </row>
    <row r="41" spans="1:13" x14ac:dyDescent="0.25">
      <c r="A41" t="s">
        <v>124</v>
      </c>
      <c r="C41" s="11"/>
      <c r="D41" s="12"/>
      <c r="E41" s="13" t="s">
        <v>52</v>
      </c>
      <c r="F41" s="20">
        <v>170000</v>
      </c>
      <c r="G41" s="21">
        <v>138037.70000000001</v>
      </c>
      <c r="H41" s="25">
        <f t="shared" si="2"/>
        <v>-0.18801352941176463</v>
      </c>
      <c r="I41" s="4">
        <v>2017</v>
      </c>
      <c r="J41" s="3">
        <v>2017</v>
      </c>
      <c r="K41" s="5" t="s">
        <v>156</v>
      </c>
      <c r="M41" s="26">
        <f t="shared" si="3"/>
        <v>-31962.299999999988</v>
      </c>
    </row>
    <row r="42" spans="1:13" x14ac:dyDescent="0.25">
      <c r="A42" t="s">
        <v>125</v>
      </c>
      <c r="C42" s="11"/>
      <c r="D42" s="12"/>
      <c r="E42" s="13" t="s">
        <v>51</v>
      </c>
      <c r="F42" s="20">
        <v>185000</v>
      </c>
      <c r="G42" s="21">
        <v>189840.73</v>
      </c>
      <c r="H42" s="25">
        <f t="shared" si="2"/>
        <v>2.6166108108108165E-2</v>
      </c>
      <c r="I42" s="4">
        <v>2017</v>
      </c>
      <c r="J42" s="3">
        <v>2017</v>
      </c>
      <c r="K42" s="5" t="s">
        <v>133</v>
      </c>
      <c r="M42" s="26">
        <f t="shared" si="3"/>
        <v>4840.7300000000105</v>
      </c>
    </row>
    <row r="43" spans="1:13" x14ac:dyDescent="0.25">
      <c r="A43" t="s">
        <v>126</v>
      </c>
      <c r="C43" s="11"/>
      <c r="D43" s="12"/>
      <c r="E43" s="13" t="s">
        <v>50</v>
      </c>
      <c r="F43" s="20">
        <v>195000</v>
      </c>
      <c r="G43" s="21">
        <v>191405.71000000002</v>
      </c>
      <c r="H43" s="25">
        <f t="shared" si="2"/>
        <v>-1.8432256410256302E-2</v>
      </c>
      <c r="I43" s="4">
        <v>2017</v>
      </c>
      <c r="J43" s="3">
        <v>2017</v>
      </c>
      <c r="K43" s="5" t="s">
        <v>133</v>
      </c>
      <c r="M43" s="26">
        <f t="shared" si="3"/>
        <v>-3594.289999999979</v>
      </c>
    </row>
    <row r="44" spans="1:13" x14ac:dyDescent="0.25">
      <c r="A44" t="s">
        <v>96</v>
      </c>
      <c r="C44" s="11"/>
      <c r="D44" s="12"/>
      <c r="E44" s="13" t="s">
        <v>49</v>
      </c>
      <c r="F44" s="20">
        <v>405000</v>
      </c>
      <c r="G44" s="21">
        <v>491811.42</v>
      </c>
      <c r="H44" s="25">
        <f t="shared" si="2"/>
        <v>0.21434918518518514</v>
      </c>
      <c r="I44" s="4">
        <v>2018</v>
      </c>
      <c r="J44" s="3">
        <v>2018</v>
      </c>
      <c r="K44" s="5" t="s">
        <v>155</v>
      </c>
      <c r="M44" s="26">
        <f t="shared" si="3"/>
        <v>86811.419999999984</v>
      </c>
    </row>
    <row r="45" spans="1:13" x14ac:dyDescent="0.25">
      <c r="A45" t="s">
        <v>97</v>
      </c>
      <c r="C45" s="11"/>
      <c r="D45" s="12"/>
      <c r="E45" s="13" t="s">
        <v>48</v>
      </c>
      <c r="F45" s="20">
        <v>321000</v>
      </c>
      <c r="G45" s="21">
        <v>375980.58</v>
      </c>
      <c r="H45" s="25">
        <f t="shared" si="2"/>
        <v>0.17127906542056079</v>
      </c>
      <c r="I45" s="4">
        <v>2018</v>
      </c>
      <c r="J45" s="3">
        <v>2018</v>
      </c>
      <c r="K45" s="5" t="s">
        <v>155</v>
      </c>
      <c r="M45" s="26">
        <f t="shared" si="3"/>
        <v>54980.580000000016</v>
      </c>
    </row>
    <row r="46" spans="1:13" x14ac:dyDescent="0.25">
      <c r="A46" t="s">
        <v>98</v>
      </c>
      <c r="C46" s="11"/>
      <c r="D46" s="12"/>
      <c r="E46" s="13" t="s">
        <v>47</v>
      </c>
      <c r="F46" s="20">
        <v>195000</v>
      </c>
      <c r="G46" s="21">
        <v>253740.56</v>
      </c>
      <c r="H46" s="25">
        <f t="shared" si="2"/>
        <v>0.30123364102564104</v>
      </c>
      <c r="I46" s="4">
        <v>2018</v>
      </c>
      <c r="J46" s="3">
        <v>2018</v>
      </c>
      <c r="K46" s="5" t="s">
        <v>155</v>
      </c>
      <c r="M46" s="26">
        <f t="shared" si="3"/>
        <v>58740.56</v>
      </c>
    </row>
    <row r="47" spans="1:13" x14ac:dyDescent="0.25">
      <c r="A47" t="s">
        <v>99</v>
      </c>
      <c r="C47" s="11"/>
      <c r="D47" s="12"/>
      <c r="E47" s="13" t="s">
        <v>34</v>
      </c>
      <c r="F47" s="20">
        <v>290000</v>
      </c>
      <c r="G47" s="21">
        <v>67087.350000000006</v>
      </c>
      <c r="H47" s="25">
        <f t="shared" si="2"/>
        <v>-0.76866431034482752</v>
      </c>
      <c r="I47" s="4">
        <v>2015</v>
      </c>
      <c r="J47" s="3">
        <v>2016</v>
      </c>
      <c r="K47" s="5" t="s">
        <v>156</v>
      </c>
      <c r="M47" s="26">
        <f t="shared" si="3"/>
        <v>-222912.65</v>
      </c>
    </row>
    <row r="48" spans="1:13" x14ac:dyDescent="0.25">
      <c r="A48" t="s">
        <v>100</v>
      </c>
      <c r="C48" s="11"/>
      <c r="D48" s="12"/>
      <c r="E48" s="13" t="s">
        <v>46</v>
      </c>
      <c r="F48" s="20">
        <v>256000</v>
      </c>
      <c r="G48" s="21">
        <v>420071.93000000005</v>
      </c>
      <c r="H48" s="25">
        <f t="shared" si="2"/>
        <v>0.64090597656250015</v>
      </c>
      <c r="I48" s="4">
        <v>2019</v>
      </c>
      <c r="J48" s="3">
        <v>2019</v>
      </c>
      <c r="K48" s="5" t="s">
        <v>155</v>
      </c>
      <c r="M48" s="26">
        <f t="shared" si="3"/>
        <v>164071.93000000005</v>
      </c>
    </row>
    <row r="49" spans="1:13" x14ac:dyDescent="0.25">
      <c r="A49" t="s">
        <v>101</v>
      </c>
      <c r="C49" s="11"/>
      <c r="D49" s="12"/>
      <c r="E49" s="13" t="s">
        <v>45</v>
      </c>
      <c r="F49" s="20">
        <v>234000</v>
      </c>
      <c r="G49" s="21">
        <v>299044.17</v>
      </c>
      <c r="H49" s="25">
        <f t="shared" si="2"/>
        <v>0.2779665384615384</v>
      </c>
      <c r="I49" s="4">
        <v>2019</v>
      </c>
      <c r="J49" s="3">
        <v>2019</v>
      </c>
      <c r="K49" s="5" t="s">
        <v>155</v>
      </c>
      <c r="M49" s="26">
        <f t="shared" si="3"/>
        <v>65044.169999999984</v>
      </c>
    </row>
    <row r="50" spans="1:13" x14ac:dyDescent="0.25">
      <c r="A50" t="s">
        <v>102</v>
      </c>
      <c r="C50" s="11"/>
      <c r="D50" s="12"/>
      <c r="E50" s="13" t="s">
        <v>35</v>
      </c>
      <c r="F50" s="20">
        <v>124000</v>
      </c>
      <c r="G50" s="21">
        <v>151366.91</v>
      </c>
      <c r="H50" s="25">
        <f t="shared" si="2"/>
        <v>0.22070088709677421</v>
      </c>
      <c r="I50" s="4">
        <v>2019</v>
      </c>
      <c r="J50" s="3">
        <v>2019</v>
      </c>
      <c r="K50" s="5" t="s">
        <v>155</v>
      </c>
      <c r="M50" s="26">
        <f t="shared" si="3"/>
        <v>27366.910000000003</v>
      </c>
    </row>
    <row r="51" spans="1:13" x14ac:dyDescent="0.25">
      <c r="C51" s="11"/>
      <c r="D51" s="29" t="s">
        <v>62</v>
      </c>
      <c r="E51" s="29"/>
      <c r="F51" s="29"/>
      <c r="G51" s="29"/>
      <c r="H51" s="29"/>
      <c r="I51" s="29"/>
      <c r="J51" s="29"/>
      <c r="K51" s="30"/>
      <c r="M51" s="26"/>
    </row>
    <row r="52" spans="1:13" x14ac:dyDescent="0.25">
      <c r="A52" t="s">
        <v>134</v>
      </c>
      <c r="C52" s="11"/>
      <c r="D52" s="12"/>
      <c r="E52" s="13" t="s">
        <v>106</v>
      </c>
      <c r="F52" s="20">
        <v>350000</v>
      </c>
      <c r="G52" s="21">
        <f>144226.54+111101.9</f>
        <v>255328.44</v>
      </c>
      <c r="H52" s="25">
        <f>(G52-F52)/F52</f>
        <v>-0.2704901714285714</v>
      </c>
      <c r="I52" s="4">
        <v>2016</v>
      </c>
      <c r="J52" s="3">
        <v>2016</v>
      </c>
      <c r="K52" s="5" t="s">
        <v>154</v>
      </c>
      <c r="M52" s="26">
        <f>G52-F52</f>
        <v>-94671.56</v>
      </c>
    </row>
    <row r="53" spans="1:13" x14ac:dyDescent="0.25">
      <c r="A53" t="s">
        <v>104</v>
      </c>
      <c r="C53" s="11"/>
      <c r="D53" s="12"/>
      <c r="E53" s="13" t="s">
        <v>107</v>
      </c>
      <c r="F53" s="20">
        <v>1500000</v>
      </c>
      <c r="G53" s="21">
        <v>1510555.3599999999</v>
      </c>
      <c r="H53" s="25">
        <f>(G53-F53)/F53</f>
        <v>7.0369066666665795E-3</v>
      </c>
      <c r="I53" s="4">
        <v>2018</v>
      </c>
      <c r="J53" s="3">
        <v>2018</v>
      </c>
      <c r="K53" s="5" t="s">
        <v>133</v>
      </c>
      <c r="M53" s="26">
        <f>G53-F53</f>
        <v>10555.35999999987</v>
      </c>
    </row>
    <row r="54" spans="1:13" x14ac:dyDescent="0.25">
      <c r="A54" t="s">
        <v>105</v>
      </c>
      <c r="C54" s="11"/>
      <c r="D54" s="12"/>
      <c r="E54" s="13" t="s">
        <v>108</v>
      </c>
      <c r="F54" s="20">
        <v>1360000</v>
      </c>
      <c r="G54" s="21">
        <v>1632383.19</v>
      </c>
      <c r="H54" s="25">
        <f>(G54-F54)/F54</f>
        <v>0.20028175735294113</v>
      </c>
      <c r="I54" s="4">
        <v>2015</v>
      </c>
      <c r="J54" s="3">
        <v>2015</v>
      </c>
      <c r="K54" s="5" t="s">
        <v>153</v>
      </c>
      <c r="M54" s="26">
        <f>G54-F54</f>
        <v>272383.18999999994</v>
      </c>
    </row>
    <row r="55" spans="1:13" x14ac:dyDescent="0.25">
      <c r="A55" t="s">
        <v>136</v>
      </c>
      <c r="C55" s="11"/>
      <c r="D55" s="12"/>
      <c r="E55" s="13" t="s">
        <v>135</v>
      </c>
      <c r="F55" s="20">
        <v>1000000</v>
      </c>
      <c r="G55" s="21">
        <v>1073426</v>
      </c>
      <c r="H55" s="25">
        <f>(G55-F55)/F55</f>
        <v>7.3426000000000005E-2</v>
      </c>
      <c r="I55" s="4">
        <v>2019</v>
      </c>
      <c r="J55" s="3">
        <v>2020</v>
      </c>
      <c r="K55" s="5" t="s">
        <v>133</v>
      </c>
      <c r="M55" s="26">
        <f>G55-F55</f>
        <v>73426</v>
      </c>
    </row>
    <row r="56" spans="1:13" x14ac:dyDescent="0.25">
      <c r="C56" s="10" t="s">
        <v>10</v>
      </c>
      <c r="D56" s="10"/>
      <c r="E56" s="10"/>
      <c r="F56" s="19"/>
      <c r="G56" s="19"/>
      <c r="H56" s="24"/>
      <c r="I56" s="15"/>
      <c r="J56" s="15"/>
      <c r="K56" s="9"/>
      <c r="M56" s="26"/>
    </row>
    <row r="57" spans="1:13" x14ac:dyDescent="0.25">
      <c r="C57" s="11"/>
      <c r="D57" s="29" t="s">
        <v>103</v>
      </c>
      <c r="E57" s="29"/>
      <c r="F57" s="29"/>
      <c r="G57" s="29"/>
      <c r="H57" s="29"/>
      <c r="I57" s="29"/>
      <c r="J57" s="29"/>
      <c r="K57" s="30"/>
      <c r="M57" s="26"/>
    </row>
    <row r="58" spans="1:13" x14ac:dyDescent="0.25">
      <c r="A58" t="s">
        <v>109</v>
      </c>
      <c r="C58" s="11"/>
      <c r="D58" s="12"/>
      <c r="E58" s="13" t="s">
        <v>55</v>
      </c>
      <c r="F58" s="20">
        <v>125000</v>
      </c>
      <c r="G58" s="21">
        <v>203075.47000000003</v>
      </c>
      <c r="H58" s="25">
        <f t="shared" ref="H58:H63" si="4">(G58-F58)/F58</f>
        <v>0.62460376000000029</v>
      </c>
      <c r="I58" s="4">
        <v>2015</v>
      </c>
      <c r="J58" s="3">
        <v>2018</v>
      </c>
      <c r="K58" s="5" t="s">
        <v>152</v>
      </c>
      <c r="M58" s="26">
        <f t="shared" ref="M58:M63" si="5">G58-F58</f>
        <v>78075.47000000003</v>
      </c>
    </row>
    <row r="59" spans="1:13" x14ac:dyDescent="0.25">
      <c r="A59" t="s">
        <v>110</v>
      </c>
      <c r="C59" s="11"/>
      <c r="D59" s="12"/>
      <c r="E59" s="13" t="s">
        <v>56</v>
      </c>
      <c r="F59" s="20">
        <v>654000</v>
      </c>
      <c r="G59" s="21">
        <v>231564.91000000018</v>
      </c>
      <c r="H59" s="25">
        <f t="shared" si="4"/>
        <v>-0.6459252140672781</v>
      </c>
      <c r="I59" s="4">
        <v>2015</v>
      </c>
      <c r="J59" s="3">
        <v>2018</v>
      </c>
      <c r="K59" s="5" t="s">
        <v>151</v>
      </c>
      <c r="M59" s="26">
        <f t="shared" si="5"/>
        <v>-422435.08999999985</v>
      </c>
    </row>
    <row r="60" spans="1:13" x14ac:dyDescent="0.25">
      <c r="A60" t="s">
        <v>111</v>
      </c>
      <c r="C60" s="11"/>
      <c r="D60" s="12"/>
      <c r="E60" s="13" t="s">
        <v>57</v>
      </c>
      <c r="F60" s="20">
        <v>200000</v>
      </c>
      <c r="G60" s="21">
        <v>197334.00999999998</v>
      </c>
      <c r="H60" s="25">
        <f t="shared" si="4"/>
        <v>-1.3329950000000099E-2</v>
      </c>
      <c r="I60" s="4">
        <v>2015</v>
      </c>
      <c r="J60" s="3">
        <v>2016</v>
      </c>
      <c r="K60" s="5" t="s">
        <v>133</v>
      </c>
      <c r="M60" s="26">
        <f t="shared" si="5"/>
        <v>-2665.9900000000198</v>
      </c>
    </row>
    <row r="61" spans="1:13" x14ac:dyDescent="0.25">
      <c r="A61" t="s">
        <v>112</v>
      </c>
      <c r="C61" s="11"/>
      <c r="D61" s="12"/>
      <c r="E61" s="13" t="s">
        <v>58</v>
      </c>
      <c r="F61" s="20">
        <v>480000</v>
      </c>
      <c r="G61" s="21">
        <v>331771.33</v>
      </c>
      <c r="H61" s="25">
        <f t="shared" si="4"/>
        <v>-0.30880972916666666</v>
      </c>
      <c r="I61" s="4">
        <v>2015</v>
      </c>
      <c r="J61" s="3">
        <v>2016</v>
      </c>
      <c r="K61" s="5" t="s">
        <v>151</v>
      </c>
      <c r="M61" s="26">
        <f t="shared" si="5"/>
        <v>-148228.66999999998</v>
      </c>
    </row>
    <row r="62" spans="1:13" x14ac:dyDescent="0.25">
      <c r="A62" t="s">
        <v>127</v>
      </c>
      <c r="C62" s="11"/>
      <c r="D62" s="12"/>
      <c r="E62" s="13" t="s">
        <v>59</v>
      </c>
      <c r="F62" s="20">
        <v>470000</v>
      </c>
      <c r="G62" s="21">
        <v>566148.1100000001</v>
      </c>
      <c r="H62" s="25">
        <f t="shared" si="4"/>
        <v>0.20457044680851086</v>
      </c>
      <c r="I62" s="4">
        <v>2017</v>
      </c>
      <c r="J62" s="3">
        <v>2018</v>
      </c>
      <c r="K62" s="5" t="s">
        <v>152</v>
      </c>
      <c r="M62" s="26">
        <f t="shared" si="5"/>
        <v>96148.110000000102</v>
      </c>
    </row>
    <row r="63" spans="1:13" x14ac:dyDescent="0.25">
      <c r="A63" t="s">
        <v>113</v>
      </c>
      <c r="C63" s="11"/>
      <c r="D63" s="12"/>
      <c r="E63" s="13" t="s">
        <v>60</v>
      </c>
      <c r="F63" s="20">
        <v>255000</v>
      </c>
      <c r="G63" s="21">
        <v>169061.46</v>
      </c>
      <c r="H63" s="25">
        <f t="shared" si="4"/>
        <v>-0.33701388235294122</v>
      </c>
      <c r="I63" s="4">
        <v>2015</v>
      </c>
      <c r="J63" s="3">
        <v>2015</v>
      </c>
      <c r="K63" s="5" t="s">
        <v>151</v>
      </c>
      <c r="M63" s="26">
        <f t="shared" si="5"/>
        <v>-85938.540000000008</v>
      </c>
    </row>
    <row r="64" spans="1:13" x14ac:dyDescent="0.25">
      <c r="C64" s="10" t="s">
        <v>61</v>
      </c>
      <c r="D64" s="10"/>
      <c r="E64" s="10"/>
      <c r="F64" s="19"/>
      <c r="G64" s="19"/>
      <c r="H64" s="24"/>
      <c r="I64" s="15"/>
      <c r="J64" s="15"/>
      <c r="K64" s="9"/>
      <c r="M64" s="26"/>
    </row>
    <row r="65" spans="1:13" x14ac:dyDescent="0.25">
      <c r="C65" s="11"/>
      <c r="D65" s="29" t="s">
        <v>62</v>
      </c>
      <c r="E65" s="29"/>
      <c r="F65" s="29"/>
      <c r="G65" s="29"/>
      <c r="H65" s="29"/>
      <c r="I65" s="29"/>
      <c r="J65" s="29"/>
      <c r="K65" s="30"/>
      <c r="M65" s="26"/>
    </row>
    <row r="66" spans="1:13" x14ac:dyDescent="0.25">
      <c r="A66" t="s">
        <v>114</v>
      </c>
      <c r="C66" s="11"/>
      <c r="D66" s="12"/>
      <c r="E66" s="13" t="s">
        <v>64</v>
      </c>
      <c r="F66" s="20">
        <v>7000000</v>
      </c>
      <c r="G66" s="21">
        <v>7319517.1799999997</v>
      </c>
      <c r="H66" s="25">
        <f>(G66-F66)/F66</f>
        <v>4.5645311428571388E-2</v>
      </c>
      <c r="I66" s="4">
        <v>2018</v>
      </c>
      <c r="J66" s="3">
        <v>2018</v>
      </c>
      <c r="K66" s="5" t="s">
        <v>133</v>
      </c>
      <c r="M66" s="26">
        <f>G66-F66</f>
        <v>319517.1799999997</v>
      </c>
    </row>
    <row r="67" spans="1:13" x14ac:dyDescent="0.25">
      <c r="A67" t="s">
        <v>115</v>
      </c>
      <c r="C67" s="11"/>
      <c r="D67" s="12"/>
      <c r="E67" s="13" t="s">
        <v>65</v>
      </c>
      <c r="F67" s="20">
        <v>4000000</v>
      </c>
      <c r="G67" s="21">
        <v>4136704.74</v>
      </c>
      <c r="H67" s="25">
        <f>(G67-F67)/F67</f>
        <v>3.4176185000000053E-2</v>
      </c>
      <c r="I67" s="4">
        <v>2018</v>
      </c>
      <c r="J67" s="3">
        <v>2019</v>
      </c>
      <c r="K67" s="5" t="s">
        <v>133</v>
      </c>
      <c r="M67" s="26">
        <f>G67-F67</f>
        <v>136704.74000000022</v>
      </c>
    </row>
    <row r="68" spans="1:13" x14ac:dyDescent="0.25">
      <c r="A68" t="s">
        <v>116</v>
      </c>
      <c r="C68" s="11"/>
      <c r="D68" s="12"/>
      <c r="E68" s="13" t="s">
        <v>63</v>
      </c>
      <c r="F68" s="20">
        <v>1500000</v>
      </c>
      <c r="G68" s="21">
        <v>910174.76</v>
      </c>
      <c r="H68" s="25">
        <f>(G68-F68)/F68</f>
        <v>-0.39321682666666669</v>
      </c>
      <c r="I68" s="4">
        <v>2016</v>
      </c>
      <c r="J68" s="3">
        <v>2018</v>
      </c>
      <c r="K68" s="5" t="s">
        <v>150</v>
      </c>
      <c r="M68" s="26">
        <f>G68-F68</f>
        <v>-589825.24</v>
      </c>
    </row>
    <row r="69" spans="1:13" x14ac:dyDescent="0.25">
      <c r="C69" s="11"/>
      <c r="D69" s="29" t="s">
        <v>66</v>
      </c>
      <c r="E69" s="29"/>
      <c r="F69" s="29"/>
      <c r="G69" s="29"/>
      <c r="H69" s="29"/>
      <c r="I69" s="29"/>
      <c r="J69" s="29"/>
      <c r="K69" s="30"/>
      <c r="M69" s="26"/>
    </row>
    <row r="70" spans="1:13" x14ac:dyDescent="0.25">
      <c r="A70" t="s">
        <v>131</v>
      </c>
      <c r="C70" s="11"/>
      <c r="D70" s="12"/>
      <c r="E70" s="13" t="s">
        <v>68</v>
      </c>
      <c r="F70" s="20">
        <v>955000</v>
      </c>
      <c r="G70" s="21">
        <v>911417.92</v>
      </c>
      <c r="H70" s="25">
        <f>(G70-F70)/F70</f>
        <v>-4.5635685863874301E-2</v>
      </c>
      <c r="I70" s="4">
        <v>2018</v>
      </c>
      <c r="J70" s="3">
        <v>2019</v>
      </c>
      <c r="K70" s="5" t="s">
        <v>133</v>
      </c>
      <c r="M70" s="26">
        <f>G70-F70</f>
        <v>-43582.079999999958</v>
      </c>
    </row>
    <row r="71" spans="1:13" x14ac:dyDescent="0.25">
      <c r="A71" t="s">
        <v>141</v>
      </c>
      <c r="C71" s="11"/>
      <c r="D71" s="12"/>
      <c r="E71" s="13" t="s">
        <v>140</v>
      </c>
      <c r="F71" s="20">
        <v>1255000</v>
      </c>
      <c r="G71" s="21">
        <f>531433.28+632454+474424.5+104253</f>
        <v>1742564.78</v>
      </c>
      <c r="H71" s="25">
        <f>(G71-F71)/F71</f>
        <v>0.38849783266932275</v>
      </c>
      <c r="I71" s="4">
        <v>2016</v>
      </c>
      <c r="J71" s="3">
        <v>2018</v>
      </c>
      <c r="K71" s="5" t="s">
        <v>149</v>
      </c>
      <c r="M71" s="26">
        <f>G71-F71</f>
        <v>487564.78</v>
      </c>
    </row>
    <row r="72" spans="1:13" x14ac:dyDescent="0.25">
      <c r="A72" t="s">
        <v>129</v>
      </c>
      <c r="C72" s="11"/>
      <c r="D72" s="12"/>
      <c r="E72" s="13" t="s">
        <v>0</v>
      </c>
      <c r="F72" s="20">
        <v>125000</v>
      </c>
      <c r="G72" s="21">
        <v>114075.25</v>
      </c>
      <c r="H72" s="25">
        <f>(G72-F72)/F72</f>
        <v>-8.7398000000000003E-2</v>
      </c>
      <c r="I72" s="4">
        <v>2019</v>
      </c>
      <c r="J72" s="3">
        <v>2019</v>
      </c>
      <c r="K72" s="5" t="s">
        <v>133</v>
      </c>
      <c r="M72" s="26">
        <f>G72-F72</f>
        <v>-10924.75</v>
      </c>
    </row>
    <row r="73" spans="1:13" x14ac:dyDescent="0.25">
      <c r="A73" t="s">
        <v>130</v>
      </c>
      <c r="C73" s="11"/>
      <c r="D73" s="12"/>
      <c r="E73" s="13" t="s">
        <v>67</v>
      </c>
      <c r="F73" s="20">
        <v>175000</v>
      </c>
      <c r="G73" s="21">
        <v>170750</v>
      </c>
      <c r="H73" s="25">
        <f>(G73-F73)/F73</f>
        <v>-2.4285714285714285E-2</v>
      </c>
      <c r="I73" s="4">
        <v>2019</v>
      </c>
      <c r="J73" s="3">
        <v>2019</v>
      </c>
      <c r="K73" s="5" t="s">
        <v>133</v>
      </c>
      <c r="M73" s="26">
        <f>G73-F73</f>
        <v>-4250</v>
      </c>
    </row>
    <row r="74" spans="1:13" x14ac:dyDescent="0.25">
      <c r="C74" s="11"/>
      <c r="D74" s="29" t="s">
        <v>32</v>
      </c>
      <c r="E74" s="29"/>
      <c r="F74" s="29"/>
      <c r="G74" s="29"/>
      <c r="H74" s="29"/>
      <c r="I74" s="29"/>
      <c r="J74" s="29"/>
      <c r="K74" s="30"/>
      <c r="M74" s="26"/>
    </row>
    <row r="75" spans="1:13" x14ac:dyDescent="0.25">
      <c r="A75" t="s">
        <v>148</v>
      </c>
      <c r="C75" s="11"/>
      <c r="D75" s="12"/>
      <c r="E75" s="13" t="s">
        <v>142</v>
      </c>
      <c r="F75" s="20">
        <v>7560000</v>
      </c>
      <c r="G75" s="21">
        <v>2627865.56</v>
      </c>
      <c r="H75" s="25">
        <f>(G75-F75)/F75</f>
        <v>-0.65239873544973537</v>
      </c>
      <c r="I75" s="4">
        <v>2018</v>
      </c>
      <c r="J75" s="3" t="s">
        <v>137</v>
      </c>
      <c r="K75" s="5" t="s">
        <v>147</v>
      </c>
      <c r="M75" s="26">
        <f>G75-F75</f>
        <v>-4932134.4399999995</v>
      </c>
    </row>
    <row r="76" spans="1:13" x14ac:dyDescent="0.25">
      <c r="A76" t="s">
        <v>128</v>
      </c>
      <c r="C76" s="11"/>
      <c r="D76" s="12"/>
      <c r="E76" s="13" t="s">
        <v>146</v>
      </c>
      <c r="F76" s="20">
        <v>6463000</v>
      </c>
      <c r="G76" s="21">
        <v>4827914.75</v>
      </c>
      <c r="H76" s="25">
        <f>(G76-F76)/F76</f>
        <v>-0.25299168342874828</v>
      </c>
      <c r="I76" s="4">
        <v>2019</v>
      </c>
      <c r="J76" s="3" t="s">
        <v>137</v>
      </c>
      <c r="K76" s="5" t="s">
        <v>145</v>
      </c>
      <c r="M76" s="26">
        <f>G76-F76</f>
        <v>-1635085.25</v>
      </c>
    </row>
    <row r="77" spans="1:13" x14ac:dyDescent="0.25">
      <c r="C77" s="10" t="s">
        <v>117</v>
      </c>
      <c r="D77" s="10"/>
      <c r="E77" s="10"/>
      <c r="F77" s="19"/>
      <c r="G77" s="19"/>
      <c r="H77" s="24"/>
      <c r="I77" s="15"/>
      <c r="J77" s="15"/>
      <c r="K77" s="9"/>
      <c r="M77" s="26"/>
    </row>
    <row r="78" spans="1:13" x14ac:dyDescent="0.25">
      <c r="C78" s="11"/>
      <c r="D78" s="29" t="s">
        <v>118</v>
      </c>
      <c r="E78" s="29"/>
      <c r="F78" s="29"/>
      <c r="G78" s="29"/>
      <c r="H78" s="29"/>
      <c r="I78" s="29"/>
      <c r="J78" s="29"/>
      <c r="K78" s="30"/>
      <c r="M78" s="26"/>
    </row>
    <row r="79" spans="1:13" x14ac:dyDescent="0.25">
      <c r="A79" t="s">
        <v>132</v>
      </c>
      <c r="C79" s="11"/>
      <c r="D79" s="12"/>
      <c r="E79" s="13" t="s">
        <v>143</v>
      </c>
      <c r="F79" s="20">
        <v>920000</v>
      </c>
      <c r="G79" s="21">
        <v>1183961.71</v>
      </c>
      <c r="H79" s="25">
        <f>(G79-F79)/F79</f>
        <v>0.28691490217391302</v>
      </c>
      <c r="I79" s="4">
        <v>2017</v>
      </c>
      <c r="J79" s="3">
        <v>2017</v>
      </c>
      <c r="K79" s="5" t="s">
        <v>144</v>
      </c>
      <c r="M79" s="26">
        <f>G79-F79</f>
        <v>263961.70999999996</v>
      </c>
    </row>
    <row r="80" spans="1:13" x14ac:dyDescent="0.25">
      <c r="A80" t="s">
        <v>138</v>
      </c>
      <c r="C80" s="11"/>
      <c r="D80" s="12"/>
      <c r="E80" s="13" t="s">
        <v>119</v>
      </c>
      <c r="F80" s="20">
        <v>400000</v>
      </c>
      <c r="G80" s="21">
        <v>420022.14</v>
      </c>
      <c r="H80" s="25">
        <f>(G80-F80)/F80</f>
        <v>5.0055350000000033E-2</v>
      </c>
      <c r="I80" s="4">
        <v>2019</v>
      </c>
      <c r="J80" s="3">
        <v>2019</v>
      </c>
      <c r="K80" s="5" t="s">
        <v>133</v>
      </c>
      <c r="M80" s="26">
        <f>G80-F80</f>
        <v>20022.140000000014</v>
      </c>
    </row>
    <row r="85" spans="13:13" x14ac:dyDescent="0.25">
      <c r="M85" s="26"/>
    </row>
  </sheetData>
  <mergeCells count="12">
    <mergeCell ref="D30:K30"/>
    <mergeCell ref="C5:E6"/>
    <mergeCell ref="F5:H5"/>
    <mergeCell ref="I5:J5"/>
    <mergeCell ref="K5:K6"/>
    <mergeCell ref="D8:K8"/>
    <mergeCell ref="D78:K78"/>
    <mergeCell ref="D51:K51"/>
    <mergeCell ref="D57:K57"/>
    <mergeCell ref="D65:K65"/>
    <mergeCell ref="D69:K69"/>
    <mergeCell ref="D74:K74"/>
  </mergeCells>
  <pageMargins left="0.7" right="0.7" top="0.75" bottom="0.75" header="0.3" footer="0.3"/>
  <pageSetup paperSize="17" scale="79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Project Variances V5</vt:lpstr>
      <vt:lpstr>'Capital Project Variances V5'!Print_Titles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Strecker</dc:creator>
  <cp:lastModifiedBy>Matthew Strecker</cp:lastModifiedBy>
  <cp:lastPrinted>2020-11-27T20:11:15Z</cp:lastPrinted>
  <dcterms:created xsi:type="dcterms:W3CDTF">2020-11-24T16:07:37Z</dcterms:created>
  <dcterms:modified xsi:type="dcterms:W3CDTF">2020-12-16T20:33:06Z</dcterms:modified>
</cp:coreProperties>
</file>