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OEB\OEB Rate Applications\2021 CoS Rate Application_Working File\28b. Models for IRs\"/>
    </mc:Choice>
  </mc:AlternateContent>
  <bookViews>
    <workbookView xWindow="0" yWindow="0" windowWidth="25600" windowHeight="10910"/>
  </bookViews>
  <sheets>
    <sheet name="WNP 2015-2020 Energy Saving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G8" i="1"/>
  <c r="F8" i="1"/>
  <c r="H23" i="1" l="1"/>
  <c r="G23" i="1"/>
  <c r="G22" i="1"/>
  <c r="H22" i="1"/>
  <c r="F22" i="1"/>
  <c r="F21" i="1"/>
  <c r="G21" i="1"/>
  <c r="H21" i="1"/>
  <c r="E21" i="1"/>
  <c r="E20" i="1"/>
  <c r="F20" i="1"/>
  <c r="G20" i="1"/>
  <c r="H20" i="1"/>
  <c r="D20" i="1"/>
  <c r="D19" i="1"/>
  <c r="E19" i="1"/>
  <c r="F19" i="1"/>
  <c r="G19" i="1"/>
  <c r="H19" i="1"/>
  <c r="C19" i="1"/>
  <c r="F23" i="1" l="1"/>
  <c r="F24" i="1" s="1"/>
  <c r="E22" i="1"/>
  <c r="E24" i="1" s="1"/>
  <c r="D21" i="1"/>
  <c r="D24" i="1" s="1"/>
  <c r="C20" i="1"/>
  <c r="C24" i="1" s="1"/>
  <c r="B19" i="1"/>
  <c r="B24" i="1" s="1"/>
  <c r="G24" i="1"/>
  <c r="H24" i="1"/>
  <c r="C9" i="1"/>
  <c r="D9" i="1"/>
  <c r="E9" i="1"/>
  <c r="F9" i="1"/>
  <c r="G9" i="1"/>
  <c r="H9" i="1"/>
  <c r="B9" i="1"/>
</calcChain>
</file>

<file path=xl/sharedStrings.xml><?xml version="1.0" encoding="utf-8"?>
<sst xmlns="http://schemas.openxmlformats.org/spreadsheetml/2006/main" count="9" uniqueCount="8">
  <si>
    <t>CDM Program Year</t>
  </si>
  <si>
    <t>Impact of Historical and Forecast Annualized CDM</t>
  </si>
  <si>
    <t>Impact of Historical and Forecast Annualized CDM - Applying 1/2 year rule in Yr 1</t>
  </si>
  <si>
    <t>1/2  yr applied</t>
  </si>
  <si>
    <t>For 2019 Program Year: Used P&amp;C report and multiplied January 2017 result of 16046 kWh by 12 months. Then added 1 month (Dec-19) annual savings of Street light conversion project as per workings in LRAMVA worksheet 8</t>
  </si>
  <si>
    <t>Persistence for 2015-2017 programs as per worksheet 7. Persistence Report of LRAMVA Report</t>
  </si>
  <si>
    <t>Year 2018 &amp; 2019 results from P&amp;C report dated April 15, 2019</t>
  </si>
  <si>
    <t>For 2019 Program Year for persistence savings in 2020 and 2021, used P&amp;C report (Apr-2019) result and multiplied by 12. Then added annual savings from Street light conversion project as per workings in LRAMVA worksheet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</si>
</sst>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39" fontId="0" fillId="2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39" fontId="2" fillId="2" borderId="2" xfId="1" applyNumberFormat="1" applyFont="1" applyFill="1" applyBorder="1" applyAlignment="1">
      <alignment horizontal="center"/>
    </xf>
    <xf numFmtId="0" fontId="0" fillId="2" borderId="3" xfId="0" applyFill="1" applyBorder="1" applyAlignment="1">
      <alignment horizontal="right"/>
    </xf>
    <xf numFmtId="0" fontId="0" fillId="2" borderId="0" xfId="0" applyFill="1" applyAlignment="1">
      <alignment horizontal="left"/>
    </xf>
    <xf numFmtId="0" fontId="0" fillId="3" borderId="0" xfId="0" applyFill="1" applyAlignment="1">
      <alignment horizontal="center"/>
    </xf>
    <xf numFmtId="39" fontId="0" fillId="3" borderId="0" xfId="1" applyNumberFormat="1" applyFont="1" applyFill="1" applyAlignment="1">
      <alignment horizontal="center"/>
    </xf>
    <xf numFmtId="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39" fontId="0" fillId="2" borderId="0" xfId="0" applyNumberForma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6"/>
  <sheetViews>
    <sheetView tabSelected="1" workbookViewId="0">
      <selection activeCell="A14" sqref="A14"/>
    </sheetView>
  </sheetViews>
  <sheetFormatPr defaultRowHeight="14.5" x14ac:dyDescent="0.35"/>
  <cols>
    <col min="1" max="1" width="16.7265625" style="2" bestFit="1" customWidth="1"/>
    <col min="2" max="8" width="12.08984375" style="2" bestFit="1" customWidth="1"/>
    <col min="9" max="9" width="11.90625" style="2" bestFit="1" customWidth="1"/>
    <col min="10" max="16384" width="8.7265625" style="2"/>
  </cols>
  <sheetData>
    <row r="2" spans="1:9" x14ac:dyDescent="0.35">
      <c r="B2" s="12" t="s">
        <v>1</v>
      </c>
      <c r="C2" s="12"/>
      <c r="D2" s="12"/>
      <c r="E2" s="12"/>
      <c r="F2" s="12"/>
      <c r="G2" s="12"/>
      <c r="H2" s="12"/>
    </row>
    <row r="3" spans="1:9" x14ac:dyDescent="0.35">
      <c r="A3" s="6" t="s">
        <v>0</v>
      </c>
      <c r="B3" s="4">
        <v>2015</v>
      </c>
      <c r="C3" s="4">
        <v>2016</v>
      </c>
      <c r="D3" s="4">
        <v>2017</v>
      </c>
      <c r="E3" s="4">
        <v>2018</v>
      </c>
      <c r="F3" s="4">
        <v>2019</v>
      </c>
      <c r="G3" s="4">
        <v>2020</v>
      </c>
      <c r="H3" s="4">
        <v>2021</v>
      </c>
    </row>
    <row r="4" spans="1:9" x14ac:dyDescent="0.35">
      <c r="A4" s="6">
        <v>2015</v>
      </c>
      <c r="B4" s="1">
        <v>806903.398663681</v>
      </c>
      <c r="C4" s="1">
        <v>802794</v>
      </c>
      <c r="D4" s="1">
        <v>802381</v>
      </c>
      <c r="E4" s="1">
        <v>803745</v>
      </c>
      <c r="F4" s="1">
        <v>797829</v>
      </c>
      <c r="G4" s="1">
        <v>792131</v>
      </c>
      <c r="H4" s="1">
        <v>792130</v>
      </c>
      <c r="I4" s="14"/>
    </row>
    <row r="5" spans="1:9" x14ac:dyDescent="0.35">
      <c r="A5" s="6">
        <v>2016</v>
      </c>
      <c r="B5" s="1"/>
      <c r="C5" s="1">
        <v>594558.01887881756</v>
      </c>
      <c r="D5" s="1">
        <v>594490.24268924945</v>
      </c>
      <c r="E5" s="1">
        <v>594490.24268924945</v>
      </c>
      <c r="F5" s="1">
        <v>594490.24268924945</v>
      </c>
      <c r="G5" s="10">
        <v>594490.24268924945</v>
      </c>
      <c r="H5" s="10">
        <v>594344.24268924945</v>
      </c>
      <c r="I5" s="14"/>
    </row>
    <row r="6" spans="1:9" x14ac:dyDescent="0.35">
      <c r="A6" s="6">
        <v>2017</v>
      </c>
      <c r="B6" s="1"/>
      <c r="C6" s="1"/>
      <c r="D6" s="1">
        <v>965450.05123892205</v>
      </c>
      <c r="E6" s="1">
        <v>873157.76565493457</v>
      </c>
      <c r="F6" s="1">
        <v>873157.76565493457</v>
      </c>
      <c r="G6" s="1">
        <v>873157.76565493457</v>
      </c>
      <c r="H6" s="1">
        <v>872873.76565493457</v>
      </c>
      <c r="I6" s="14"/>
    </row>
    <row r="7" spans="1:9" x14ac:dyDescent="0.35">
      <c r="A7" s="6">
        <v>2018</v>
      </c>
      <c r="B7" s="1"/>
      <c r="C7" s="1"/>
      <c r="D7" s="1"/>
      <c r="E7" s="1">
        <v>646846.61133212363</v>
      </c>
      <c r="F7" s="1">
        <v>646846.61133212363</v>
      </c>
      <c r="G7" s="1">
        <v>646846.61133212363</v>
      </c>
      <c r="H7" s="1">
        <v>646846.61133212363</v>
      </c>
      <c r="I7" s="14"/>
    </row>
    <row r="8" spans="1:9" s="3" customFormat="1" x14ac:dyDescent="0.35">
      <c r="A8" s="6">
        <v>2019</v>
      </c>
      <c r="B8" s="1"/>
      <c r="C8" s="1"/>
      <c r="D8" s="1"/>
      <c r="E8" s="1"/>
      <c r="F8" s="1">
        <f>(39749*4)+34115</f>
        <v>193111</v>
      </c>
      <c r="G8" s="1">
        <f>(39749*4)+409381</f>
        <v>568377</v>
      </c>
      <c r="H8" s="1">
        <f>(39749*4)+409381</f>
        <v>568377</v>
      </c>
      <c r="I8" s="14"/>
    </row>
    <row r="9" spans="1:9" x14ac:dyDescent="0.35">
      <c r="B9" s="5">
        <f>SUM(B4:B8)</f>
        <v>806903.398663681</v>
      </c>
      <c r="C9" s="5">
        <f t="shared" ref="C9:H9" si="0">SUM(C4:C8)</f>
        <v>1397352.0188788176</v>
      </c>
      <c r="D9" s="5">
        <f t="shared" si="0"/>
        <v>2362321.2939281715</v>
      </c>
      <c r="E9" s="5">
        <f t="shared" si="0"/>
        <v>2918239.6196763078</v>
      </c>
      <c r="F9" s="5">
        <f t="shared" si="0"/>
        <v>3105434.6196763078</v>
      </c>
      <c r="G9" s="5">
        <f t="shared" si="0"/>
        <v>3475002.6196763078</v>
      </c>
      <c r="H9" s="5">
        <f t="shared" si="0"/>
        <v>3474571.6196763078</v>
      </c>
    </row>
    <row r="11" spans="1:9" x14ac:dyDescent="0.35">
      <c r="B11" s="13" t="s">
        <v>5</v>
      </c>
    </row>
    <row r="12" spans="1:9" x14ac:dyDescent="0.35">
      <c r="B12" s="13" t="s">
        <v>6</v>
      </c>
    </row>
    <row r="13" spans="1:9" s="11" customFormat="1" x14ac:dyDescent="0.35">
      <c r="B13" s="7" t="s">
        <v>4</v>
      </c>
    </row>
    <row r="14" spans="1:9" x14ac:dyDescent="0.35">
      <c r="B14" s="7" t="s">
        <v>7</v>
      </c>
    </row>
    <row r="17" spans="1:8" x14ac:dyDescent="0.35">
      <c r="B17" s="12" t="s">
        <v>2</v>
      </c>
      <c r="C17" s="12"/>
      <c r="D17" s="12"/>
      <c r="E17" s="12"/>
      <c r="F17" s="12"/>
      <c r="G17" s="12"/>
      <c r="H17" s="12"/>
    </row>
    <row r="18" spans="1:8" x14ac:dyDescent="0.35">
      <c r="A18" s="6" t="s">
        <v>0</v>
      </c>
      <c r="B18" s="4">
        <v>2015</v>
      </c>
      <c r="C18" s="4">
        <v>2016</v>
      </c>
      <c r="D18" s="4">
        <v>2017</v>
      </c>
      <c r="E18" s="4">
        <v>2018</v>
      </c>
      <c r="F18" s="4">
        <v>2019</v>
      </c>
      <c r="G18" s="4">
        <v>2020</v>
      </c>
      <c r="H18" s="4">
        <v>2021</v>
      </c>
    </row>
    <row r="19" spans="1:8" x14ac:dyDescent="0.35">
      <c r="A19" s="6">
        <v>2015</v>
      </c>
      <c r="B19" s="9">
        <f>B4*$B$26</f>
        <v>403451.6993318405</v>
      </c>
      <c r="C19" s="1">
        <f>C4</f>
        <v>802794</v>
      </c>
      <c r="D19" s="1">
        <f>D4</f>
        <v>802381</v>
      </c>
      <c r="E19" s="1">
        <f>E4</f>
        <v>803745</v>
      </c>
      <c r="F19" s="1">
        <f>F4</f>
        <v>797829</v>
      </c>
      <c r="G19" s="1">
        <f>G4</f>
        <v>792131</v>
      </c>
      <c r="H19" s="1">
        <f>H4</f>
        <v>792130</v>
      </c>
    </row>
    <row r="20" spans="1:8" x14ac:dyDescent="0.35">
      <c r="A20" s="6">
        <v>2016</v>
      </c>
      <c r="B20" s="1"/>
      <c r="C20" s="9">
        <f>C5*$B$26</f>
        <v>297279.00943940878</v>
      </c>
      <c r="D20" s="1">
        <f>D5</f>
        <v>594490.24268924945</v>
      </c>
      <c r="E20" s="1">
        <f>E5</f>
        <v>594490.24268924945</v>
      </c>
      <c r="F20" s="1">
        <f>F5</f>
        <v>594490.24268924945</v>
      </c>
      <c r="G20" s="1">
        <f>G5</f>
        <v>594490.24268924945</v>
      </c>
      <c r="H20" s="1">
        <f>H5</f>
        <v>594344.24268924945</v>
      </c>
    </row>
    <row r="21" spans="1:8" x14ac:dyDescent="0.35">
      <c r="A21" s="6">
        <v>2017</v>
      </c>
      <c r="B21" s="1"/>
      <c r="C21" s="1"/>
      <c r="D21" s="9">
        <f>D6*$B$26</f>
        <v>482725.02561946103</v>
      </c>
      <c r="E21" s="1">
        <f>E6</f>
        <v>873157.76565493457</v>
      </c>
      <c r="F21" s="1">
        <f>F6</f>
        <v>873157.76565493457</v>
      </c>
      <c r="G21" s="1">
        <f>G6</f>
        <v>873157.76565493457</v>
      </c>
      <c r="H21" s="1">
        <f>H6</f>
        <v>872873.76565493457</v>
      </c>
    </row>
    <row r="22" spans="1:8" x14ac:dyDescent="0.35">
      <c r="A22" s="6">
        <v>2018</v>
      </c>
      <c r="B22" s="1"/>
      <c r="C22" s="1"/>
      <c r="D22" s="1"/>
      <c r="E22" s="9">
        <f>E7*$B$26</f>
        <v>323423.30566606182</v>
      </c>
      <c r="F22" s="1">
        <f>F7</f>
        <v>646846.61133212363</v>
      </c>
      <c r="G22" s="1">
        <f>G7</f>
        <v>646846.61133212363</v>
      </c>
      <c r="H22" s="1">
        <f>H7</f>
        <v>646846.61133212363</v>
      </c>
    </row>
    <row r="23" spans="1:8" x14ac:dyDescent="0.35">
      <c r="A23" s="6">
        <v>2019</v>
      </c>
      <c r="B23" s="1"/>
      <c r="C23" s="1"/>
      <c r="D23" s="1"/>
      <c r="E23" s="1"/>
      <c r="F23" s="9">
        <f>F8*$B$26</f>
        <v>96555.5</v>
      </c>
      <c r="G23" s="1">
        <f>G8</f>
        <v>568377</v>
      </c>
      <c r="H23" s="1">
        <f>H8</f>
        <v>568377</v>
      </c>
    </row>
    <row r="24" spans="1:8" x14ac:dyDescent="0.35">
      <c r="B24" s="5">
        <f>SUM(B19:B23)</f>
        <v>403451.6993318405</v>
      </c>
      <c r="C24" s="5">
        <f t="shared" ref="C24:H24" si="1">SUM(C19:C23)</f>
        <v>1100073.0094394088</v>
      </c>
      <c r="D24" s="5">
        <f t="shared" si="1"/>
        <v>1879596.2683087105</v>
      </c>
      <c r="E24" s="5">
        <f t="shared" si="1"/>
        <v>2594816.3140102457</v>
      </c>
      <c r="F24" s="5">
        <f t="shared" si="1"/>
        <v>3008879.1196763078</v>
      </c>
      <c r="G24" s="5">
        <f t="shared" si="1"/>
        <v>3475002.6196763078</v>
      </c>
      <c r="H24" s="5">
        <f t="shared" si="1"/>
        <v>3474571.6196763078</v>
      </c>
    </row>
    <row r="26" spans="1:8" x14ac:dyDescent="0.35">
      <c r="B26" s="8">
        <v>0.5</v>
      </c>
      <c r="C26" s="2" t="s">
        <v>3</v>
      </c>
    </row>
  </sheetData>
  <mergeCells count="2">
    <mergeCell ref="B2:H2"/>
    <mergeCell ref="B17:H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WNP 2015-2020 Energy Savings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Bucknall</dc:creator>
  <cp:lastModifiedBy>Richard Bucknall</cp:lastModifiedBy>
  <dcterms:created xsi:type="dcterms:W3CDTF">2021-02-04T20:18:12Z</dcterms:created>
  <dcterms:modified xsi:type="dcterms:W3CDTF">2021-02-06T16:43:10Z</dcterms:modified>
</cp:coreProperties>
</file>