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01PH1P\209827$\SynchFolder\1- RA\MISC\"/>
    </mc:Choice>
  </mc:AlternateContent>
  <bookViews>
    <workbookView xWindow="0" yWindow="0" windowWidth="19200" windowHeight="6760"/>
  </bookViews>
  <sheets>
    <sheet name="OEB Tariff Schedule for Filing" sheetId="1" r:id="rId1"/>
  </sheets>
  <externalReferences>
    <externalReference r:id="rId2"/>
  </externalReferences>
  <definedNames>
    <definedName name="_xlnm._FilterDatabase" localSheetId="0" hidden="1">'OEB Tariff Schedule for Filing'!$G$2:$H$572</definedName>
    <definedName name="_xlnm.Print_Area" localSheetId="0">'OEB Tariff Schedule for Filing'!$A$1:$D$572</definedName>
    <definedName name="_xlnm.Print_Titles" localSheetId="0">'OEB Tariff Schedule for Filing'!$1:$7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4" i="1" l="1"/>
  <c r="D555" i="1" l="1"/>
  <c r="D554" i="1"/>
  <c r="D553" i="1"/>
  <c r="D549" i="1"/>
  <c r="D548" i="1"/>
  <c r="D546" i="1"/>
  <c r="D545" i="1"/>
  <c r="D544" i="1"/>
  <c r="D543" i="1"/>
  <c r="D542" i="1"/>
  <c r="D526" i="1"/>
  <c r="D525" i="1"/>
  <c r="D524" i="1"/>
  <c r="D523" i="1"/>
  <c r="D522" i="1"/>
  <c r="D521" i="1"/>
  <c r="D520" i="1"/>
  <c r="D519" i="1"/>
  <c r="D518" i="1"/>
  <c r="D517" i="1"/>
  <c r="D516" i="1"/>
  <c r="D515"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3" i="1"/>
  <c r="D462" i="1"/>
  <c r="D461" i="1"/>
  <c r="D460" i="1"/>
  <c r="D459" i="1"/>
  <c r="D456" i="1"/>
  <c r="D455" i="1"/>
  <c r="D454" i="1"/>
  <c r="D453" i="1"/>
  <c r="D452" i="1"/>
  <c r="D451" i="1"/>
  <c r="D450" i="1"/>
  <c r="D175" i="1" a="1"/>
  <c r="D175" i="1" s="1"/>
  <c r="D176" i="1" a="1"/>
  <c r="D176" i="1" s="1"/>
  <c r="D174" i="1" a="1"/>
  <c r="D174" i="1" s="1"/>
  <c r="D173" i="1" a="1"/>
  <c r="D173" i="1" s="1"/>
  <c r="D172" i="1" a="1"/>
  <c r="D172" i="1" s="1"/>
  <c r="D114" i="1" a="1"/>
  <c r="D114" i="1" s="1"/>
  <c r="D105" i="1" a="1"/>
  <c r="D105" i="1" s="1"/>
  <c r="D171" i="1" a="1"/>
  <c r="D171" i="1" s="1"/>
  <c r="D170" i="1" a="1"/>
  <c r="D170" i="1"/>
  <c r="D150" i="1" a="1"/>
  <c r="D150" i="1" s="1"/>
  <c r="D115" i="1" a="1"/>
  <c r="D115" i="1" s="1"/>
  <c r="D149" i="1" a="1"/>
  <c r="D149" i="1" s="1"/>
  <c r="D145" i="1" a="1"/>
  <c r="D145" i="1" s="1"/>
  <c r="D146" i="1" a="1"/>
  <c r="D146" i="1" s="1"/>
  <c r="D107" i="1" a="1"/>
  <c r="D107" i="1" s="1"/>
  <c r="D158" i="1" a="1"/>
  <c r="D158" i="1" s="1"/>
  <c r="D159" i="1" a="1"/>
  <c r="D159" i="1"/>
  <c r="D169" i="1" a="1"/>
  <c r="D169" i="1" s="1"/>
  <c r="D168" i="1" a="1"/>
  <c r="D168" i="1" s="1"/>
  <c r="D143" i="1" a="1"/>
  <c r="D143" i="1" s="1"/>
  <c r="D157" i="1" a="1"/>
  <c r="D157" i="1" s="1"/>
  <c r="D144" i="1" a="1"/>
  <c r="D144" i="1" s="1"/>
  <c r="D106" i="1" a="1"/>
  <c r="D106" i="1" s="1"/>
  <c r="D151" i="1" a="1"/>
  <c r="D151" i="1" s="1"/>
  <c r="D113" i="1" a="1"/>
  <c r="D113" i="1"/>
  <c r="D152" i="1" a="1"/>
  <c r="D152" i="1" s="1"/>
  <c r="D156" i="1" a="1"/>
  <c r="D156" i="1" s="1"/>
  <c r="D147" i="1" a="1"/>
  <c r="D147" i="1" s="1"/>
  <c r="D112" i="1" a="1"/>
  <c r="D112" i="1" s="1"/>
  <c r="D108" i="1" a="1"/>
  <c r="D108" i="1" s="1"/>
  <c r="D148" i="1" a="1"/>
  <c r="D148" i="1" s="1"/>
  <c r="D100" i="1" a="1"/>
  <c r="D100" i="1" s="1"/>
  <c r="D94" i="1" a="1"/>
  <c r="D94" i="1" s="1"/>
  <c r="D104" i="1" a="1"/>
  <c r="D104" i="1" s="1"/>
  <c r="D102" i="1" a="1"/>
  <c r="D102" i="1" s="1"/>
  <c r="D101" i="1" a="1"/>
  <c r="D101" i="1" s="1"/>
  <c r="D93" i="1" a="1"/>
  <c r="D93" i="1" s="1"/>
  <c r="D92" i="1" a="1"/>
  <c r="D92" i="1" s="1"/>
  <c r="D91" i="1" a="1"/>
  <c r="D91" i="1" s="1"/>
  <c r="D83" i="1" a="1"/>
  <c r="D83" i="1" s="1"/>
  <c r="D82" i="1" a="1"/>
  <c r="D82" i="1" s="1"/>
  <c r="D103" i="1" a="1"/>
  <c r="D103" i="1" s="1"/>
  <c r="D81" i="1" a="1"/>
  <c r="D81" i="1" s="1"/>
  <c r="D80" i="1" a="1"/>
  <c r="D80" i="1" s="1"/>
  <c r="D60" i="1" a="1"/>
  <c r="D60" i="1" s="1"/>
  <c r="D46" i="1" a="1"/>
  <c r="D46" i="1" s="1"/>
  <c r="D45" i="1" a="1"/>
  <c r="D45" i="1" s="1"/>
  <c r="D55" i="1" a="1"/>
  <c r="D55" i="1" s="1"/>
  <c r="D56" i="1" a="1"/>
  <c r="D56" i="1"/>
  <c r="D68" i="1" a="1"/>
  <c r="D68" i="1" s="1"/>
  <c r="D75" i="1" a="1"/>
  <c r="D75" i="1" s="1"/>
  <c r="D59" i="1" a="1"/>
  <c r="D59" i="1" s="1"/>
  <c r="D52" i="1" a="1"/>
  <c r="D52" i="1" s="1"/>
  <c r="D54" i="1" a="1"/>
  <c r="D54" i="1" s="1"/>
  <c r="D67" i="1" a="1"/>
  <c r="D67" i="1" s="1"/>
  <c r="D69" i="1" a="1"/>
  <c r="D69" i="1" s="1"/>
  <c r="D53" i="1" a="1"/>
  <c r="D53" i="1"/>
  <c r="D79" i="1" a="1"/>
  <c r="D79" i="1" s="1"/>
  <c r="D57" i="1" a="1"/>
  <c r="D57" i="1" s="1"/>
  <c r="D78" i="1" a="1"/>
  <c r="D78" i="1" s="1"/>
  <c r="D77" i="1" a="1"/>
  <c r="D77" i="1" s="1"/>
  <c r="D44" i="1" a="1"/>
  <c r="D44" i="1" s="1"/>
  <c r="D76" i="1" a="1"/>
  <c r="D76" i="1" s="1"/>
  <c r="D66" i="1" a="1"/>
  <c r="D66" i="1" s="1"/>
  <c r="D58" i="1" a="1"/>
  <c r="D58" i="1" s="1"/>
  <c r="D37" i="1" a="1"/>
  <c r="D37" i="1" s="1"/>
  <c r="D36" i="1" a="1"/>
  <c r="D36" i="1" s="1"/>
  <c r="D34" i="1" a="1"/>
  <c r="D34" i="1" s="1"/>
  <c r="D32" i="1" a="1"/>
  <c r="D32" i="1" s="1"/>
  <c r="D33" i="1" a="1"/>
  <c r="D33" i="1" s="1"/>
  <c r="D43" i="1" a="1"/>
  <c r="D43" i="1" s="1"/>
  <c r="D35" i="1" a="1"/>
  <c r="D35" i="1" s="1"/>
  <c r="D38" i="1" a="1"/>
  <c r="D38" i="1" s="1"/>
  <c r="D39" i="1" a="1"/>
  <c r="D39" i="1" s="1"/>
  <c r="D177" i="1" a="1"/>
  <c r="D177" i="1" s="1"/>
  <c r="D334" i="1" a="1"/>
  <c r="D334" i="1" s="1"/>
  <c r="D345" i="1" a="1"/>
  <c r="D345" i="1" s="1"/>
  <c r="D369" i="1" a="1"/>
  <c r="D369" i="1" s="1"/>
  <c r="D364" i="1" a="1"/>
  <c r="D364" i="1" s="1"/>
  <c r="D336" i="1" a="1"/>
  <c r="D336" i="1" s="1"/>
  <c r="D367" i="1" a="1"/>
  <c r="D367" i="1" s="1"/>
  <c r="D347" i="1" a="1"/>
  <c r="D347" i="1" s="1"/>
  <c r="D368" i="1" a="1"/>
  <c r="D368" i="1" s="1"/>
  <c r="D340" i="1" a="1"/>
  <c r="D340" i="1" s="1"/>
  <c r="D338" i="1" a="1"/>
  <c r="D338" i="1" s="1"/>
  <c r="D337" i="1" a="1"/>
  <c r="D337" i="1" s="1"/>
  <c r="D378" i="1" a="1"/>
  <c r="D378" i="1" s="1"/>
  <c r="D346" i="1" a="1"/>
  <c r="D346" i="1" s="1"/>
  <c r="D339" i="1" a="1"/>
  <c r="D339" i="1"/>
  <c r="D377" i="1" a="1"/>
  <c r="D377" i="1" s="1"/>
  <c r="D370" i="1" a="1"/>
  <c r="D370" i="1" s="1"/>
  <c r="D375" i="1" a="1"/>
  <c r="D375" i="1" s="1"/>
  <c r="D371" i="1" a="1"/>
  <c r="D371" i="1" s="1"/>
  <c r="D376" i="1" a="1"/>
  <c r="D376" i="1" s="1"/>
  <c r="D335" i="1" a="1"/>
  <c r="D335" i="1" s="1"/>
  <c r="D366" i="1" a="1"/>
  <c r="D366" i="1" s="1"/>
  <c r="D365" i="1" a="1"/>
  <c r="D365" i="1" s="1"/>
  <c r="D344" i="1" a="1"/>
  <c r="D344" i="1" s="1"/>
  <c r="D316" i="1" a="1"/>
  <c r="D316" i="1" s="1"/>
  <c r="D303" i="1" a="1"/>
  <c r="D303" i="1" s="1"/>
  <c r="D308" i="1" a="1"/>
  <c r="D308" i="1" s="1"/>
  <c r="D307" i="1" a="1"/>
  <c r="D307" i="1" s="1"/>
  <c r="D304" i="1" a="1"/>
  <c r="D304" i="1" s="1"/>
  <c r="D306" i="1" a="1"/>
  <c r="D306" i="1" s="1"/>
  <c r="D305" i="1" a="1"/>
  <c r="D305" i="1" s="1"/>
  <c r="D302" i="1" a="1"/>
  <c r="D302" i="1" s="1"/>
  <c r="D333" i="1" a="1"/>
  <c r="D333" i="1" s="1"/>
  <c r="D314" i="1" a="1"/>
  <c r="D314" i="1" s="1"/>
  <c r="D313" i="1" a="1"/>
  <c r="D313" i="1" s="1"/>
  <c r="D309" i="1" a="1"/>
  <c r="D309" i="1" s="1"/>
  <c r="D315" i="1" a="1"/>
  <c r="D315" i="1" s="1"/>
  <c r="D284" i="1" a="1"/>
  <c r="D284" i="1" s="1"/>
  <c r="D277" i="1" a="1"/>
  <c r="D277" i="1" s="1"/>
  <c r="D275" i="1" a="1"/>
  <c r="D275" i="1" s="1"/>
  <c r="D283" i="1" a="1"/>
  <c r="D283" i="1" s="1"/>
  <c r="D281" i="1" a="1"/>
  <c r="D281" i="1" s="1"/>
  <c r="D282" i="1" a="1"/>
  <c r="D282" i="1" s="1"/>
  <c r="D276" i="1" a="1"/>
  <c r="D276" i="1" s="1"/>
  <c r="D271" i="1" a="1"/>
  <c r="D271" i="1" s="1"/>
  <c r="D267" i="1" a="1"/>
  <c r="D267" i="1" s="1"/>
  <c r="D269" i="1" a="1"/>
  <c r="D269" i="1"/>
  <c r="D237" i="1" a="1"/>
  <c r="D237" i="1" s="1"/>
  <c r="D265" i="1" a="1"/>
  <c r="D265" i="1" s="1"/>
  <c r="D242" i="1" a="1"/>
  <c r="D242" i="1" s="1"/>
  <c r="D240" i="1" a="1"/>
  <c r="D240" i="1" s="1"/>
  <c r="D228" i="1" a="1"/>
  <c r="D228" i="1" s="1"/>
  <c r="D248" i="1" a="1"/>
  <c r="D248" i="1" s="1"/>
  <c r="D263" i="1" a="1"/>
  <c r="D263" i="1" s="1"/>
  <c r="D247" i="1" a="1"/>
  <c r="D247" i="1" s="1"/>
  <c r="D264" i="1" a="1"/>
  <c r="D264" i="1" s="1"/>
  <c r="D249" i="1" a="1"/>
  <c r="D249" i="1" s="1"/>
  <c r="D270" i="1" a="1"/>
  <c r="D270" i="1" s="1"/>
  <c r="D266" i="1" a="1"/>
  <c r="D266" i="1" s="1"/>
  <c r="D236" i="1" a="1"/>
  <c r="D236" i="1" s="1"/>
  <c r="D225" i="1" a="1"/>
  <c r="D225" i="1" s="1"/>
  <c r="D273" i="1" a="1"/>
  <c r="D273" i="1" s="1"/>
  <c r="D268" i="1" a="1"/>
  <c r="D268" i="1" s="1"/>
  <c r="D241" i="1" a="1"/>
  <c r="D241" i="1" s="1"/>
  <c r="D235" i="1" a="1"/>
  <c r="D235" i="1" s="1"/>
  <c r="D227" i="1" a="1"/>
  <c r="D227" i="1" s="1"/>
  <c r="D262" i="1" a="1"/>
  <c r="D262" i="1" s="1"/>
  <c r="D238" i="1" a="1"/>
  <c r="D238" i="1" s="1"/>
  <c r="D272" i="1" a="1"/>
  <c r="D272" i="1" s="1"/>
  <c r="D246" i="1" a="1"/>
  <c r="D246" i="1" s="1"/>
  <c r="D239" i="1" a="1"/>
  <c r="D239" i="1" s="1"/>
  <c r="D226" i="1" a="1"/>
  <c r="D226" i="1" s="1"/>
  <c r="D218" i="1" a="1"/>
  <c r="D218" i="1" s="1"/>
  <c r="D195" i="1" a="1"/>
  <c r="D195" i="1" s="1"/>
  <c r="D219" i="1" a="1"/>
  <c r="D219" i="1" s="1"/>
  <c r="D205" i="1" a="1"/>
  <c r="D205" i="1" s="1"/>
  <c r="D206" i="1" a="1"/>
  <c r="D206" i="1" s="1"/>
  <c r="D182" i="1" a="1"/>
  <c r="D182" i="1" s="1"/>
  <c r="D181" i="1" a="1"/>
  <c r="D181" i="1" s="1"/>
  <c r="D217" i="1" a="1"/>
  <c r="D217" i="1" s="1"/>
  <c r="D199" i="1" a="1"/>
  <c r="D199" i="1" s="1"/>
  <c r="D196" i="1" a="1"/>
  <c r="D196" i="1" s="1"/>
  <c r="D192" i="1" a="1"/>
  <c r="D192" i="1" s="1"/>
  <c r="D194" i="1" a="1"/>
  <c r="D194" i="1" s="1"/>
  <c r="D215" i="1" a="1"/>
  <c r="D215" i="1" s="1"/>
  <c r="D221" i="1" a="1"/>
  <c r="D221" i="1" s="1"/>
  <c r="D204" i="1" a="1"/>
  <c r="D204" i="1"/>
  <c r="D216" i="1" a="1"/>
  <c r="D216" i="1" s="1"/>
  <c r="D198" i="1" a="1"/>
  <c r="D198" i="1" s="1"/>
  <c r="D193" i="1" a="1"/>
  <c r="D193" i="1" s="1"/>
  <c r="D184" i="1" a="1"/>
  <c r="D184" i="1" s="1"/>
  <c r="D183" i="1" a="1"/>
  <c r="D183" i="1" s="1"/>
  <c r="D220" i="1" a="1"/>
  <c r="D220" i="1" s="1"/>
  <c r="D203" i="1" a="1"/>
  <c r="D203" i="1" s="1"/>
  <c r="D214" i="1" a="1"/>
  <c r="D214" i="1"/>
  <c r="D197" i="1" a="1"/>
  <c r="D197" i="1" s="1"/>
</calcChain>
</file>

<file path=xl/sharedStrings.xml><?xml version="1.0" encoding="utf-8"?>
<sst xmlns="http://schemas.openxmlformats.org/spreadsheetml/2006/main" count="670" uniqueCount="222">
  <si>
    <t>Hydro One Networks Inc.</t>
  </si>
  <si>
    <t>TARIFF OF RATES AND CHARGES</t>
  </si>
  <si>
    <t>Effective and Implementation Date January 1, 2021</t>
  </si>
  <si>
    <t>This schedule supersedes and replaces all previously</t>
  </si>
  <si>
    <t>approved schedules of Rates, Charges and Loss Factors</t>
  </si>
  <si>
    <t>EB-2020-0030</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</si>
  <si>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</si>
  <si>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</si>
  <si>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</si>
  <si>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</si>
  <si>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</si>
  <si>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</si>
  <si>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</si>
  <si>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</si>
  <si>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</si>
  <si>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</si>
  <si>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</si>
  <si>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</si>
  <si>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</si>
  <si>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</si>
  <si>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</si>
  <si>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</si>
  <si>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</si>
  <si>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</si>
  <si>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</si>
  <si>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</si>
  <si>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</si>
  <si>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</si>
  <si>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</si>
  <si>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</si>
  <si>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</si>
  <si>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</si>
  <si>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</si>
  <si>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</si>
  <si>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</si>
  <si>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</si>
  <si>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</si>
  <si>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</si>
  <si>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</si>
  <si>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</si>
  <si>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</si>
  <si>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</si>
  <si>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</si>
  <si>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</si>
  <si>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</si>
  <si>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</si>
  <si>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</si>
  <si>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</si>
  <si>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</si>
  <si>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</si>
  <si>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</si>
  <si>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</si>
  <si>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</si>
  <si>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</si>
  <si>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</si>
  <si>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</si>
  <si>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</si>
  <si>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</si>
  <si>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</si>
  <si>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</si>
  <si>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</si>
  <si>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</si>
  <si>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</si>
  <si>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</si>
  <si>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</si>
  <si>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</si>
  <si>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</si>
  <si>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</si>
  <si>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</si>
  <si>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</si>
  <si>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</si>
  <si>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</si>
  <si>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</si>
  <si>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</si>
  <si>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</si>
  <si>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</si>
  <si>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</si>
  <si>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</si>
  <si>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</si>
  <si>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</si>
  <si>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</si>
  <si>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</si>
  <si>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</si>
  <si>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</si>
  <si>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</si>
  <si>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</si>
  <si>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</si>
  <si>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</si>
  <si>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</si>
  <si>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</si>
  <si>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</si>
  <si>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</si>
  <si>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</si>
  <si>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</si>
  <si>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</si>
  <si>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</si>
  <si>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</si>
  <si>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</si>
  <si>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</si>
  <si>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</si>
  <si>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</si>
  <si>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</si>
  <si>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</si>
  <si>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</si>
  <si>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</si>
  <si>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</si>
  <si>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</si>
  <si>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</si>
  <si>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</si>
  <si>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</si>
  <si>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</si>
  <si>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</si>
  <si>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</si>
  <si>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</si>
  <si>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</si>
  <si>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</si>
  <si>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</si>
  <si>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</si>
  <si>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</si>
  <si>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</si>
  <si>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</si>
  <si>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</si>
  <si>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</si>
  <si>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</si>
  <si>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</si>
  <si>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</si>
  <si>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</si>
  <si>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</si>
  <si>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</si>
  <si>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</si>
  <si>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</si>
  <si>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</si>
  <si>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</si>
  <si>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</si>
  <si>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</si>
  <si>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</si>
  <si>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</si>
  <si>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</si>
  <si>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</si>
  <si>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</si>
  <si>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</si>
  <si>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</si>
  <si>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</si>
  <si>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</si>
  <si>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</si>
  <si>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</si>
  <si>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</si>
  <si>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</si>
  <si>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</si>
  <si>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</si>
  <si>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</si>
  <si>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</si>
  <si>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</si>
  <si>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</si>
  <si>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</si>
  <si>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</si>
  <si>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</si>
  <si>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</si>
  <si>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</si>
  <si>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</si>
  <si>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</si>
  <si>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</si>
  <si>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</si>
  <si>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</si>
  <si>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</si>
  <si>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</si>
  <si>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</si>
  <si>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</si>
  <si>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</si>
  <si>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</si>
  <si>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</si>
  <si>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</si>
  <si>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</si>
  <si>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</si>
  <si>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</si>
  <si>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</si>
  <si>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</si>
  <si>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</si>
  <si>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</si>
  <si>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</si>
  <si>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</si>
  <si>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</si>
  <si>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</si>
  <si>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</si>
  <si>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</si>
  <si>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</si>
  <si>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</si>
  <si>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</si>
  <si>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</si>
  <si>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</si>
  <si>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</si>
  <si>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</si>
  <si>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</si>
  <si>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</si>
  <si>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</si>
  <si>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</si>
  <si>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</si>
  <si>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</si>
  <si>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</si>
  <si>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</si>
  <si>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</si>
  <si>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</si>
  <si>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</si>
  <si>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</si>
  <si>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</si>
  <si>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</si>
  <si>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</si>
  <si>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</si>
  <si>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</si>
  <si>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</si>
  <si>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</si>
  <si>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</si>
  <si>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</si>
  <si>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</si>
  <si>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</si>
  <si>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</si>
  <si>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</si>
  <si>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</si>
  <si>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</si>
  <si>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</si>
  <si>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</si>
  <si>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Approved on an Interim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</si>
</sst>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8">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xf>
    <xf numFmtId="40"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6" fillId="2" borderId="0" xfId="0" applyFont="1" applyFill="1" applyBorder="1" applyAlignment="1">
      <alignment horizontal="left" vertical="top" wrapText="1" indent="2"/>
    </xf>
    <xf numFmtId="0" fontId="6" fillId="2" borderId="0" xfId="0" applyFont="1" applyFill="1" applyBorder="1" applyAlignment="1">
      <alignment horizontal="left" vertical="top" wrapText="1" indent="4"/>
    </xf>
    <xf numFmtId="0" fontId="9"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0" fontId="9" fillId="2" borderId="0" xfId="0" quotePrefix="1" applyFont="1" applyFill="1" applyBorder="1" applyAlignment="1">
      <alignment horizontal="left" vertical="center" wrapText="1"/>
    </xf>
    <xf numFmtId="0" fontId="4" fillId="2" borderId="0" xfId="0" applyFont="1" applyFill="1" applyBorder="1" applyAlignment="1">
      <alignment horizontal="left" wrapText="1"/>
    </xf>
    <xf numFmtId="0" fontId="0" fillId="2" borderId="0" xfId="0" applyFill="1" applyBorder="1" applyAlignment="1">
      <alignment horizontal="left" wrapText="1"/>
    </xf>
    <xf numFmtId="0" fontId="14"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0" fillId="2" borderId="0" xfId="0" applyFont="1" applyFill="1" applyBorder="1" applyAlignment="1">
      <alignment horizontal="left" wrapText="1"/>
    </xf>
    <xf numFmtId="0" fontId="6"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4" fillId="2" borderId="0" xfId="0" quotePrefix="1" applyFont="1" applyFill="1" applyBorder="1" applyAlignment="1">
      <alignment horizontal="left" vertical="top" wrapText="1"/>
    </xf>
    <xf numFmtId="0" fontId="9" fillId="2" borderId="0" xfId="0" applyFont="1" applyFill="1" applyBorder="1" applyAlignment="1">
      <alignment horizontal="left" wrapText="1"/>
    </xf>
    <xf numFmtId="0" fontId="0" fillId="2" borderId="0" xfId="0" applyFill="1" applyBorder="1" applyAlignment="1">
      <alignment horizontal="left" vertical="center" wrapText="1"/>
    </xf>
    <xf numFmtId="0" fontId="8" fillId="2" borderId="0" xfId="0" applyFont="1" applyFill="1" applyBorder="1" applyAlignment="1">
      <alignment horizontal="left" wrapText="1"/>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ist%20Pric\2018-2022%20DX%20Rates\2021\2021%20Draft%20Rates%20for%20Rate%20Schedules_v44_updated%20Microf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s>
    <sheetDataSet>
      <sheetData sheetId="0"/>
      <sheetData sheetId="1"/>
      <sheetData sheetId="2">
        <row r="4">
          <cell r="B4" t="str">
            <v>Customer Administration</v>
          </cell>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1">
          <cell r="B11" t="str">
            <v>Meter dispute charge plus Measurement Canada fees (if meter found correct)</v>
          </cell>
          <cell r="C11" t="str">
            <v>$</v>
          </cell>
          <cell r="D11" t="str">
            <v>30.00</v>
          </cell>
        </row>
        <row r="12">
          <cell r="D12" t="str">
            <v/>
          </cell>
        </row>
        <row r="13">
          <cell r="B13" t="str">
            <v>Non-Payment of Account (see Note 15)</v>
          </cell>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D19" t="str">
            <v/>
          </cell>
        </row>
        <row r="20">
          <cell r="B20" t="str">
            <v>Other</v>
          </cell>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D32">
            <v>0</v>
          </cell>
        </row>
        <row r="33">
          <cell r="B33" t="str">
            <v>Railway crossings</v>
          </cell>
          <cell r="C33" t="str">
            <v>$</v>
          </cell>
          <cell r="D33" t="str">
            <v>$4,899.24 plus
Railway
Feedthrough
Costs</v>
          </cell>
        </row>
        <row r="34">
          <cell r="D34">
            <v>0</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3">
          <cell r="B53" t="str">
            <v>*Base Charge only. Additional work on equipment will be based on actual costs.</v>
          </cell>
        </row>
        <row r="55">
          <cell r="B55" t="str">
            <v>Specific Charge for LDCs Access to the Power Poles ($/pole/year)</v>
          </cell>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9">
          <cell r="B69" t="str">
            <v>Specific Charge for Generator Access to the Power Poles ($/pole/year)</v>
          </cell>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D82" t="str">
            <v/>
          </cell>
        </row>
        <row r="83">
          <cell r="B83" t="str">
            <v>RETAIL SERVICE CHARGES (if applicable)</v>
          </cell>
          <cell r="D83" t="str">
            <v/>
          </cell>
        </row>
        <row r="84">
          <cell r="D84" t="str">
            <v/>
          </cell>
        </row>
        <row r="85">
          <cell r="B85" t="str">
            <v>One-time charge, per retailer, to establish the service agreement between the distributor and the retailer</v>
          </cell>
          <cell r="C85" t="str">
            <v>$</v>
          </cell>
          <cell r="D85">
            <v>104.24</v>
          </cell>
        </row>
        <row r="86">
          <cell r="B86" t="str">
            <v>Monthly fixed charge, per retailer</v>
          </cell>
          <cell r="C86" t="str">
            <v>$</v>
          </cell>
          <cell r="D86">
            <v>41.7</v>
          </cell>
        </row>
        <row r="87">
          <cell r="B87" t="str">
            <v>Monthly variable charge, per customer, per retailer</v>
          </cell>
          <cell r="C87" t="str">
            <v>$</v>
          </cell>
          <cell r="D87">
            <v>1.04</v>
          </cell>
        </row>
        <row r="88">
          <cell r="B88" t="str">
            <v>Distributor-consolidated billing monthly charge, per customer, per retailer</v>
          </cell>
          <cell r="C88" t="str">
            <v>$</v>
          </cell>
          <cell r="D88">
            <v>0.62</v>
          </cell>
        </row>
        <row r="89">
          <cell r="B89" t="str">
            <v>Retailer-consolidated billing monthly credit, per customer, per retailer</v>
          </cell>
          <cell r="C89" t="str">
            <v>$</v>
          </cell>
          <cell r="D89">
            <v>-0.62</v>
          </cell>
        </row>
        <row r="90">
          <cell r="B90" t="str">
            <v>Service Transaction Requests (STR)</v>
          </cell>
        </row>
        <row r="91">
          <cell r="B91" t="str">
            <v xml:space="preserve">                       Request fee, per request, applied to the requesting party</v>
          </cell>
          <cell r="C91" t="str">
            <v>$</v>
          </cell>
          <cell r="D91">
            <v>0.52</v>
          </cell>
        </row>
        <row r="92">
          <cell r="B92" t="str">
            <v xml:space="preserve">                       Processing fee, per request, applied to the requesting party</v>
          </cell>
          <cell r="C92" t="str">
            <v>$</v>
          </cell>
          <cell r="D92">
            <v>1.04</v>
          </cell>
        </row>
        <row r="93">
          <cell r="B93" t="str">
            <v>Request for customer information as outlined in Section 10.6.3 and Chapter 11 of the Retail</v>
          </cell>
        </row>
        <row r="94">
          <cell r="B94" t="str">
            <v>Settlement Code directly to retailers and customers, if not delivered electronically through the</v>
          </cell>
        </row>
        <row r="95">
          <cell r="B95" t="str">
            <v>Electronic Business Transaction (EBT) system, applied to the requesting party</v>
          </cell>
        </row>
        <row r="96">
          <cell r="B96" t="str">
            <v xml:space="preserve">                      Up to twice a year</v>
          </cell>
          <cell r="D96" t="str">
            <v>no charge</v>
          </cell>
        </row>
        <row r="97">
          <cell r="B97" t="str">
            <v xml:space="preserve">                      More than twice a year, per request (plus incremental delivery costs)</v>
          </cell>
          <cell r="C97" t="str">
            <v>$</v>
          </cell>
          <cell r="D97">
            <v>4.17</v>
          </cell>
        </row>
        <row r="98">
          <cell r="B98" t="str">
            <v>Notice of switch letter charge, per letter (unless the distributor has opted out of applying the charge as per the Ontario Energy Board's Decision and Order EB-2015-0304, issued on February 14, 2019)</v>
          </cell>
          <cell r="C98" t="str">
            <v>$</v>
          </cell>
          <cell r="D98">
            <v>2.08</v>
          </cell>
        </row>
      </sheetData>
      <sheetData sheetId="3">
        <row r="1">
          <cell r="A1" t="str">
            <v>2021 Rates for Tariff Schedules</v>
          </cell>
        </row>
        <row r="4">
          <cell r="A4" t="str">
            <v>Rate Class</v>
          </cell>
          <cell r="C4" t="str">
            <v>Tariff Schedule Description</v>
          </cell>
          <cell r="E4" t="str">
            <v>Rate</v>
          </cell>
        </row>
        <row r="5">
          <cell r="A5" t="str">
            <v>UR</v>
          </cell>
          <cell r="C5" t="str">
            <v>Service Charge</v>
          </cell>
          <cell r="D5" t="str">
            <v>$</v>
          </cell>
          <cell r="E5">
            <v>35.921084791241199</v>
          </cell>
        </row>
        <row r="6">
          <cell r="A6" t="str">
            <v>UR</v>
          </cell>
          <cell r="C6" t="str">
            <v>Smart Metering Entity Charge - effective until December 31, 2022</v>
          </cell>
          <cell r="D6" t="str">
            <v>$</v>
          </cell>
          <cell r="E6">
            <v>0.56999999999999995</v>
          </cell>
        </row>
        <row r="7">
          <cell r="A7" t="str">
            <v>UR</v>
          </cell>
          <cell r="C7" t="str">
            <v>Rate Rider for Disposition of Deferral/Variance Accounts (2021) – effective until December 31, 2021</v>
          </cell>
          <cell r="D7" t="str">
            <v>$</v>
          </cell>
          <cell r="E7">
            <v>-0.14000000000000001</v>
          </cell>
        </row>
        <row r="8">
          <cell r="A8" t="str">
            <v>UR</v>
          </cell>
          <cell r="C8" t="str">
            <v>Rate Rider for Disposition of 2019 Earnings Sharing - effective until December 31, 2021</v>
          </cell>
          <cell r="D8" t="str">
            <v>$</v>
          </cell>
          <cell r="E8">
            <v>-0.5</v>
          </cell>
        </row>
        <row r="9">
          <cell r="A9" t="str">
            <v>UR</v>
          </cell>
          <cell r="C9" t="str">
            <v>Distribution Volumetric Rate</v>
          </cell>
          <cell r="D9" t="str">
            <v>$/kWh</v>
          </cell>
          <cell r="E9">
            <v>0</v>
          </cell>
        </row>
        <row r="10">
          <cell r="A10" t="str">
            <v>UR</v>
          </cell>
          <cell r="C10" t="str">
            <v>Rate Rider for Disposition of Deferral/Variance Accounts (2021) – effective until December 31, 2021</v>
          </cell>
          <cell r="D10" t="str">
            <v>$/kWh</v>
          </cell>
          <cell r="E10">
            <v>-6.9999999999999999E-4</v>
          </cell>
        </row>
        <row r="11">
          <cell r="A11" t="str">
            <v>UR</v>
          </cell>
          <cell r="C11" t="str">
            <v>Rate Rider for Disposition of Global Adjustment Account (2021) – effective until December 31, 2021 (see Note 13)</v>
          </cell>
          <cell r="D11" t="str">
            <v>$/kWh</v>
          </cell>
          <cell r="E11">
            <v>-3.8999999999999998E-3</v>
          </cell>
        </row>
        <row r="12">
          <cell r="A12" t="str">
            <v>UR</v>
          </cell>
          <cell r="C12" t="str">
            <v>Rate Rider for Disposition of Capacity Based Recovery Account (2021) - effective until December 31, 2021</v>
          </cell>
          <cell r="D12" t="str">
            <v>$/kWh</v>
          </cell>
          <cell r="E12">
            <v>0</v>
          </cell>
        </row>
        <row r="13">
          <cell r="A13" t="str">
            <v>UR</v>
          </cell>
          <cell r="C13" t="str">
            <v>Retail Transmission Rate - Network Service Rate (see Note 4)</v>
          </cell>
          <cell r="D13" t="str">
            <v>$/kWh</v>
          </cell>
          <cell r="E13">
            <v>8.8999999999999999E-3</v>
          </cell>
        </row>
        <row r="14">
          <cell r="A14" t="str">
            <v>UR</v>
          </cell>
          <cell r="C14" t="str">
            <v>Retail Transmission Rate - Line and Transformation Connection Service Rate (see Note 5)</v>
          </cell>
          <cell r="D14" t="str">
            <v>$/kWh</v>
          </cell>
          <cell r="E14">
            <v>7.7000000000000002E-3</v>
          </cell>
        </row>
        <row r="15">
          <cell r="A15" t="str">
            <v>UR</v>
          </cell>
          <cell r="C15" t="str">
            <v>Wholesale Market Service Rate (WMS) - not including CBR (see Note 12)</v>
          </cell>
          <cell r="D15" t="str">
            <v>$/kWh</v>
          </cell>
          <cell r="E15">
            <v>3.0000000000000001E-3</v>
          </cell>
        </row>
        <row r="16">
          <cell r="A16" t="str">
            <v>UR</v>
          </cell>
          <cell r="C16" t="str">
            <v>Capacity Based Recovery (CBR) - Applicable for Class B Customers (see Note 12)</v>
          </cell>
          <cell r="D16" t="str">
            <v>$/kWh</v>
          </cell>
          <cell r="E16">
            <v>4.0000000000000002E-4</v>
          </cell>
        </row>
        <row r="17">
          <cell r="A17" t="str">
            <v>UR</v>
          </cell>
          <cell r="C17" t="str">
            <v>Rural or Remote Electricity Rate Protection Charge (RRRP) (see Note 12)</v>
          </cell>
          <cell r="D17" t="str">
            <v>$/kWh</v>
          </cell>
          <cell r="E17">
            <v>5.0000000000000001E-4</v>
          </cell>
        </row>
        <row r="18">
          <cell r="A18" t="str">
            <v>UR</v>
          </cell>
          <cell r="C18" t="str">
            <v>Standard Supply Service - Administrative Charge (if applicable)</v>
          </cell>
          <cell r="D18" t="str">
            <v>$</v>
          </cell>
          <cell r="E18">
            <v>0.25</v>
          </cell>
        </row>
        <row r="19">
          <cell r="A19" t="str">
            <v>R1</v>
          </cell>
          <cell r="C19" t="str">
            <v>Service Charge</v>
          </cell>
          <cell r="D19" t="str">
            <v>$</v>
          </cell>
          <cell r="E19">
            <v>49.042061729120718</v>
          </cell>
        </row>
        <row r="20">
          <cell r="A20" t="str">
            <v>R1</v>
          </cell>
          <cell r="C20" t="str">
            <v>Smart Metering Entity Charge - effective until December 31, 2022</v>
          </cell>
          <cell r="D20" t="str">
            <v>$</v>
          </cell>
          <cell r="E20">
            <v>0.56999999999999995</v>
          </cell>
        </row>
        <row r="21">
          <cell r="A21" t="str">
            <v>R1</v>
          </cell>
          <cell r="C21" t="str">
            <v>Rate Rider for Disposition of Deferral/Variance Accounts (2021) – effective until December 31, 2021</v>
          </cell>
          <cell r="D21" t="str">
            <v>$</v>
          </cell>
          <cell r="E21">
            <v>-0.14000000000000001</v>
          </cell>
        </row>
        <row r="22">
          <cell r="A22" t="str">
            <v>R1</v>
          </cell>
          <cell r="C22" t="str">
            <v>Rate Rider for Disposition of 2019 Earnings Sharing - effective until December 31, 2021</v>
          </cell>
          <cell r="D22" t="str">
            <v>$</v>
          </cell>
          <cell r="E22">
            <v>-0.85</v>
          </cell>
        </row>
        <row r="23">
          <cell r="A23" t="str">
            <v>R1</v>
          </cell>
          <cell r="C23" t="str">
            <v>Distribution Volumetric Rate</v>
          </cell>
          <cell r="D23" t="str">
            <v>$/kWh</v>
          </cell>
          <cell r="E23">
            <v>1.4131830363077478E-2</v>
          </cell>
        </row>
        <row r="24">
          <cell r="A24" t="str">
            <v>R1</v>
          </cell>
          <cell r="C24" t="str">
            <v>Rate Rider for Disposition of Deferral/Variance Accounts (2021) – effective until December 31, 2021</v>
          </cell>
          <cell r="D24" t="str">
            <v>$/kWh</v>
          </cell>
          <cell r="E24">
            <v>-8.0000000000000004E-4</v>
          </cell>
        </row>
        <row r="25">
          <cell r="A25" t="str">
            <v>R1</v>
          </cell>
          <cell r="C25" t="str">
            <v>Rate Rider for Disposition of Global Adjustment Account (2021) – effective until December 31, 2021 (see Note 13)</v>
          </cell>
          <cell r="D25" t="str">
            <v>$/kWh</v>
          </cell>
          <cell r="E25">
            <v>-3.8999999999999998E-3</v>
          </cell>
        </row>
        <row r="26">
          <cell r="A26" t="str">
            <v>R1</v>
          </cell>
          <cell r="C26" t="str">
            <v>Rate Rider for Disposition of Capacity Based Recovery Account (2021) - effective until December 31, 2021</v>
          </cell>
          <cell r="D26" t="str">
            <v>$/kWh</v>
          </cell>
          <cell r="E26">
            <v>0</v>
          </cell>
        </row>
        <row r="27">
          <cell r="A27" t="str">
            <v>R1</v>
          </cell>
          <cell r="C27" t="str">
            <v>Retail Transmission Rate - Network Service Rate (see Note 4)</v>
          </cell>
          <cell r="D27" t="str">
            <v>$/kWh</v>
          </cell>
          <cell r="E27">
            <v>8.2000000000000007E-3</v>
          </cell>
        </row>
        <row r="28">
          <cell r="A28" t="str">
            <v>R1</v>
          </cell>
          <cell r="C28" t="str">
            <v>Retail Transmission Rate - Line and Transformation Connection Service Rate (see Note 5)</v>
          </cell>
          <cell r="D28" t="str">
            <v>$/kWh</v>
          </cell>
          <cell r="E28">
            <v>7.3000000000000001E-3</v>
          </cell>
        </row>
        <row r="29">
          <cell r="A29" t="str">
            <v>R1</v>
          </cell>
          <cell r="C29" t="str">
            <v>Wholesale Market Service Rate (WMS) - not including CBR (see Note 12)</v>
          </cell>
          <cell r="D29" t="str">
            <v>$/kWh</v>
          </cell>
          <cell r="E29">
            <v>3.0000000000000001E-3</v>
          </cell>
        </row>
        <row r="30">
          <cell r="A30" t="str">
            <v>R1</v>
          </cell>
          <cell r="C30" t="str">
            <v>Capacity Based Recovery (CBR) - Applicable for Class B Customers (see Note 12)</v>
          </cell>
          <cell r="D30" t="str">
            <v>$/kWh</v>
          </cell>
          <cell r="E30">
            <v>4.0000000000000002E-4</v>
          </cell>
        </row>
        <row r="31">
          <cell r="A31" t="str">
            <v>R1</v>
          </cell>
          <cell r="C31" t="str">
            <v>Rural or Remote Electricity Rate Protection Charge (RRRP) (see Note 12)</v>
          </cell>
          <cell r="D31" t="str">
            <v>$/kWh</v>
          </cell>
          <cell r="E31">
            <v>5.0000000000000001E-4</v>
          </cell>
        </row>
        <row r="32">
          <cell r="A32" t="str">
            <v>R1</v>
          </cell>
          <cell r="C32" t="str">
            <v>Standard Supply Service - Administrative Charge (if applicable)</v>
          </cell>
          <cell r="D32" t="str">
            <v>$</v>
          </cell>
          <cell r="E32">
            <v>0.25</v>
          </cell>
        </row>
        <row r="33">
          <cell r="A33" t="str">
            <v>R2</v>
          </cell>
          <cell r="C33" t="str">
            <v>Service Charge*</v>
          </cell>
          <cell r="D33" t="str">
            <v>$</v>
          </cell>
          <cell r="E33">
            <v>113.63506357655548</v>
          </cell>
        </row>
        <row r="34">
          <cell r="A34" t="str">
            <v>R2</v>
          </cell>
          <cell r="C34" t="str">
            <v>Smart Metering Entity Charge - effective until December 31, 2022</v>
          </cell>
          <cell r="D34" t="str">
            <v>$</v>
          </cell>
          <cell r="E34">
            <v>0.56999999999999995</v>
          </cell>
        </row>
        <row r="35">
          <cell r="A35" t="str">
            <v>R2</v>
          </cell>
          <cell r="C35" t="str">
            <v>Rate Rider for Disposition of Deferral/Variance Accounts (2021) – effective until December 31, 2021</v>
          </cell>
          <cell r="D35" t="str">
            <v>$</v>
          </cell>
          <cell r="E35">
            <v>-0.14000000000000001</v>
          </cell>
        </row>
        <row r="36">
          <cell r="A36" t="str">
            <v>R2</v>
          </cell>
          <cell r="C36" t="str">
            <v>Rate Rider for Disposition of 2019 Earnings Sharing - effective until December 31, 2021</v>
          </cell>
          <cell r="D36" t="str">
            <v>$</v>
          </cell>
          <cell r="E36">
            <v>-1.92</v>
          </cell>
        </row>
        <row r="37">
          <cell r="A37" t="str">
            <v>R2</v>
          </cell>
          <cell r="C37" t="str">
            <v>Distribution Volumetric Rate</v>
          </cell>
          <cell r="D37" t="str">
            <v>$/kWh</v>
          </cell>
          <cell r="E37">
            <v>2.2732082851594185E-2</v>
          </cell>
        </row>
        <row r="38">
          <cell r="A38" t="str">
            <v>R2</v>
          </cell>
          <cell r="C38" t="str">
            <v>Rate Rider for Disposition of Deferral/Variance Accounts (2021) – effective until December 31, 2021</v>
          </cell>
          <cell r="D38" t="str">
            <v>$/kWh</v>
          </cell>
          <cell r="E38">
            <v>-1.1000000000000001E-3</v>
          </cell>
        </row>
        <row r="39">
          <cell r="A39" t="str">
            <v>R2</v>
          </cell>
          <cell r="C39" t="str">
            <v>Rate Rider for Disposition of Global Adjustment Account (2021) – effective until December 31, 2021 (see Note 13)</v>
          </cell>
          <cell r="D39" t="str">
            <v>$/kWh</v>
          </cell>
          <cell r="E39">
            <v>-3.8999999999999998E-3</v>
          </cell>
        </row>
        <row r="40">
          <cell r="A40" t="str">
            <v>R2</v>
          </cell>
          <cell r="C40" t="str">
            <v>Rate Rider for Disposition of Capacity Based Recovery Account (2021) - effective until December 31, 2021</v>
          </cell>
          <cell r="D40" t="str">
            <v>$/kWh</v>
          </cell>
          <cell r="E40">
            <v>0</v>
          </cell>
        </row>
        <row r="41">
          <cell r="A41" t="str">
            <v>R2</v>
          </cell>
          <cell r="C41" t="str">
            <v>Retail Transmission Rate - Network Service Rate (see Note 4)</v>
          </cell>
          <cell r="D41" t="str">
            <v>$/kWh</v>
          </cell>
          <cell r="E41">
            <v>7.7000000000000002E-3</v>
          </cell>
        </row>
        <row r="42">
          <cell r="A42" t="str">
            <v>R2</v>
          </cell>
          <cell r="C42" t="str">
            <v>Retail Transmission Rate - Line and Transformation Connection Service Rate (see Note 5)</v>
          </cell>
          <cell r="D42" t="str">
            <v>$/kWh</v>
          </cell>
          <cell r="E42">
            <v>6.7999999999999996E-3</v>
          </cell>
        </row>
        <row r="43">
          <cell r="A43" t="str">
            <v>R2</v>
          </cell>
          <cell r="C43" t="str">
            <v>Wholesale Market Service Rate (WMS) - not including CBR (see Note 12)</v>
          </cell>
          <cell r="D43" t="str">
            <v>$/kWh</v>
          </cell>
          <cell r="E43">
            <v>3.0000000000000001E-3</v>
          </cell>
        </row>
        <row r="44">
          <cell r="A44" t="str">
            <v>R2</v>
          </cell>
          <cell r="C44" t="str">
            <v>Capacity Based Recovery (CBR) - Applicable for Class B Customers (see Note 12)</v>
          </cell>
          <cell r="D44" t="str">
            <v>$/kWh</v>
          </cell>
          <cell r="E44">
            <v>4.0000000000000002E-4</v>
          </cell>
        </row>
        <row r="45">
          <cell r="A45" t="str">
            <v>R2</v>
          </cell>
          <cell r="C45" t="str">
            <v>Rural or Remote Electricity Rate Protection Charge (RRRP) (see Note 12)</v>
          </cell>
          <cell r="D45" t="str">
            <v>$/kWh</v>
          </cell>
          <cell r="E45">
            <v>5.0000000000000001E-4</v>
          </cell>
        </row>
        <row r="46">
          <cell r="A46" t="str">
            <v>R2</v>
          </cell>
          <cell r="C46" t="str">
            <v>Standard Supply Service - Administrative Charge (if applicable)</v>
          </cell>
          <cell r="D46" t="str">
            <v>$</v>
          </cell>
          <cell r="E46">
            <v>0.25</v>
          </cell>
        </row>
        <row r="47">
          <cell r="A47" t="str">
            <v>Seasonal</v>
          </cell>
          <cell r="C47" t="str">
            <v>Service Charge</v>
          </cell>
          <cell r="D47" t="str">
            <v>$</v>
          </cell>
          <cell r="E47">
            <v>50.719507937815912</v>
          </cell>
        </row>
        <row r="48">
          <cell r="A48" t="str">
            <v>Seasonal</v>
          </cell>
          <cell r="C48" t="str">
            <v>Smart Metering Entity Charge - effective until December 31, 2022</v>
          </cell>
          <cell r="D48" t="str">
            <v>$</v>
          </cell>
          <cell r="E48">
            <v>0.56999999999999995</v>
          </cell>
        </row>
        <row r="49">
          <cell r="A49" t="str">
            <v>Seasonal</v>
          </cell>
          <cell r="C49" t="str">
            <v>Rate Rider for Disposition of Deferral/Variance Accounts (2021) – effective until December 31, 2021</v>
          </cell>
          <cell r="D49" t="str">
            <v>$</v>
          </cell>
          <cell r="E49">
            <v>-0.14000000000000001</v>
          </cell>
        </row>
        <row r="50">
          <cell r="A50" t="str">
            <v>Seasonal</v>
          </cell>
          <cell r="C50" t="str">
            <v>Rate Rider for Disposition of 2019 Earnings Sharing - effective until December 31, 2021</v>
          </cell>
          <cell r="D50" t="str">
            <v>$</v>
          </cell>
          <cell r="E50">
            <v>-0.9</v>
          </cell>
        </row>
        <row r="51">
          <cell r="A51" t="str">
            <v>Seasonal</v>
          </cell>
          <cell r="C51" t="str">
            <v>Distribution Volumetric Rate</v>
          </cell>
          <cell r="D51" t="str">
            <v>$/kWh</v>
          </cell>
          <cell r="E51">
            <v>4.4057420315166074E-2</v>
          </cell>
        </row>
        <row r="52">
          <cell r="A52" t="str">
            <v>Seasonal</v>
          </cell>
          <cell r="C52" t="str">
            <v>Rate Rider for Disposition of Deferral/Variance Accounts (2021) – effective until December 31, 2021</v>
          </cell>
          <cell r="D52" t="str">
            <v>$/kWh</v>
          </cell>
          <cell r="E52">
            <v>-2.3E-3</v>
          </cell>
        </row>
        <row r="53">
          <cell r="A53" t="str">
            <v>Seasonal</v>
          </cell>
          <cell r="C53" t="str">
            <v>Rate Rider for Disposition of Global Adjustment Account (2021) – effective until December 31, 2021 (see Note 13)</v>
          </cell>
          <cell r="D53" t="str">
            <v>$/kWh</v>
          </cell>
          <cell r="E53">
            <v>-3.8999999999999998E-3</v>
          </cell>
        </row>
        <row r="54">
          <cell r="A54" t="str">
            <v>Seasonal</v>
          </cell>
          <cell r="C54" t="str">
            <v>Rate Rider for Disposition of Capacity Based Recovery Account (2021) - effective until December 31, 2021</v>
          </cell>
          <cell r="D54" t="str">
            <v>$/kWh</v>
          </cell>
          <cell r="E54">
            <v>0</v>
          </cell>
        </row>
        <row r="55">
          <cell r="A55" t="str">
            <v>Seasonal</v>
          </cell>
          <cell r="C55" t="str">
            <v>Retail Transmission Rate - Network Service Rate (see Note 4)</v>
          </cell>
          <cell r="D55" t="str">
            <v>$/kWh</v>
          </cell>
          <cell r="E55">
            <v>6.4000000000000003E-3</v>
          </cell>
        </row>
        <row r="56">
          <cell r="A56" t="str">
            <v>Seasonal</v>
          </cell>
          <cell r="C56" t="str">
            <v>Retail Transmission Rate - Line and Transformation Connection Service Rate (see Note 5)</v>
          </cell>
          <cell r="D56" t="str">
            <v>$/kWh</v>
          </cell>
          <cell r="E56">
            <v>6.1000000000000004E-3</v>
          </cell>
        </row>
        <row r="57">
          <cell r="A57" t="str">
            <v>Seasonal</v>
          </cell>
          <cell r="C57" t="str">
            <v>Wholesale Market Service Rate (WMS) - not including CBR (see Note 12)</v>
          </cell>
          <cell r="D57" t="str">
            <v>$/kWh</v>
          </cell>
          <cell r="E57">
            <v>3.0000000000000001E-3</v>
          </cell>
        </row>
        <row r="58">
          <cell r="A58" t="str">
            <v>Seasonal</v>
          </cell>
          <cell r="C58" t="str">
            <v>Capacity Based Recovery (CBR) - Applicable for Class B Customers (see Note 12)</v>
          </cell>
          <cell r="D58" t="str">
            <v>$/kWh</v>
          </cell>
          <cell r="E58">
            <v>4.0000000000000002E-4</v>
          </cell>
        </row>
        <row r="59">
          <cell r="A59" t="str">
            <v>Seasonal</v>
          </cell>
          <cell r="C59" t="str">
            <v>Rural or Remote Electricity Rate Protection Charge (RRRP) (see Note 12)</v>
          </cell>
          <cell r="D59" t="str">
            <v>$/kWh</v>
          </cell>
          <cell r="E59">
            <v>5.0000000000000001E-4</v>
          </cell>
        </row>
        <row r="60">
          <cell r="A60" t="str">
            <v>Seasonal</v>
          </cell>
          <cell r="C60" t="str">
            <v>Standard Supply Service - Administrative Charge (if applicable)</v>
          </cell>
          <cell r="D60" t="str">
            <v>$</v>
          </cell>
          <cell r="E60">
            <v>0.25</v>
          </cell>
        </row>
        <row r="61">
          <cell r="A61" t="str">
            <v>UGe</v>
          </cell>
          <cell r="C61" t="str">
            <v>Service Charge</v>
          </cell>
          <cell r="D61" t="str">
            <v>$</v>
          </cell>
          <cell r="E61">
            <v>25.590636048426276</v>
          </cell>
        </row>
        <row r="62">
          <cell r="A62" t="str">
            <v>UGe</v>
          </cell>
          <cell r="C62" t="str">
            <v>Smart Metering Entity Charge - effective until December 31, 2022</v>
          </cell>
          <cell r="D62" t="str">
            <v>$</v>
          </cell>
          <cell r="E62">
            <v>0.56999999999999995</v>
          </cell>
        </row>
        <row r="63">
          <cell r="A63" t="str">
            <v>UGe</v>
          </cell>
          <cell r="C63" t="str">
            <v>Rate Rider for Disposition of Deferral/Variance Accounts (2021) – effective until December 31, 2021</v>
          </cell>
          <cell r="D63" t="str">
            <v>$</v>
          </cell>
          <cell r="E63">
            <v>-0.14000000000000001</v>
          </cell>
        </row>
        <row r="64">
          <cell r="A64" t="str">
            <v>UGe</v>
          </cell>
          <cell r="C64" t="str">
            <v>Rate Rider for Disposition of 2019 Earnings Sharing - effective until December 31, 2021</v>
          </cell>
          <cell r="D64" t="str">
            <v>$</v>
          </cell>
          <cell r="E64">
            <v>-0.36</v>
          </cell>
        </row>
        <row r="65">
          <cell r="A65" t="str">
            <v>UGe</v>
          </cell>
          <cell r="C65" t="str">
            <v>Distribution Volumetric Rate</v>
          </cell>
          <cell r="D65" t="str">
            <v>$/kWh</v>
          </cell>
          <cell r="E65">
            <v>3.056591544553856E-2</v>
          </cell>
        </row>
        <row r="66">
          <cell r="A66" t="str">
            <v>UGe</v>
          </cell>
          <cell r="C66" t="str">
            <v>Rate Rider for Disposition of Deferral/Variance Accounts (2021) – effective until December 31, 2021</v>
          </cell>
          <cell r="D66" t="str">
            <v>$/kWh</v>
          </cell>
          <cell r="E66">
            <v>-2.9999999999999997E-4</v>
          </cell>
        </row>
        <row r="67">
          <cell r="A67" t="str">
            <v>UGe</v>
          </cell>
          <cell r="C67" t="str">
            <v>Rate Rider for Disposition of Global Adjustment Account (2021) – effective until December 31, 2021 (see Note 13)</v>
          </cell>
          <cell r="D67" t="str">
            <v>$/kWh</v>
          </cell>
          <cell r="E67">
            <v>-3.8999999999999998E-3</v>
          </cell>
        </row>
        <row r="68">
          <cell r="A68" t="str">
            <v>UGe</v>
          </cell>
          <cell r="C68" t="str">
            <v>Rate Rider for Disposition of Capacity Based Recovery Account (2021) - effective until December 31, 2021</v>
          </cell>
          <cell r="D68" t="str">
            <v>$/kWh</v>
          </cell>
          <cell r="E68">
            <v>0</v>
          </cell>
        </row>
        <row r="69">
          <cell r="A69" t="str">
            <v>UGe</v>
          </cell>
          <cell r="C69" t="str">
            <v>Rate Rider for Disposition of 2019 Earnings Sharing - effective until December 31, 2021</v>
          </cell>
          <cell r="D69" t="str">
            <v>$/kWh</v>
          </cell>
          <cell r="E69">
            <v>-4.0000000000000002E-4</v>
          </cell>
        </row>
        <row r="70">
          <cell r="A70" t="str">
            <v>UGe</v>
          </cell>
          <cell r="C70" t="str">
            <v>Retail Transmission Rate - Network Service Rate (see Note 4)</v>
          </cell>
          <cell r="D70" t="str">
            <v>$/kWh</v>
          </cell>
          <cell r="E70">
            <v>7.0000000000000001E-3</v>
          </cell>
        </row>
        <row r="71">
          <cell r="A71" t="str">
            <v>UGe</v>
          </cell>
          <cell r="C71" t="str">
            <v>Retail Transmission Rate - Line and Transformation Connection Service Rate (see Note 5)</v>
          </cell>
          <cell r="D71" t="str">
            <v>$/kWh</v>
          </cell>
          <cell r="E71">
            <v>5.7000000000000002E-3</v>
          </cell>
        </row>
        <row r="72">
          <cell r="A72" t="str">
            <v>UGe</v>
          </cell>
          <cell r="C72" t="str">
            <v>Wholesale Market Service Rate (WMS) - not including CBR (see Note 12)</v>
          </cell>
          <cell r="D72" t="str">
            <v>$/kWh</v>
          </cell>
          <cell r="E72">
            <v>3.0000000000000001E-3</v>
          </cell>
        </row>
        <row r="73">
          <cell r="A73" t="str">
            <v>UGe</v>
          </cell>
          <cell r="C73" t="str">
            <v>Capacity Based Recovery (CBR) - Applicable for Class B Customers (see Note 12)</v>
          </cell>
          <cell r="D73" t="str">
            <v>$/kWh</v>
          </cell>
          <cell r="E73">
            <v>4.0000000000000002E-4</v>
          </cell>
        </row>
        <row r="74">
          <cell r="A74" t="str">
            <v>UGe</v>
          </cell>
          <cell r="C74" t="str">
            <v>Rural or Remote Electricity Rate Protection Charge (RRRP) (see Note 12)</v>
          </cell>
          <cell r="D74" t="str">
            <v>$/kWh</v>
          </cell>
          <cell r="E74">
            <v>5.0000000000000001E-4</v>
          </cell>
        </row>
        <row r="75">
          <cell r="A75" t="str">
            <v>UGe</v>
          </cell>
          <cell r="C75" t="str">
            <v>Standard Supply Service - Administrative Charge (if applicable)</v>
          </cell>
          <cell r="D75" t="str">
            <v>$</v>
          </cell>
          <cell r="E75">
            <v>0.25</v>
          </cell>
        </row>
        <row r="76">
          <cell r="A76" t="str">
            <v>GSe</v>
          </cell>
          <cell r="C76" t="str">
            <v>Service Charge</v>
          </cell>
          <cell r="D76" t="str">
            <v>$</v>
          </cell>
          <cell r="E76">
            <v>32.476555927925368</v>
          </cell>
        </row>
        <row r="77">
          <cell r="A77" t="str">
            <v>GSe</v>
          </cell>
          <cell r="C77" t="str">
            <v>Smart Metering Entity Charge - effective until December 31, 2022</v>
          </cell>
          <cell r="D77" t="str">
            <v>$</v>
          </cell>
          <cell r="E77">
            <v>0.56999999999999995</v>
          </cell>
        </row>
        <row r="78">
          <cell r="A78" t="str">
            <v>GSe</v>
          </cell>
          <cell r="C78" t="str">
            <v>Rate Rider for Disposition of Deferral/Variance Accounts (2021) – effective until December 31, 2021</v>
          </cell>
          <cell r="D78" t="str">
            <v>$</v>
          </cell>
          <cell r="E78">
            <v>-0.14000000000000001</v>
          </cell>
        </row>
        <row r="79">
          <cell r="A79" t="str">
            <v>GSe</v>
          </cell>
          <cell r="C79" t="str">
            <v>Rate Rider for Disposition of 2019 Earnings Sharing - effective until December 31, 2021</v>
          </cell>
          <cell r="D79" t="str">
            <v>$</v>
          </cell>
          <cell r="E79">
            <v>-0.45</v>
          </cell>
        </row>
        <row r="80">
          <cell r="A80" t="str">
            <v>GSe</v>
          </cell>
          <cell r="C80" t="str">
            <v>Distribution Volumetric Rate</v>
          </cell>
          <cell r="D80" t="str">
            <v>$/kWh</v>
          </cell>
          <cell r="E80">
            <v>6.416856944894124E-2</v>
          </cell>
        </row>
        <row r="81">
          <cell r="A81" t="str">
            <v>GSe</v>
          </cell>
          <cell r="C81" t="str">
            <v>Rate Rider for Disposition of Deferral/Variance Accounts (2021) – effective until December 31, 2021</v>
          </cell>
          <cell r="D81" t="str">
            <v>$/kWh</v>
          </cell>
          <cell r="E81">
            <v>-6.9999999999999999E-4</v>
          </cell>
        </row>
        <row r="82">
          <cell r="A82" t="str">
            <v>GSe</v>
          </cell>
          <cell r="C82" t="str">
            <v>Rate Rider for Disposition of Global Adjustment Account (2021) – effective until December 31, 2021 (see Note 13)</v>
          </cell>
          <cell r="D82" t="str">
            <v>$/kWh</v>
          </cell>
          <cell r="E82">
            <v>-3.8999999999999998E-3</v>
          </cell>
        </row>
        <row r="83">
          <cell r="A83" t="str">
            <v>GSe</v>
          </cell>
          <cell r="C83" t="str">
            <v>Rate Rider for Disposition of Capacity Based Recovery Account (2021) - effective until December 31, 2021</v>
          </cell>
          <cell r="D83" t="str">
            <v>$/kWh</v>
          </cell>
          <cell r="E83">
            <v>0</v>
          </cell>
        </row>
        <row r="84">
          <cell r="A84" t="str">
            <v>GSe</v>
          </cell>
          <cell r="C84" t="str">
            <v>Rate Rider for Disposition of 2019 Earnings Sharing - effective until December 31, 2021</v>
          </cell>
          <cell r="D84" t="str">
            <v>$/kWh</v>
          </cell>
          <cell r="E84">
            <v>-8.9999999999999998E-4</v>
          </cell>
        </row>
        <row r="85">
          <cell r="A85" t="str">
            <v>GSe</v>
          </cell>
          <cell r="C85" t="str">
            <v>Retail Transmission Rate - Network Service Rate (see Note 4)</v>
          </cell>
          <cell r="D85" t="str">
            <v>$/kWh</v>
          </cell>
          <cell r="E85">
            <v>6.4999999999999997E-3</v>
          </cell>
        </row>
        <row r="86">
          <cell r="A86" t="str">
            <v>GSe</v>
          </cell>
          <cell r="C86" t="str">
            <v>Retail Transmission Rate - Line and Transformation Connection Service Rate (see Note 5)</v>
          </cell>
          <cell r="D86" t="str">
            <v>$/kWh</v>
          </cell>
          <cell r="E86">
            <v>5.5999999999999999E-3</v>
          </cell>
        </row>
        <row r="87">
          <cell r="A87" t="str">
            <v>GSe</v>
          </cell>
          <cell r="C87" t="str">
            <v>Wholesale Market Service Rate (WMS) - not including CBR (see Note 12)</v>
          </cell>
          <cell r="D87" t="str">
            <v>$/kWh</v>
          </cell>
          <cell r="E87">
            <v>3.0000000000000001E-3</v>
          </cell>
        </row>
        <row r="88">
          <cell r="A88" t="str">
            <v>GSe</v>
          </cell>
          <cell r="C88" t="str">
            <v>Capacity Based Recovery (CBR) - Applicable for Class B Customers (see Note 12)</v>
          </cell>
          <cell r="D88" t="str">
            <v>$/kWh</v>
          </cell>
          <cell r="E88">
            <v>4.0000000000000002E-4</v>
          </cell>
        </row>
        <row r="89">
          <cell r="A89" t="str">
            <v>GSe</v>
          </cell>
          <cell r="C89" t="str">
            <v>Rural or Remote Electricity Rate Protection Charge (RRRP) (see Note 12)</v>
          </cell>
          <cell r="D89" t="str">
            <v>$/kWh</v>
          </cell>
          <cell r="E89">
            <v>5.0000000000000001E-4</v>
          </cell>
        </row>
        <row r="90">
          <cell r="A90" t="str">
            <v>GSe</v>
          </cell>
          <cell r="C90" t="str">
            <v>Standard Supply Service - Administrative Charge (if applicable)</v>
          </cell>
          <cell r="D90" t="str">
            <v>$</v>
          </cell>
          <cell r="E90">
            <v>0.25</v>
          </cell>
        </row>
        <row r="91">
          <cell r="A91" t="str">
            <v>UGd</v>
          </cell>
          <cell r="C91" t="str">
            <v>Service Charge</v>
          </cell>
          <cell r="D91" t="str">
            <v>$</v>
          </cell>
          <cell r="E91">
            <v>100.1938991316978</v>
          </cell>
        </row>
        <row r="92">
          <cell r="A92" t="str">
            <v>UGd</v>
          </cell>
          <cell r="C92" t="str">
            <v>Rate Rider for Disposition of Deferral/Variance Accounts (2021) – effective until December 31, 2021</v>
          </cell>
          <cell r="D92" t="str">
            <v>$</v>
          </cell>
          <cell r="E92">
            <v>0</v>
          </cell>
        </row>
        <row r="93">
          <cell r="A93" t="str">
            <v>UGd</v>
          </cell>
          <cell r="C93" t="str">
            <v>Rate Rider for Disposition of 2019 Earnings Sharing - effective until December 31, 2021</v>
          </cell>
          <cell r="D93" t="str">
            <v>$</v>
          </cell>
          <cell r="E93">
            <v>-1.4</v>
          </cell>
        </row>
        <row r="94">
          <cell r="A94" t="str">
            <v>UGd</v>
          </cell>
          <cell r="C94" t="str">
            <v>Distribution Volumetric Rate</v>
          </cell>
          <cell r="D94" t="str">
            <v>$/kW</v>
          </cell>
          <cell r="E94">
            <v>10.560087766137475</v>
          </cell>
        </row>
        <row r="95">
          <cell r="A95" t="str">
            <v>UGd</v>
          </cell>
          <cell r="C95" t="str">
            <v>Rate Rider for Disposition of Deferral/Variance Accounts (2021) – effective until December 31, 2021</v>
          </cell>
          <cell r="D95" t="str">
            <v>$/kW</v>
          </cell>
          <cell r="E95">
            <v>0.1062</v>
          </cell>
        </row>
        <row r="96">
          <cell r="A96" t="str">
            <v>UGd</v>
          </cell>
          <cell r="C96" t="str">
            <v>Rate Rider for Disposition of Global Adjustment Account (2021) – effective until December 31, 2021 (see Note 13)</v>
          </cell>
          <cell r="D96" t="str">
            <v>$/kWh</v>
          </cell>
          <cell r="E96">
            <v>-3.8999999999999998E-3</v>
          </cell>
        </row>
        <row r="97">
          <cell r="A97" t="str">
            <v>UGd</v>
          </cell>
          <cell r="C97" t="str">
            <v>Rate Rider for Disposition of Capacity Based Recovery Account (2021) - effective until December 31, 2021</v>
          </cell>
          <cell r="D97" t="str">
            <v>$/kW</v>
          </cell>
          <cell r="E97">
            <v>0</v>
          </cell>
        </row>
        <row r="98">
          <cell r="A98" t="str">
            <v>UGd</v>
          </cell>
          <cell r="C98" t="str">
            <v>Rate Rider for Disposition of 2019 Earnings Sharing - effective until December 31, 2021</v>
          </cell>
          <cell r="D98" t="str">
            <v>$/kW</v>
          </cell>
          <cell r="E98">
            <v>-4.0000000000000002E-4</v>
          </cell>
        </row>
        <row r="99">
          <cell r="A99" t="str">
            <v>UGd</v>
          </cell>
          <cell r="C99" t="str">
            <v>Retail Transmission Rate - Network Service Rate (see Note 4)</v>
          </cell>
          <cell r="D99" t="str">
            <v>$/kW</v>
          </cell>
          <cell r="E99">
            <v>2.4925999999999999</v>
          </cell>
        </row>
        <row r="100">
          <cell r="A100" t="str">
            <v>UGd</v>
          </cell>
          <cell r="C100" t="str">
            <v>Retail Transmission Rate - Line and Transformation Connection Service Rate (see Note 5)</v>
          </cell>
          <cell r="D100" t="str">
            <v>$/kW</v>
          </cell>
          <cell r="E100">
            <v>2.0579000000000001</v>
          </cell>
        </row>
        <row r="101">
          <cell r="A101" t="str">
            <v>UGd</v>
          </cell>
          <cell r="C101" t="str">
            <v>Wholesale Market Service Rate (WMS) - not including CBR (see Note 12)</v>
          </cell>
          <cell r="D101" t="str">
            <v>$/kWh</v>
          </cell>
          <cell r="E101">
            <v>3.0000000000000001E-3</v>
          </cell>
        </row>
        <row r="102">
          <cell r="A102" t="str">
            <v>UGd</v>
          </cell>
          <cell r="C102" t="str">
            <v>Capacity Based Recovery (CBR) - Applicable for Class B Customers (see Note 12)</v>
          </cell>
          <cell r="D102" t="str">
            <v>$/kWh</v>
          </cell>
          <cell r="E102">
            <v>4.0000000000000002E-4</v>
          </cell>
        </row>
        <row r="103">
          <cell r="A103" t="str">
            <v>UGd</v>
          </cell>
          <cell r="C103" t="str">
            <v>Rural or Remote Electricity Rate Protection Charge (RRRP) (see Note 12)</v>
          </cell>
          <cell r="D103" t="str">
            <v>$/kWh</v>
          </cell>
          <cell r="E103">
            <v>5.0000000000000001E-4</v>
          </cell>
        </row>
        <row r="104">
          <cell r="A104" t="str">
            <v>UGd</v>
          </cell>
          <cell r="C104" t="str">
            <v>Standard Supply Service - Administrative Charge (if applicable)</v>
          </cell>
          <cell r="D104" t="str">
            <v>$</v>
          </cell>
          <cell r="E104">
            <v>0.25</v>
          </cell>
        </row>
        <row r="105">
          <cell r="A105" t="str">
            <v>GSd</v>
          </cell>
          <cell r="C105" t="str">
            <v>Service Charge</v>
          </cell>
          <cell r="D105" t="str">
            <v>$</v>
          </cell>
          <cell r="E105">
            <v>108.2769200649452</v>
          </cell>
        </row>
        <row r="106">
          <cell r="A106" t="str">
            <v>GSd</v>
          </cell>
          <cell r="C106" t="str">
            <v>Rate Rider for Disposition of Deferral/Variance Accounts (2021) – effective until December 31, 2021</v>
          </cell>
          <cell r="D106" t="str">
            <v>$</v>
          </cell>
          <cell r="E106">
            <v>0</v>
          </cell>
        </row>
        <row r="107">
          <cell r="A107" t="str">
            <v>GSd</v>
          </cell>
          <cell r="C107" t="str">
            <v>Rate Rider for Disposition of 2019 Earnings Sharing - effective until December 31, 2021</v>
          </cell>
          <cell r="D107" t="str">
            <v>$</v>
          </cell>
          <cell r="E107">
            <v>-1.52</v>
          </cell>
        </row>
        <row r="108">
          <cell r="A108" t="str">
            <v>GSd</v>
          </cell>
          <cell r="C108" t="str">
            <v>Distribution Volumetric Rate</v>
          </cell>
          <cell r="D108" t="str">
            <v>$/kW</v>
          </cell>
          <cell r="E108">
            <v>18.32962476236801</v>
          </cell>
        </row>
        <row r="109">
          <cell r="A109" t="str">
            <v>GSd</v>
          </cell>
          <cell r="C109" t="str">
            <v>Rate Rider for Disposition of Deferral/Variance Accounts (2021) – effective until December 31, 2021</v>
          </cell>
          <cell r="D109" t="str">
            <v>$/kW</v>
          </cell>
          <cell r="E109">
            <v>1.17E-2</v>
          </cell>
        </row>
        <row r="110">
          <cell r="A110" t="str">
            <v>GSd</v>
          </cell>
          <cell r="C110" t="str">
            <v>Rate Rider for Disposition of Global Adjustment Account (2021) – effective until December 31, 2021 (see Note 13)</v>
          </cell>
          <cell r="D110" t="str">
            <v>$/kWh</v>
          </cell>
          <cell r="E110">
            <v>-3.8999999999999998E-3</v>
          </cell>
        </row>
        <row r="111">
          <cell r="A111" t="str">
            <v>GSd</v>
          </cell>
          <cell r="C111" t="str">
            <v>Rate Rider for Disposition of Capacity Based Recovery Account (2021) - effective until December 31, 2021</v>
          </cell>
          <cell r="D111" t="str">
            <v>$/kW</v>
          </cell>
          <cell r="E111">
            <v>0</v>
          </cell>
        </row>
        <row r="112">
          <cell r="A112" t="str">
            <v>GSd</v>
          </cell>
          <cell r="C112" t="str">
            <v>Rate Rider for Disposition of 2019 Earnings Sharing - effective until December 31, 2021</v>
          </cell>
          <cell r="D112" t="str">
            <v>$/kW</v>
          </cell>
          <cell r="E112">
            <v>-0.2555</v>
          </cell>
        </row>
        <row r="113">
          <cell r="A113" t="str">
            <v>GSd</v>
          </cell>
          <cell r="C113" t="str">
            <v>Retail Transmission Rate - Network Service Rate (see Note 4)</v>
          </cell>
          <cell r="D113" t="str">
            <v>$/kW</v>
          </cell>
          <cell r="E113">
            <v>1.9247000000000001</v>
          </cell>
        </row>
        <row r="114">
          <cell r="A114" t="str">
            <v>GSd</v>
          </cell>
          <cell r="C114" t="str">
            <v>Retail Transmission Rate - Line and Transformation Connection Service Rate (see Note 5)</v>
          </cell>
          <cell r="D114" t="str">
            <v>$/kW</v>
          </cell>
          <cell r="E114">
            <v>1.6028</v>
          </cell>
        </row>
        <row r="115">
          <cell r="A115" t="str">
            <v>GSd</v>
          </cell>
          <cell r="C115" t="str">
            <v>Wholesale Market Service Rate (WMS) - not including CBR (see Note 12)</v>
          </cell>
          <cell r="D115" t="str">
            <v>$/kWh</v>
          </cell>
          <cell r="E115">
            <v>3.0000000000000001E-3</v>
          </cell>
        </row>
        <row r="116">
          <cell r="A116" t="str">
            <v>GSd</v>
          </cell>
          <cell r="C116" t="str">
            <v>Capacity Based Recovery (CBR) - Applicable for Class B Customers (see Note 12)</v>
          </cell>
          <cell r="D116" t="str">
            <v>$/kWh</v>
          </cell>
          <cell r="E116">
            <v>4.0000000000000002E-4</v>
          </cell>
        </row>
        <row r="117">
          <cell r="A117" t="str">
            <v>GSd</v>
          </cell>
          <cell r="C117" t="str">
            <v>Rural or Remote Electricity Rate Protection Charge (RRRP) (see Note 12)</v>
          </cell>
          <cell r="D117" t="str">
            <v>$/kWh</v>
          </cell>
          <cell r="E117">
            <v>5.0000000000000001E-4</v>
          </cell>
        </row>
        <row r="118">
          <cell r="A118" t="str">
            <v>GSd</v>
          </cell>
          <cell r="C118" t="str">
            <v>Standard Supply Service - Administrative Charge (if applicable)</v>
          </cell>
          <cell r="D118" t="str">
            <v>$</v>
          </cell>
          <cell r="E118">
            <v>0.25</v>
          </cell>
        </row>
        <row r="119">
          <cell r="A119" t="str">
            <v>Dgen</v>
          </cell>
          <cell r="C119" t="str">
            <v>Service Charge</v>
          </cell>
          <cell r="D119" t="str">
            <v>$</v>
          </cell>
          <cell r="E119">
            <v>195.54382002361609</v>
          </cell>
        </row>
        <row r="120">
          <cell r="A120" t="str">
            <v>Dgen</v>
          </cell>
          <cell r="C120" t="str">
            <v>Rate Rider for Disposition of Deferral/Variance Accounts (2021) – effective until December 31, 2021</v>
          </cell>
          <cell r="D120" t="str">
            <v>$</v>
          </cell>
          <cell r="E120">
            <v>0</v>
          </cell>
        </row>
        <row r="121">
          <cell r="A121" t="str">
            <v>Dgen</v>
          </cell>
          <cell r="C121" t="str">
            <v>Rate Rider for Disposition of 2019 Earnings Sharing - effective until December 31, 2021</v>
          </cell>
          <cell r="D121" t="str">
            <v>$</v>
          </cell>
          <cell r="E121">
            <v>-2.74</v>
          </cell>
        </row>
        <row r="122">
          <cell r="A122" t="str">
            <v>Dgen</v>
          </cell>
          <cell r="C122" t="str">
            <v>Distribution Volumetric Rate</v>
          </cell>
          <cell r="D122" t="str">
            <v>$/kW</v>
          </cell>
          <cell r="E122">
            <v>9.8163202412458332</v>
          </cell>
        </row>
        <row r="123">
          <cell r="A123" t="str">
            <v>Dgen</v>
          </cell>
          <cell r="C123" t="str">
            <v>Rate Rider for Disposition of Deferral/Variance Accounts (2021) – effective until December 31, 2021</v>
          </cell>
          <cell r="D123" t="str">
            <v>$/kW</v>
          </cell>
          <cell r="E123">
            <v>-0.13589999999999999</v>
          </cell>
        </row>
        <row r="124">
          <cell r="A124" t="str">
            <v>Dgen</v>
          </cell>
          <cell r="C124" t="str">
            <v>Rate Rider for Disposition of Global Adjustment Account (2021) – effective until December 31, 2021 (see Note 13)</v>
          </cell>
          <cell r="D124" t="str">
            <v>$/kWh</v>
          </cell>
          <cell r="E124">
            <v>-3.8999999999999998E-3</v>
          </cell>
        </row>
        <row r="125">
          <cell r="A125" t="str">
            <v>Dgen</v>
          </cell>
          <cell r="C125" t="str">
            <v>Rate Rider for Disposition of Capacity Based Recovery Account (2021) - effective until December 31, 2021</v>
          </cell>
          <cell r="D125" t="str">
            <v>$/kW</v>
          </cell>
          <cell r="E125">
            <v>0</v>
          </cell>
        </row>
        <row r="126">
          <cell r="A126" t="str">
            <v>Dgen</v>
          </cell>
          <cell r="C126" t="str">
            <v>Rate Rider for Disposition of 2019 Earnings Sharing - effective until December 31, 2021</v>
          </cell>
          <cell r="D126" t="str">
            <v>$/kW</v>
          </cell>
          <cell r="E126">
            <v>-0.13650000000000001</v>
          </cell>
        </row>
        <row r="127">
          <cell r="A127" t="str">
            <v>Dgen</v>
          </cell>
          <cell r="C127" t="str">
            <v>Retail Transmission Rate - Network Service Rate (see Note 4)</v>
          </cell>
          <cell r="D127" t="str">
            <v>$/kW</v>
          </cell>
          <cell r="E127">
            <v>0.93559999999999999</v>
          </cell>
        </row>
        <row r="128">
          <cell r="A128" t="str">
            <v>Dgen</v>
          </cell>
          <cell r="C128" t="str">
            <v>Retail Transmission Rate - Line and Transformation Connection Service Rate (see Note 5)</v>
          </cell>
          <cell r="D128" t="str">
            <v>$/kW</v>
          </cell>
          <cell r="E128">
            <v>0.78080000000000005</v>
          </cell>
        </row>
        <row r="129">
          <cell r="A129" t="str">
            <v>Dgen</v>
          </cell>
          <cell r="C129" t="str">
            <v>Wholesale Market Service Rate (WMS) - not including CBR (see Note 12)</v>
          </cell>
          <cell r="D129" t="str">
            <v>$/kWh</v>
          </cell>
          <cell r="E129">
            <v>3.0000000000000001E-3</v>
          </cell>
        </row>
        <row r="130">
          <cell r="A130" t="str">
            <v>Dgen</v>
          </cell>
          <cell r="C130" t="str">
            <v>Capacity Based Recovery (CBR) - Applicable for Class B Customers (see Note 12)</v>
          </cell>
          <cell r="D130" t="str">
            <v>$/kWh</v>
          </cell>
          <cell r="E130">
            <v>4.0000000000000002E-4</v>
          </cell>
        </row>
        <row r="131">
          <cell r="A131" t="str">
            <v>Dgen</v>
          </cell>
          <cell r="C131" t="str">
            <v>Rural or Remote Electricity Rate Protection Charge (RRRP) (see Note 12)</v>
          </cell>
          <cell r="D131" t="str">
            <v>$/kWh</v>
          </cell>
          <cell r="E131">
            <v>5.0000000000000001E-4</v>
          </cell>
        </row>
        <row r="132">
          <cell r="A132" t="str">
            <v>Dgen</v>
          </cell>
          <cell r="C132" t="str">
            <v>Standard Supply Service - Administrative Charge (if applicable)</v>
          </cell>
          <cell r="D132" t="str">
            <v>$</v>
          </cell>
          <cell r="E132">
            <v>0.25</v>
          </cell>
        </row>
        <row r="133">
          <cell r="A133" t="str">
            <v>ST</v>
          </cell>
          <cell r="C133" t="str">
            <v>Service Charge</v>
          </cell>
          <cell r="D133" t="str">
            <v>$</v>
          </cell>
          <cell r="E133">
            <v>582.74</v>
          </cell>
        </row>
        <row r="134">
          <cell r="A134" t="str">
            <v>ST</v>
          </cell>
          <cell r="C134" t="str">
            <v>Meter Charge (for Hydro One ownership) (see Note 11)</v>
          </cell>
          <cell r="D134" t="str">
            <v>$</v>
          </cell>
          <cell r="E134">
            <v>729.56</v>
          </cell>
        </row>
        <row r="135">
          <cell r="A135" t="str">
            <v>ST</v>
          </cell>
          <cell r="C135" t="str">
            <v>Rate Rider for Disposition of Deferral/Variance Accounts (2021) – effective until December 31, 2021</v>
          </cell>
          <cell r="D135" t="str">
            <v>$</v>
          </cell>
          <cell r="E135">
            <v>0</v>
          </cell>
        </row>
        <row r="136">
          <cell r="A136" t="str">
            <v>ST</v>
          </cell>
          <cell r="C136" t="str">
            <v>Rate Rider for Disposition of 2019 Earnings Sharing - effective until December 31, 2021</v>
          </cell>
          <cell r="D136" t="str">
            <v>$</v>
          </cell>
          <cell r="E136">
            <v>-15.7</v>
          </cell>
        </row>
        <row r="137">
          <cell r="A137" t="str">
            <v>ST</v>
          </cell>
          <cell r="C137" t="str">
            <v>Facility Charge for connection to Common ST Lines (44 kV to 13.8 kV) (see Notes 1, 8 and 14)</v>
          </cell>
          <cell r="D137" t="str">
            <v>$/kW</v>
          </cell>
          <cell r="E137">
            <v>1.5335000000000001</v>
          </cell>
        </row>
        <row r="138">
          <cell r="A138" t="str">
            <v>ST</v>
          </cell>
          <cell r="C138" t="str">
            <v>Facility Charge for connection to Specific ST Lines (44 kV to 13.8 kV) (see Note 2)</v>
          </cell>
          <cell r="D138" t="str">
            <v>$/km</v>
          </cell>
          <cell r="E138">
            <v>626.08820000000003</v>
          </cell>
        </row>
        <row r="139">
          <cell r="A139" t="str">
            <v>ST</v>
          </cell>
          <cell r="C139" t="str">
            <v>Facility Charge for connection to high-voltage (&gt; 13.8 kV secondary) delivery High Voltage Distribution Station
     (see Notes 1 and 14)</v>
          </cell>
          <cell r="D139" t="str">
            <v>$/kW</v>
          </cell>
          <cell r="E139">
            <v>2.1154000000000002</v>
          </cell>
        </row>
        <row r="140">
          <cell r="A140" t="str">
            <v>ST</v>
          </cell>
          <cell r="C140" t="str">
            <v>Facility Charge for connection to low-voltage (&lt; 13.8 kV secondary) delivery High Voltage Distribution Station
     (see Notes 1 and 14)</v>
          </cell>
          <cell r="D140" t="str">
            <v>$/kW</v>
          </cell>
          <cell r="E140">
            <v>3.7825000000000002</v>
          </cell>
        </row>
        <row r="141">
          <cell r="A141" t="str">
            <v>ST</v>
          </cell>
          <cell r="C141" t="str">
            <v>Facility Charge for connection to low-voltage (&lt; 13.8 kV secondary) Low Voltage Distribution Station (see
     Notes 3 and 14)</v>
          </cell>
          <cell r="D141" t="str">
            <v>$/kW</v>
          </cell>
          <cell r="E141">
            <v>1.6671</v>
          </cell>
        </row>
        <row r="142">
          <cell r="A142" t="str">
            <v>ST</v>
          </cell>
          <cell r="C142" t="str">
            <v>Rate Rider for Disposition of Deferral/Variance Accounts (2021) – effective until December 31, 2021</v>
          </cell>
          <cell r="D142" t="str">
            <v>$/kW</v>
          </cell>
          <cell r="E142">
            <v>0.94440000000000002</v>
          </cell>
        </row>
        <row r="143">
          <cell r="A143" t="str">
            <v>ST</v>
          </cell>
          <cell r="C143" t="str">
            <v>Rate Rider for Disposition of Deferral/Variance Accounts (Non WMP) (2021) – effective until December 31, 2021</v>
          </cell>
          <cell r="D143" t="str">
            <v>$/kW</v>
          </cell>
          <cell r="E143">
            <v>-1.1389</v>
          </cell>
        </row>
        <row r="144">
          <cell r="A144" t="str">
            <v>ST</v>
          </cell>
          <cell r="C144" t="str">
            <v>Rate Rider for Disposition of Global Adjustment Account (2021) – effective until December 31, 2021 (see Note 13)</v>
          </cell>
          <cell r="D144" t="str">
            <v>$/kWh</v>
          </cell>
          <cell r="E144">
            <v>-3.8999999999999998E-3</v>
          </cell>
        </row>
        <row r="145">
          <cell r="A145" t="str">
            <v>ST</v>
          </cell>
          <cell r="C145" t="str">
            <v>Rate Rider for Disposition of Capacity Based Recovery Account (2021) - effective until December 31, 2021</v>
          </cell>
          <cell r="D145" t="str">
            <v>$/kW</v>
          </cell>
          <cell r="E145">
            <v>0</v>
          </cell>
        </row>
        <row r="146">
          <cell r="A146" t="str">
            <v>ST</v>
          </cell>
          <cell r="C146" t="str">
            <v>Rate Rider for Disposition of 2019 Earnings Sharing - effective until December 31, 2021</v>
          </cell>
          <cell r="D146" t="str">
            <v>$/kW</v>
          </cell>
          <cell r="E146">
            <v>-2.1899999999999999E-2</v>
          </cell>
        </row>
        <row r="147">
          <cell r="A147" t="str">
            <v>ST</v>
          </cell>
          <cell r="C147" t="str">
            <v>Retail Transmission Rate - Network Service Rate (see Note 4)</v>
          </cell>
          <cell r="D147" t="str">
            <v>$/kW</v>
          </cell>
          <cell r="E147">
            <v>3.4777999999999998</v>
          </cell>
        </row>
        <row r="148">
          <cell r="A148" t="str">
            <v>ST</v>
          </cell>
          <cell r="C148" t="str">
            <v>Retail Transmission Rate - Line Connection Service Rate (see Note 5)</v>
          </cell>
          <cell r="D148" t="str">
            <v>$/kW</v>
          </cell>
          <cell r="E148">
            <v>0.81279999999999997</v>
          </cell>
        </row>
        <row r="149">
          <cell r="A149" t="str">
            <v>ST</v>
          </cell>
          <cell r="C149" t="str">
            <v>Retail Transmission Rate - Transformation Connection Service Rate (see Note 5)</v>
          </cell>
          <cell r="D149" t="str">
            <v>$/kW</v>
          </cell>
          <cell r="E149">
            <v>2.0457999999999998</v>
          </cell>
        </row>
        <row r="150">
          <cell r="A150" t="str">
            <v>ST</v>
          </cell>
          <cell r="C150" t="str">
            <v>Wholesale Market Service Rate (WMS) - not including CBR (see Note 12)</v>
          </cell>
          <cell r="D150" t="str">
            <v>$/kWh</v>
          </cell>
          <cell r="E150">
            <v>3.0000000000000001E-3</v>
          </cell>
        </row>
        <row r="151">
          <cell r="A151" t="str">
            <v>ST</v>
          </cell>
          <cell r="C151" t="str">
            <v>Capacity Based Recovery (CBR) - Applicable for Class B Customers (see Note 12)</v>
          </cell>
          <cell r="D151" t="str">
            <v>$/kWh</v>
          </cell>
          <cell r="E151">
            <v>4.0000000000000002E-4</v>
          </cell>
        </row>
        <row r="152">
          <cell r="A152" t="str">
            <v>ST</v>
          </cell>
          <cell r="C152" t="str">
            <v>Rural or Remote Electricity Rate Protection Charge (RRRP) (see Note 12)</v>
          </cell>
          <cell r="D152" t="str">
            <v>$/kWh</v>
          </cell>
          <cell r="E152">
            <v>5.0000000000000001E-4</v>
          </cell>
        </row>
        <row r="153">
          <cell r="A153" t="str">
            <v>ST</v>
          </cell>
          <cell r="C153" t="str">
            <v>Standard Supply Service - Administrative Charge (if applicable)</v>
          </cell>
          <cell r="D153" t="str">
            <v>$</v>
          </cell>
          <cell r="E153">
            <v>0.25</v>
          </cell>
        </row>
        <row r="154">
          <cell r="A154" t="str">
            <v>USL</v>
          </cell>
          <cell r="C154" t="str">
            <v>Service Charge</v>
          </cell>
          <cell r="D154" t="str">
            <v>$</v>
          </cell>
          <cell r="E154">
            <v>37.58486450973804</v>
          </cell>
        </row>
        <row r="155">
          <cell r="A155" t="str">
            <v>USL</v>
          </cell>
          <cell r="C155" t="str">
            <v>Rate Rider for Disposition of Deferral/Variance Accounts (2021) – effective until December 31, 2021</v>
          </cell>
          <cell r="D155" t="str">
            <v>$</v>
          </cell>
          <cell r="E155">
            <v>0</v>
          </cell>
        </row>
        <row r="156">
          <cell r="A156" t="str">
            <v>USL</v>
          </cell>
          <cell r="C156" t="str">
            <v>Rate Rider for Disposition of 2019 Earnings Sharing - effective until December 31, 2021</v>
          </cell>
          <cell r="D156" t="str">
            <v>$</v>
          </cell>
          <cell r="E156">
            <v>-0.53</v>
          </cell>
        </row>
        <row r="157">
          <cell r="A157" t="str">
            <v>USL</v>
          </cell>
          <cell r="C157" t="str">
            <v>Distribution Volumetric Rate</v>
          </cell>
          <cell r="D157" t="str">
            <v>$/kWh</v>
          </cell>
          <cell r="E157">
            <v>2.5136490308446498E-2</v>
          </cell>
        </row>
        <row r="158">
          <cell r="A158" t="str">
            <v>USL</v>
          </cell>
          <cell r="C158" t="str">
            <v>Rate Rider for Disposition of Deferral/Variance Accounts (2021) – effective until December 31, 2021</v>
          </cell>
          <cell r="D158" t="str">
            <v>$/kWh</v>
          </cell>
          <cell r="E158">
            <v>1E-4</v>
          </cell>
        </row>
        <row r="159">
          <cell r="A159" t="str">
            <v>USL</v>
          </cell>
          <cell r="C159" t="str">
            <v>Rate Rider for Disposition of Global Adjustment Account (2021) – effective until December 31, 2021 (see Note 13)</v>
          </cell>
          <cell r="D159" t="str">
            <v>$/kWh</v>
          </cell>
          <cell r="E159">
            <v>-3.8999999999999998E-3</v>
          </cell>
        </row>
        <row r="160">
          <cell r="A160" t="str">
            <v>USL</v>
          </cell>
          <cell r="C160" t="str">
            <v>Rate Rider for Disposition of Capacity Based Recovery Account (2021) - effective until December 31, 2021</v>
          </cell>
          <cell r="D160" t="str">
            <v>$/kWh</v>
          </cell>
          <cell r="E160">
            <v>0</v>
          </cell>
        </row>
        <row r="161">
          <cell r="A161" t="str">
            <v>USL</v>
          </cell>
          <cell r="C161" t="str">
            <v>Rate Rider for Disposition of 2019 Earnings Sharing - effective until December 31, 2021</v>
          </cell>
          <cell r="D161" t="str">
            <v>$/kWh</v>
          </cell>
          <cell r="E161">
            <v>-4.0000000000000002E-4</v>
          </cell>
        </row>
        <row r="162">
          <cell r="A162" t="str">
            <v>USL</v>
          </cell>
          <cell r="C162" t="str">
            <v>Retail Transmission Rate - Network Service Rate (see Note 4)</v>
          </cell>
          <cell r="D162" t="str">
            <v>$/kWh</v>
          </cell>
          <cell r="E162">
            <v>5.4000000000000003E-3</v>
          </cell>
        </row>
        <row r="163">
          <cell r="A163" t="str">
            <v>USL</v>
          </cell>
          <cell r="C163" t="str">
            <v>Retail Transmission Rate - Line and Transformation Connection Service Rate (see Note 5)</v>
          </cell>
          <cell r="D163" t="str">
            <v>$/kWh</v>
          </cell>
          <cell r="E163">
            <v>4.5999999999999999E-3</v>
          </cell>
        </row>
        <row r="164">
          <cell r="A164" t="str">
            <v>USL</v>
          </cell>
          <cell r="C164" t="str">
            <v>Wholesale Market Service Rate (WMS) - not including CBR (see Note 12)</v>
          </cell>
          <cell r="D164" t="str">
            <v>$/kWh</v>
          </cell>
          <cell r="E164">
            <v>3.0000000000000001E-3</v>
          </cell>
        </row>
        <row r="165">
          <cell r="A165" t="str">
            <v>USL</v>
          </cell>
          <cell r="C165" t="str">
            <v>Capacity Based Recovery (CBR) - Applicable for Class B Customers (see Note 12)</v>
          </cell>
          <cell r="D165" t="str">
            <v>$/kWh</v>
          </cell>
          <cell r="E165">
            <v>4.0000000000000002E-4</v>
          </cell>
        </row>
        <row r="166">
          <cell r="A166" t="str">
            <v>USL</v>
          </cell>
          <cell r="C166" t="str">
            <v>Rural or Remote Electricity Rate Protection Charge (RRRP) (see Note 12)</v>
          </cell>
          <cell r="D166" t="str">
            <v>$/kWh</v>
          </cell>
          <cell r="E166">
            <v>5.0000000000000001E-4</v>
          </cell>
        </row>
        <row r="167">
          <cell r="A167" t="str">
            <v>USL</v>
          </cell>
          <cell r="C167" t="str">
            <v>Standard Supply Service - Administrative Charge (if applicable)</v>
          </cell>
          <cell r="D167" t="str">
            <v>$</v>
          </cell>
          <cell r="E167">
            <v>0.25</v>
          </cell>
        </row>
        <row r="168">
          <cell r="A168" t="str">
            <v>Sen Lgt</v>
          </cell>
          <cell r="C168" t="str">
            <v>Service Charge</v>
          </cell>
          <cell r="D168" t="str">
            <v>$</v>
          </cell>
          <cell r="E168">
            <v>2.8618772645060861</v>
          </cell>
        </row>
        <row r="169">
          <cell r="A169" t="str">
            <v>Sen Lgt</v>
          </cell>
          <cell r="C169" t="str">
            <v>Rate Rider for Disposition of Deferral/Variance Accounts (2021) – effective until December 31, 2021</v>
          </cell>
          <cell r="D169" t="str">
            <v>$</v>
          </cell>
          <cell r="E169">
            <v>0</v>
          </cell>
        </row>
        <row r="170">
          <cell r="A170" t="str">
            <v>Sen Lgt</v>
          </cell>
          <cell r="C170" t="str">
            <v>Rate Rider for Disposition of 2019 Earnings Sharing - effective until December 31, 2021</v>
          </cell>
          <cell r="D170" t="str">
            <v>$</v>
          </cell>
          <cell r="E170">
            <v>-0.04</v>
          </cell>
        </row>
        <row r="171">
          <cell r="A171" t="str">
            <v>Sen Lgt</v>
          </cell>
          <cell r="C171" t="str">
            <v>Distribution Volumetric Rate</v>
          </cell>
          <cell r="D171" t="str">
            <v>$/kWh</v>
          </cell>
          <cell r="E171">
            <v>0.15556247143998969</v>
          </cell>
        </row>
        <row r="172">
          <cell r="A172" t="str">
            <v>Sen Lgt</v>
          </cell>
          <cell r="C172" t="str">
            <v>Rate Rider for Disposition of Deferral/Variance Accounts (2021) – effective until December 31, 2021</v>
          </cell>
          <cell r="D172" t="str">
            <v>$/kWh</v>
          </cell>
          <cell r="E172">
            <v>-2.0999999999999999E-3</v>
          </cell>
        </row>
        <row r="173">
          <cell r="A173" t="str">
            <v>Sen Lgt</v>
          </cell>
          <cell r="C173" t="str">
            <v>Rate Rider for Disposition of Global Adjustment Account (2021) – effective until December 31, 2021 (see Note 13)</v>
          </cell>
          <cell r="D173" t="str">
            <v>$/kWh</v>
          </cell>
          <cell r="E173">
            <v>-3.8999999999999998E-3</v>
          </cell>
        </row>
        <row r="174">
          <cell r="A174" t="str">
            <v>Sen Lgt</v>
          </cell>
          <cell r="C174" t="str">
            <v>Rate Rider for Disposition of Capacity Based Recovery Account (2021) - effective until December 31, 2021</v>
          </cell>
          <cell r="D174" t="str">
            <v>$/kWh</v>
          </cell>
          <cell r="E174">
            <v>0</v>
          </cell>
        </row>
        <row r="175">
          <cell r="A175" t="str">
            <v>Sen Lgt</v>
          </cell>
          <cell r="C175" t="str">
            <v>Rate Rider for Disposition of 2019 Earnings Sharing - effective until December 31, 2021</v>
          </cell>
          <cell r="D175" t="str">
            <v>$/kWh</v>
          </cell>
          <cell r="E175">
            <v>-2.2000000000000001E-3</v>
          </cell>
        </row>
        <row r="176">
          <cell r="A176" t="str">
            <v>Sen Lgt</v>
          </cell>
          <cell r="C176" t="str">
            <v>Retail Transmission Rate - Network Service Rate (see Note 4)</v>
          </cell>
          <cell r="D176" t="str">
            <v>$/kWh</v>
          </cell>
          <cell r="E176">
            <v>5.4000000000000003E-3</v>
          </cell>
        </row>
        <row r="177">
          <cell r="A177" t="str">
            <v>Sen Lgt</v>
          </cell>
          <cell r="C177" t="str">
            <v>Retail Transmission Rate - Line and Transformation Connection Service Rate (see Note 5)</v>
          </cell>
          <cell r="D177" t="str">
            <v>$/kWh</v>
          </cell>
          <cell r="E177">
            <v>3.7000000000000002E-3</v>
          </cell>
        </row>
        <row r="178">
          <cell r="A178" t="str">
            <v>Sen Lgt</v>
          </cell>
          <cell r="C178" t="str">
            <v>Wholesale Market Service Rate (WMS) - not including CBR (see Note 12)</v>
          </cell>
          <cell r="D178" t="str">
            <v>$/kWh</v>
          </cell>
          <cell r="E178">
            <v>3.0000000000000001E-3</v>
          </cell>
        </row>
        <row r="179">
          <cell r="A179" t="str">
            <v>Sen Lgt</v>
          </cell>
          <cell r="C179" t="str">
            <v>Capacity Based Recovery (CBR) - Applicable for Class B Customers (see Note 12)</v>
          </cell>
          <cell r="D179" t="str">
            <v>$/kWh</v>
          </cell>
          <cell r="E179">
            <v>4.0000000000000002E-4</v>
          </cell>
        </row>
        <row r="180">
          <cell r="A180" t="str">
            <v>Sen Lgt</v>
          </cell>
          <cell r="C180" t="str">
            <v>Rural or Remote Electricity Rate Protection Charge (RRRP) (see Note 12)</v>
          </cell>
          <cell r="D180" t="str">
            <v>$/kWh</v>
          </cell>
          <cell r="E180">
            <v>5.0000000000000001E-4</v>
          </cell>
        </row>
        <row r="181">
          <cell r="A181" t="str">
            <v>Sen Lgt</v>
          </cell>
          <cell r="C181" t="str">
            <v>Standard Supply Service - Administrative Charge (if applicable)</v>
          </cell>
          <cell r="D181" t="str">
            <v>$</v>
          </cell>
          <cell r="E181">
            <v>0.25</v>
          </cell>
        </row>
        <row r="182">
          <cell r="A182" t="str">
            <v>St Lgt</v>
          </cell>
          <cell r="C182" t="str">
            <v>Service Charge</v>
          </cell>
          <cell r="D182" t="str">
            <v>$</v>
          </cell>
          <cell r="E182">
            <v>3.504455531665323</v>
          </cell>
        </row>
        <row r="183">
          <cell r="A183" t="str">
            <v>St Lgt</v>
          </cell>
          <cell r="C183" t="str">
            <v>Rate Rider for Disposition of Deferral/Variance Accounts (2021) – effective until December 31, 2021</v>
          </cell>
          <cell r="D183" t="str">
            <v>$</v>
          </cell>
          <cell r="E183">
            <v>0</v>
          </cell>
        </row>
        <row r="184">
          <cell r="A184" t="str">
            <v>St Lgt</v>
          </cell>
          <cell r="C184" t="str">
            <v>Rate Rider for Disposition of 2019 Earnings Sharing - effective until December 31, 2021</v>
          </cell>
          <cell r="D184" t="str">
            <v>$</v>
          </cell>
          <cell r="E184">
            <v>-0.05</v>
          </cell>
        </row>
        <row r="185">
          <cell r="A185" t="str">
            <v>St Lgt</v>
          </cell>
          <cell r="C185" t="str">
            <v>Distribution Volumetric Rate</v>
          </cell>
          <cell r="D185" t="str">
            <v>$/kWh</v>
          </cell>
          <cell r="E185">
            <v>0.10714350145673036</v>
          </cell>
        </row>
        <row r="186">
          <cell r="A186" t="str">
            <v>St Lgt</v>
          </cell>
          <cell r="C186" t="str">
            <v>Rate Rider for Disposition of Deferral/Variance Accounts (2021) – effective until December 31, 2021</v>
          </cell>
          <cell r="D186" t="str">
            <v>$/kWh</v>
          </cell>
          <cell r="E186">
            <v>-8.9999999999999998E-4</v>
          </cell>
        </row>
        <row r="187">
          <cell r="A187" t="str">
            <v>St Lgt</v>
          </cell>
          <cell r="C187" t="str">
            <v>Rate Rider for Disposition of Global Adjustment Account (2021) – effective until December 31, 2021 (see Note 13)</v>
          </cell>
          <cell r="D187" t="str">
            <v>$/kWh</v>
          </cell>
          <cell r="E187">
            <v>-3.8999999999999998E-3</v>
          </cell>
        </row>
        <row r="188">
          <cell r="A188" t="str">
            <v>St Lgt</v>
          </cell>
          <cell r="C188" t="str">
            <v>Rate Rider for Disposition of Capacity Based Recovery Account (2021) - effective until December 31, 2021</v>
          </cell>
          <cell r="D188" t="str">
            <v>$/kWh</v>
          </cell>
          <cell r="E188">
            <v>0</v>
          </cell>
        </row>
        <row r="189">
          <cell r="A189" t="str">
            <v>St Lgt</v>
          </cell>
          <cell r="C189" t="str">
            <v>Rate Rider for Disposition of 2019 Earnings Sharing - effective until December 31, 2021</v>
          </cell>
          <cell r="D189" t="str">
            <v>$/kWh</v>
          </cell>
          <cell r="E189">
            <v>-1.5E-3</v>
          </cell>
        </row>
        <row r="190">
          <cell r="A190" t="str">
            <v>St Lgt</v>
          </cell>
          <cell r="C190" t="str">
            <v>Retail Transmission Rate - Network Service Rate (see Note 4)</v>
          </cell>
          <cell r="D190" t="str">
            <v>$/kWh</v>
          </cell>
          <cell r="E190">
            <v>5.4000000000000003E-3</v>
          </cell>
        </row>
        <row r="191">
          <cell r="A191" t="str">
            <v>St Lgt</v>
          </cell>
          <cell r="C191" t="str">
            <v>Retail Transmission Rate - Line and Transformation Connection Service Rate (see Note 5)</v>
          </cell>
          <cell r="D191" t="str">
            <v>$/kWh</v>
          </cell>
          <cell r="E191">
            <v>3.5999999999999999E-3</v>
          </cell>
        </row>
        <row r="192">
          <cell r="A192" t="str">
            <v>St Lgt</v>
          </cell>
          <cell r="C192" t="str">
            <v>Wholesale Market Service Rate (WMS) - not including CBR (see Note 12)</v>
          </cell>
          <cell r="D192" t="str">
            <v>$/kWh</v>
          </cell>
          <cell r="E192">
            <v>3.0000000000000001E-3</v>
          </cell>
        </row>
        <row r="193">
          <cell r="A193" t="str">
            <v>St Lgt</v>
          </cell>
          <cell r="C193" t="str">
            <v>Capacity Based Recovery (CBR) - Applicable for Class B Customers (see Note 12)</v>
          </cell>
          <cell r="D193" t="str">
            <v>$/kWh</v>
          </cell>
          <cell r="E193">
            <v>4.0000000000000002E-4</v>
          </cell>
        </row>
        <row r="194">
          <cell r="A194" t="str">
            <v>St Lgt</v>
          </cell>
          <cell r="C194" t="str">
            <v>Rural or Remote Electricity Rate Protection Charge (RRRP) (see Note 12)</v>
          </cell>
          <cell r="D194" t="str">
            <v>$/kWh</v>
          </cell>
          <cell r="E194">
            <v>5.0000000000000001E-4</v>
          </cell>
        </row>
        <row r="195">
          <cell r="A195" t="str">
            <v>St Lgt</v>
          </cell>
          <cell r="C195" t="str">
            <v>Standard Supply Service - Administrative Charge (if applicable)</v>
          </cell>
          <cell r="D195" t="str">
            <v>$</v>
          </cell>
          <cell r="E195">
            <v>0.25</v>
          </cell>
        </row>
        <row r="196">
          <cell r="A196" t="str">
            <v>microFIT</v>
          </cell>
          <cell r="C196" t="str">
            <v>Service Charge</v>
          </cell>
          <cell r="D196" t="str">
            <v>$</v>
          </cell>
          <cell r="E196">
            <v>4.55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2"/>
  <sheetViews>
    <sheetView tabSelected="1" view="pageBreakPreview" zoomScale="85" zoomScaleNormal="100" zoomScaleSheetLayoutView="85" zoomScalePageLayoutView="115" workbookViewId="0">
      <selection activeCell="H390" sqref="H390"/>
    </sheetView>
  </sheetViews>
  <sheetFormatPr defaultColWidth="9.1796875" defaultRowHeight="14.5" x14ac:dyDescent="0.35"/>
  <cols>
    <col min="1" max="1" width="53.90625" style="33" customWidth="1"/>
    <col min="2" max="2" width="18.81640625" style="33" customWidth="1"/>
    <col min="3" max="3" width="5" style="33" bestFit="1" customWidth="1"/>
    <col min="4" max="4" width="10.6328125" style="33" customWidth="1"/>
    <col min="5" max="16384" width="9.1796875" style="33"/>
  </cols>
  <sheetData>
    <row r="1" spans="1:4" s="1" customFormat="1" ht="23" customHeight="1" x14ac:dyDescent="0.35">
      <c r="A1" s="59" t="s">
        <v>0</v>
      </c>
      <c r="B1" s="60"/>
      <c r="C1" s="60"/>
      <c r="D1" s="60"/>
    </row>
    <row r="2" spans="1:4" s="1" customFormat="1" ht="18" customHeight="1" x14ac:dyDescent="0.35">
      <c r="A2" s="61" t="s">
        <v>1</v>
      </c>
      <c r="B2" s="62"/>
      <c r="C2" s="62"/>
      <c r="D2" s="62"/>
    </row>
    <row r="3" spans="1:4" s="1" customFormat="1" ht="15.5" customHeight="1" x14ac:dyDescent="0.35">
      <c r="A3" s="63" t="s">
        <v>2</v>
      </c>
      <c r="B3" s="63"/>
      <c r="C3" s="63"/>
      <c r="D3" s="63"/>
    </row>
    <row r="4" spans="1:4" s="1" customFormat="1" ht="15.5" customHeight="1" x14ac:dyDescent="0.35">
      <c r="A4" s="63" t="s">
        <v>221</v>
      </c>
      <c r="B4" s="63"/>
      <c r="C4" s="63"/>
      <c r="D4" s="63"/>
    </row>
    <row r="5" spans="1:4" s="1" customFormat="1" ht="12.65" customHeight="1" x14ac:dyDescent="0.35">
      <c r="A5" s="64" t="s">
        <v>3</v>
      </c>
      <c r="B5" s="65"/>
      <c r="C5" s="65"/>
      <c r="D5" s="65"/>
    </row>
    <row r="6" spans="1:4" s="1" customFormat="1" ht="12.65" customHeight="1" x14ac:dyDescent="0.35">
      <c r="A6" s="64" t="s">
        <v>4</v>
      </c>
      <c r="B6" s="65"/>
      <c r="C6" s="65"/>
      <c r="D6" s="65"/>
    </row>
    <row r="7" spans="1:4" s="1" customFormat="1" ht="11.25" customHeight="1" x14ac:dyDescent="0.35">
      <c r="A7" s="66" t="s">
        <v>5</v>
      </c>
      <c r="B7" s="67"/>
      <c r="C7" s="67"/>
      <c r="D7" s="67"/>
    </row>
    <row r="8" spans="1:4" s="1" customFormat="1" ht="18.75" customHeight="1" x14ac:dyDescent="0.35">
      <c r="A8" s="53" t="s">
        <v>6</v>
      </c>
      <c r="B8" s="38"/>
      <c r="C8" s="38"/>
      <c r="D8" s="38"/>
    </row>
    <row r="9" spans="1:4" s="1" customFormat="1" ht="24.65" customHeight="1" x14ac:dyDescent="0.35">
      <c r="A9" s="38" t="s">
        <v>7</v>
      </c>
      <c r="B9" s="38"/>
      <c r="C9" s="38"/>
      <c r="D9" s="38"/>
    </row>
    <row r="10" spans="1:4" s="1" customFormat="1" ht="104" customHeight="1" x14ac:dyDescent="0.35">
      <c r="A10" s="34" t="s">
        <v>8</v>
      </c>
      <c r="B10" s="34"/>
      <c r="C10" s="34"/>
      <c r="D10" s="34"/>
    </row>
    <row r="11" spans="1:4" s="1" customFormat="1" ht="6.75" customHeight="1" x14ac:dyDescent="0.35">
      <c r="A11" s="2"/>
      <c r="B11" s="2"/>
      <c r="C11" s="2"/>
      <c r="D11" s="2"/>
    </row>
    <row r="12" spans="1:4" s="1" customFormat="1" ht="24" customHeight="1" x14ac:dyDescent="0.35">
      <c r="A12" s="38" t="s">
        <v>9</v>
      </c>
      <c r="B12" s="38"/>
      <c r="C12" s="38"/>
      <c r="D12" s="38"/>
    </row>
    <row r="13" spans="1:4" s="1" customFormat="1" ht="6.75" customHeight="1" x14ac:dyDescent="0.35">
      <c r="A13" s="38"/>
      <c r="B13" s="38"/>
      <c r="C13" s="38"/>
      <c r="D13" s="38"/>
    </row>
    <row r="14" spans="1:4" s="1" customFormat="1" ht="24" customHeight="1" x14ac:dyDescent="0.35">
      <c r="A14" s="38" t="s">
        <v>10</v>
      </c>
      <c r="B14" s="38"/>
      <c r="C14" s="38"/>
      <c r="D14" s="38"/>
    </row>
    <row r="15" spans="1:4" s="1" customFormat="1" ht="6.75" customHeight="1" x14ac:dyDescent="0.35">
      <c r="A15" s="2"/>
      <c r="B15" s="2"/>
      <c r="C15" s="2"/>
      <c r="D15" s="2"/>
    </row>
    <row r="16" spans="1:4" s="1" customFormat="1" ht="14.75" customHeight="1" x14ac:dyDescent="0.35">
      <c r="A16" s="55" t="s">
        <v>11</v>
      </c>
      <c r="B16" s="38"/>
      <c r="C16" s="38"/>
      <c r="D16" s="38"/>
    </row>
    <row r="17" spans="1:4" s="1" customFormat="1" ht="6.75" customHeight="1" x14ac:dyDescent="0.35">
      <c r="A17" s="3"/>
      <c r="B17" s="2"/>
      <c r="C17" s="2"/>
      <c r="D17" s="2"/>
    </row>
    <row r="18" spans="1:4" s="1" customFormat="1" ht="13.25" customHeight="1" x14ac:dyDescent="0.35">
      <c r="A18" s="38" t="s">
        <v>12</v>
      </c>
      <c r="B18" s="38"/>
      <c r="C18" s="38"/>
      <c r="D18" s="38"/>
    </row>
    <row r="19" spans="1:4" s="1" customFormat="1" ht="59" customHeight="1" x14ac:dyDescent="0.35">
      <c r="A19" s="34" t="s">
        <v>13</v>
      </c>
      <c r="B19" s="34"/>
      <c r="C19" s="34"/>
      <c r="D19" s="34"/>
    </row>
    <row r="20" spans="1:4" s="1" customFormat="1" ht="6.75" customHeight="1" x14ac:dyDescent="0.35">
      <c r="A20" s="37"/>
      <c r="B20" s="37"/>
      <c r="C20" s="37"/>
      <c r="D20" s="37"/>
    </row>
    <row r="21" spans="1:4" s="1" customFormat="1" ht="34.5" customHeight="1" x14ac:dyDescent="0.35">
      <c r="A21" s="38" t="s">
        <v>14</v>
      </c>
      <c r="B21" s="38"/>
      <c r="C21" s="38"/>
      <c r="D21" s="38"/>
    </row>
    <row r="22" spans="1:4" s="1" customFormat="1" ht="6.75" customHeight="1" x14ac:dyDescent="0.35">
      <c r="A22" s="2"/>
      <c r="B22" s="2"/>
      <c r="C22" s="2"/>
      <c r="D22" s="2"/>
    </row>
    <row r="23" spans="1:4" s="1" customFormat="1" ht="55" customHeight="1" x14ac:dyDescent="0.35">
      <c r="A23" s="38" t="s">
        <v>15</v>
      </c>
      <c r="B23" s="38"/>
      <c r="C23" s="38"/>
      <c r="D23" s="38"/>
    </row>
    <row r="24" spans="1:4" s="1" customFormat="1" ht="6.75" customHeight="1" x14ac:dyDescent="0.35">
      <c r="A24" s="2"/>
      <c r="B24" s="2"/>
      <c r="C24" s="2"/>
      <c r="D24" s="2"/>
    </row>
    <row r="25" spans="1:4" s="1" customFormat="1" ht="46.25" customHeight="1" x14ac:dyDescent="0.35">
      <c r="A25" s="38" t="s">
        <v>16</v>
      </c>
      <c r="B25" s="38"/>
      <c r="C25" s="38"/>
      <c r="D25" s="38"/>
    </row>
    <row r="26" spans="1:4" s="1" customFormat="1" ht="6.75" customHeight="1" x14ac:dyDescent="0.35">
      <c r="A26" s="2"/>
      <c r="B26" s="2"/>
      <c r="C26" s="2"/>
      <c r="D26" s="2"/>
    </row>
    <row r="27" spans="1:4" s="1" customFormat="1" ht="34.5" customHeight="1" x14ac:dyDescent="0.35">
      <c r="A27" s="38" t="s">
        <v>17</v>
      </c>
      <c r="B27" s="38"/>
      <c r="C27" s="38"/>
      <c r="D27" s="38"/>
    </row>
    <row r="28" spans="1:4" s="1" customFormat="1" ht="12" customHeight="1" x14ac:dyDescent="0.35">
      <c r="A28" s="2"/>
      <c r="B28" s="2"/>
      <c r="C28" s="2"/>
      <c r="D28" s="2"/>
    </row>
    <row r="29" spans="1:4" s="1" customFormat="1" ht="15" customHeight="1" x14ac:dyDescent="0.35">
      <c r="A29" s="50" t="s">
        <v>18</v>
      </c>
      <c r="B29" s="58"/>
      <c r="C29" s="58"/>
      <c r="D29" s="58"/>
    </row>
    <row r="30" spans="1:4" s="1" customFormat="1" ht="15" customHeight="1" x14ac:dyDescent="0.35">
      <c r="A30" s="44" t="s">
        <v>19</v>
      </c>
      <c r="B30" s="52"/>
      <c r="C30" s="52"/>
      <c r="D30" s="52"/>
    </row>
    <row r="31" spans="1:4" s="1" customFormat="1" ht="6.75" customHeight="1" x14ac:dyDescent="0.35">
      <c r="A31" s="4"/>
      <c r="B31" s="5"/>
      <c r="C31" s="5"/>
      <c r="D31" s="5"/>
    </row>
    <row r="32" spans="1:4" s="8" customFormat="1" x14ac:dyDescent="0.35">
      <c r="A32" s="36" t="s">
        <v>20</v>
      </c>
      <c r="B32" s="36"/>
      <c r="C32" s="6" t="s">
        <v>21</v>
      </c>
      <c r="D32" s="7">
        <f t="array" ref="D32">VLOOKUP("UR"&amp;A32&amp;C32,CHOOSE({1,2},'[1]Mapping for OEB Tariff Schedule'!A:A&amp;'[1]Mapping for OEB Tariff Schedule'!C:C&amp;'[1]Mapping for OEB Tariff Schedule'!D:D,'[1]Mapping for OEB Tariff Schedule'!E:E),2,0)</f>
        <v>35.921084791241199</v>
      </c>
    </row>
    <row r="33" spans="1:8" s="8" customFormat="1" x14ac:dyDescent="0.35">
      <c r="A33" s="36" t="s">
        <v>22</v>
      </c>
      <c r="B33" s="36"/>
      <c r="C33" s="6" t="s">
        <v>21</v>
      </c>
      <c r="D33" s="7">
        <f t="array" ref="D33">VLOOKUP("UR"&amp;A33&amp;C33,CHOOSE({1,2},'[1]Mapping for OEB Tariff Schedule'!A:A&amp;'[1]Mapping for OEB Tariff Schedule'!C:C&amp;'[1]Mapping for OEB Tariff Schedule'!D:D,'[1]Mapping for OEB Tariff Schedule'!E:E),2,0)</f>
        <v>0.56999999999999995</v>
      </c>
      <c r="H33" s="1"/>
    </row>
    <row r="34" spans="1:8" s="8" customFormat="1" x14ac:dyDescent="0.35">
      <c r="A34" s="43" t="s">
        <v>23</v>
      </c>
      <c r="B34" s="36"/>
      <c r="C34" s="6" t="s">
        <v>21</v>
      </c>
      <c r="D34" s="15">
        <f t="array" ref="D34">VLOOKUP("UR"&amp;A34&amp;C34,CHOOSE({1,2},'[1]Mapping for OEB Tariff Schedule'!A:A&amp;'[1]Mapping for OEB Tariff Schedule'!C:C&amp;'[1]Mapping for OEB Tariff Schedule'!D:D,'[1]Mapping for OEB Tariff Schedule'!E:E),2,0)</f>
        <v>-0.14000000000000001</v>
      </c>
      <c r="H34" s="1"/>
    </row>
    <row r="35" spans="1:8" s="8" customFormat="1" x14ac:dyDescent="0.35">
      <c r="A35" s="43" t="s">
        <v>24</v>
      </c>
      <c r="B35" s="36"/>
      <c r="C35" s="6" t="s">
        <v>21</v>
      </c>
      <c r="D35" s="15">
        <f t="array" ref="D35">VLOOKUP("UR"&amp;A35&amp;C35,CHOOSE({1,2},'[1]Mapping for OEB Tariff Schedule'!A:A&amp;'[1]Mapping for OEB Tariff Schedule'!C:C&amp;'[1]Mapping for OEB Tariff Schedule'!D:D,'[1]Mapping for OEB Tariff Schedule'!E:E),2,0)</f>
        <v>-0.5</v>
      </c>
      <c r="H35" s="1"/>
    </row>
    <row r="36" spans="1:8" s="8" customFormat="1" x14ac:dyDescent="0.35">
      <c r="A36" s="43" t="s">
        <v>23</v>
      </c>
      <c r="B36" s="36"/>
      <c r="C36" s="9" t="s">
        <v>26</v>
      </c>
      <c r="D36" s="10">
        <f t="array" ref="D36">VLOOKUP("UR"&amp;A36&amp;C36,CHOOSE({1,2},'[1]Mapping for OEB Tariff Schedule'!A:A&amp;'[1]Mapping for OEB Tariff Schedule'!C:C&amp;'[1]Mapping for OEB Tariff Schedule'!D:D,'[1]Mapping for OEB Tariff Schedule'!E:E),2,0)</f>
        <v>-6.9999999999999999E-4</v>
      </c>
      <c r="H36" s="1"/>
    </row>
    <row r="37" spans="1:8" s="8" customFormat="1" ht="24" customHeight="1" x14ac:dyDescent="0.35">
      <c r="A37" s="43" t="s">
        <v>27</v>
      </c>
      <c r="B37" s="36"/>
      <c r="C37" s="9" t="s">
        <v>26</v>
      </c>
      <c r="D37" s="10">
        <f t="array" ref="D37">VLOOKUP("UR"&amp;A37&amp;C37,CHOOSE({1,2},'[1]Mapping for OEB Tariff Schedule'!A:A&amp;'[1]Mapping for OEB Tariff Schedule'!C:C&amp;'[1]Mapping for OEB Tariff Schedule'!D:D,'[1]Mapping for OEB Tariff Schedule'!E:E),2,0)</f>
        <v>-3.8999999999999998E-3</v>
      </c>
      <c r="H37" s="1"/>
    </row>
    <row r="38" spans="1:8" s="8" customFormat="1" x14ac:dyDescent="0.35">
      <c r="A38" s="36" t="s">
        <v>28</v>
      </c>
      <c r="B38" s="36"/>
      <c r="C38" s="6" t="s">
        <v>26</v>
      </c>
      <c r="D38" s="10">
        <f t="array" ref="D38">VLOOKUP("UR"&amp;A38&amp;C38,CHOOSE({1,2},'[1]Mapping for OEB Tariff Schedule'!A:A&amp;'[1]Mapping for OEB Tariff Schedule'!C:C&amp;'[1]Mapping for OEB Tariff Schedule'!D:D,'[1]Mapping for OEB Tariff Schedule'!E:E),2,0)</f>
        <v>8.8999999999999999E-3</v>
      </c>
      <c r="H38" s="1"/>
    </row>
    <row r="39" spans="1:8" s="8" customFormat="1" x14ac:dyDescent="0.35">
      <c r="A39" s="36" t="s">
        <v>29</v>
      </c>
      <c r="B39" s="36"/>
      <c r="C39" s="6" t="s">
        <v>26</v>
      </c>
      <c r="D39" s="10">
        <f t="array" ref="D39">VLOOKUP("UR"&amp;A39&amp;C39,CHOOSE({1,2},'[1]Mapping for OEB Tariff Schedule'!A:A&amp;'[1]Mapping for OEB Tariff Schedule'!C:C&amp;'[1]Mapping for OEB Tariff Schedule'!D:D,'[1]Mapping for OEB Tariff Schedule'!E:E),2,0)</f>
        <v>7.7000000000000002E-3</v>
      </c>
      <c r="H39" s="1"/>
    </row>
    <row r="40" spans="1:8" s="1" customFormat="1" ht="6.75" customHeight="1" x14ac:dyDescent="0.35">
      <c r="A40" s="11"/>
      <c r="B40" s="11"/>
      <c r="C40" s="9"/>
      <c r="D40" s="12"/>
    </row>
    <row r="41" spans="1:8" s="1" customFormat="1" ht="15" customHeight="1" x14ac:dyDescent="0.35">
      <c r="A41" s="44" t="s">
        <v>30</v>
      </c>
      <c r="B41" s="56"/>
      <c r="C41" s="56"/>
      <c r="D41" s="56"/>
    </row>
    <row r="42" spans="1:8" s="1" customFormat="1" ht="6.75" customHeight="1" x14ac:dyDescent="0.35">
      <c r="A42" s="4"/>
      <c r="B42" s="11"/>
      <c r="C42" s="11"/>
      <c r="D42" s="11"/>
    </row>
    <row r="43" spans="1:8" s="8" customFormat="1" x14ac:dyDescent="0.35">
      <c r="A43" s="36" t="s">
        <v>31</v>
      </c>
      <c r="B43" s="36"/>
      <c r="C43" s="6" t="s">
        <v>26</v>
      </c>
      <c r="D43" s="13">
        <f t="array" ref="D43">VLOOKUP("UR"&amp;A43&amp;C43,CHOOSE({1,2},'[1]Mapping for OEB Tariff Schedule'!A:A&amp;'[1]Mapping for OEB Tariff Schedule'!C:C&amp;'[1]Mapping for OEB Tariff Schedule'!D:D,'[1]Mapping for OEB Tariff Schedule'!E:E),2,0)</f>
        <v>3.0000000000000001E-3</v>
      </c>
      <c r="H43" s="1"/>
    </row>
    <row r="44" spans="1:8" s="8" customFormat="1" x14ac:dyDescent="0.35">
      <c r="A44" s="36" t="s">
        <v>32</v>
      </c>
      <c r="B44" s="36"/>
      <c r="C44" s="6" t="s">
        <v>26</v>
      </c>
      <c r="D44" s="13">
        <f t="array" ref="D44">VLOOKUP("UR"&amp;A44&amp;C44,CHOOSE({1,2},'[1]Mapping for OEB Tariff Schedule'!A:A&amp;'[1]Mapping for OEB Tariff Schedule'!C:C&amp;'[1]Mapping for OEB Tariff Schedule'!D:D,'[1]Mapping for OEB Tariff Schedule'!E:E),2,0)</f>
        <v>4.0000000000000002E-4</v>
      </c>
      <c r="H44" s="1"/>
    </row>
    <row r="45" spans="1:8" s="8" customFormat="1" x14ac:dyDescent="0.35">
      <c r="A45" s="36" t="s">
        <v>33</v>
      </c>
      <c r="B45" s="36"/>
      <c r="C45" s="6" t="s">
        <v>26</v>
      </c>
      <c r="D45" s="13">
        <f t="array" ref="D45">VLOOKUP("UR"&amp;A45&amp;C45,CHOOSE({1,2},'[1]Mapping for OEB Tariff Schedule'!A:A&amp;'[1]Mapping for OEB Tariff Schedule'!C:C&amp;'[1]Mapping for OEB Tariff Schedule'!D:D,'[1]Mapping for OEB Tariff Schedule'!E:E),2,0)</f>
        <v>5.0000000000000001E-4</v>
      </c>
      <c r="H45" s="1"/>
    </row>
    <row r="46" spans="1:8" s="8" customFormat="1" x14ac:dyDescent="0.35">
      <c r="A46" s="36" t="s">
        <v>34</v>
      </c>
      <c r="B46" s="36"/>
      <c r="C46" s="6" t="s">
        <v>21</v>
      </c>
      <c r="D46" s="7">
        <f t="array" ref="D46">VLOOKUP("UR"&amp;A46&amp;C46,CHOOSE({1,2},'[1]Mapping for OEB Tariff Schedule'!A:A&amp;'[1]Mapping for OEB Tariff Schedule'!C:C&amp;'[1]Mapping for OEB Tariff Schedule'!D:D,'[1]Mapping for OEB Tariff Schedule'!E:E),2,0)</f>
        <v>0.25</v>
      </c>
      <c r="H46" s="1"/>
    </row>
    <row r="47" spans="1:8" s="8" customFormat="1" ht="9" customHeight="1" x14ac:dyDescent="0.35">
      <c r="A47" s="14"/>
      <c r="B47" s="14"/>
      <c r="C47" s="6"/>
      <c r="D47" s="7"/>
      <c r="H47" s="1"/>
    </row>
    <row r="48" spans="1:8" s="8" customFormat="1" ht="9" customHeight="1" x14ac:dyDescent="0.35">
      <c r="A48" s="14"/>
      <c r="B48" s="14"/>
      <c r="C48" s="6"/>
      <c r="D48" s="7"/>
      <c r="H48" s="1"/>
    </row>
    <row r="49" spans="1:9" s="1" customFormat="1" ht="15" customHeight="1" x14ac:dyDescent="0.35">
      <c r="A49" s="50" t="s">
        <v>35</v>
      </c>
      <c r="B49" s="58"/>
      <c r="C49" s="58"/>
      <c r="D49" s="58"/>
    </row>
    <row r="50" spans="1:9" s="1" customFormat="1" ht="15" customHeight="1" x14ac:dyDescent="0.35">
      <c r="A50" s="44" t="s">
        <v>19</v>
      </c>
      <c r="B50" s="52"/>
      <c r="C50" s="52"/>
      <c r="D50" s="52"/>
      <c r="I50" s="8"/>
    </row>
    <row r="51" spans="1:9" s="1" customFormat="1" ht="6.75" customHeight="1" x14ac:dyDescent="0.35">
      <c r="A51" s="4"/>
      <c r="B51" s="5"/>
      <c r="C51" s="5"/>
      <c r="D51" s="5"/>
    </row>
    <row r="52" spans="1:9" s="8" customFormat="1" x14ac:dyDescent="0.35">
      <c r="A52" s="36" t="s">
        <v>20</v>
      </c>
      <c r="B52" s="36"/>
      <c r="C52" s="6" t="s">
        <v>21</v>
      </c>
      <c r="D52" s="7">
        <f t="array" ref="D52">VLOOKUP("R1"&amp;A52&amp;C52,CHOOSE({1,2},'[1]Mapping for OEB Tariff Schedule'!A:A&amp;'[1]Mapping for OEB Tariff Schedule'!C:C&amp;'[1]Mapping for OEB Tariff Schedule'!D:D,'[1]Mapping for OEB Tariff Schedule'!E:E),2,0)</f>
        <v>49.042061729120718</v>
      </c>
      <c r="H52" s="1"/>
    </row>
    <row r="53" spans="1:9" s="8" customFormat="1" x14ac:dyDescent="0.35">
      <c r="A53" s="36" t="s">
        <v>22</v>
      </c>
      <c r="B53" s="36"/>
      <c r="C53" s="6" t="s">
        <v>21</v>
      </c>
      <c r="D53" s="7">
        <f t="array" ref="D53">VLOOKUP("R1"&amp;A53&amp;C53,CHOOSE({1,2},'[1]Mapping for OEB Tariff Schedule'!A:A&amp;'[1]Mapping for OEB Tariff Schedule'!C:C&amp;'[1]Mapping for OEB Tariff Schedule'!D:D,'[1]Mapping for OEB Tariff Schedule'!E:E),2,0)</f>
        <v>0.56999999999999995</v>
      </c>
      <c r="H53" s="1"/>
    </row>
    <row r="54" spans="1:9" s="8" customFormat="1" ht="14.5" customHeight="1" x14ac:dyDescent="0.35">
      <c r="A54" s="43" t="s">
        <v>23</v>
      </c>
      <c r="B54" s="36"/>
      <c r="C54" s="6" t="s">
        <v>21</v>
      </c>
      <c r="D54" s="15">
        <f t="array" ref="D54">VLOOKUP("R1"&amp;A54&amp;C54,CHOOSE({1,2},'[1]Mapping for OEB Tariff Schedule'!A:A&amp;'[1]Mapping for OEB Tariff Schedule'!C:C&amp;'[1]Mapping for OEB Tariff Schedule'!D:D,'[1]Mapping for OEB Tariff Schedule'!E:E),2,0)</f>
        <v>-0.14000000000000001</v>
      </c>
      <c r="H54" s="1"/>
    </row>
    <row r="55" spans="1:9" s="8" customFormat="1" x14ac:dyDescent="0.35">
      <c r="A55" s="43" t="s">
        <v>24</v>
      </c>
      <c r="B55" s="36"/>
      <c r="C55" s="6" t="s">
        <v>21</v>
      </c>
      <c r="D55" s="15">
        <f t="array" ref="D55">VLOOKUP("R1"&amp;A55&amp;C55,CHOOSE({1,2},'[1]Mapping for OEB Tariff Schedule'!A:A&amp;'[1]Mapping for OEB Tariff Schedule'!C:C&amp;'[1]Mapping for OEB Tariff Schedule'!D:D,'[1]Mapping for OEB Tariff Schedule'!E:E),2,0)</f>
        <v>-0.85</v>
      </c>
      <c r="H55" s="1"/>
    </row>
    <row r="56" spans="1:9" s="8" customFormat="1" ht="11.25" customHeight="1" x14ac:dyDescent="0.35">
      <c r="A56" s="36" t="s">
        <v>25</v>
      </c>
      <c r="B56" s="36"/>
      <c r="C56" s="9" t="s">
        <v>26</v>
      </c>
      <c r="D56" s="13">
        <f t="array" ref="D56">VLOOKUP("R1"&amp;A56&amp;C56,CHOOSE({1,2},'[1]Mapping for OEB Tariff Schedule'!A:A&amp;'[1]Mapping for OEB Tariff Schedule'!C:C&amp;'[1]Mapping for OEB Tariff Schedule'!D:D,'[1]Mapping for OEB Tariff Schedule'!E:E),2,0)</f>
        <v>1.4131830363077478E-2</v>
      </c>
      <c r="H56" s="1"/>
    </row>
    <row r="57" spans="1:9" s="8" customFormat="1" ht="14.5" customHeight="1" x14ac:dyDescent="0.35">
      <c r="A57" s="43" t="s">
        <v>23</v>
      </c>
      <c r="B57" s="36"/>
      <c r="C57" s="9" t="s">
        <v>26</v>
      </c>
      <c r="D57" s="10">
        <f t="array" ref="D57">VLOOKUP("R1"&amp;A57&amp;C57,CHOOSE({1,2},'[1]Mapping for OEB Tariff Schedule'!A:A&amp;'[1]Mapping for OEB Tariff Schedule'!C:C&amp;'[1]Mapping for OEB Tariff Schedule'!D:D,'[1]Mapping for OEB Tariff Schedule'!E:E),2,0)</f>
        <v>-8.0000000000000004E-4</v>
      </c>
      <c r="H57" s="1"/>
    </row>
    <row r="58" spans="1:9" s="8" customFormat="1" ht="25" customHeight="1" x14ac:dyDescent="0.35">
      <c r="A58" s="43" t="s">
        <v>27</v>
      </c>
      <c r="B58" s="43"/>
      <c r="C58" s="9" t="s">
        <v>26</v>
      </c>
      <c r="D58" s="10">
        <f t="array" ref="D58">VLOOKUP("R1"&amp;A58&amp;C58,CHOOSE({1,2},'[1]Mapping for OEB Tariff Schedule'!A:A&amp;'[1]Mapping for OEB Tariff Schedule'!C:C&amp;'[1]Mapping for OEB Tariff Schedule'!D:D,'[1]Mapping for OEB Tariff Schedule'!E:E),2,0)</f>
        <v>-3.8999999999999998E-3</v>
      </c>
      <c r="H58" s="1"/>
    </row>
    <row r="59" spans="1:9" s="8" customFormat="1" ht="14.5" customHeight="1" x14ac:dyDescent="0.35">
      <c r="A59" s="36" t="s">
        <v>28</v>
      </c>
      <c r="B59" s="36"/>
      <c r="C59" s="6" t="s">
        <v>26</v>
      </c>
      <c r="D59" s="10">
        <f t="array" ref="D59">VLOOKUP("R1"&amp;A59&amp;C59,CHOOSE({1,2},'[1]Mapping for OEB Tariff Schedule'!A:A&amp;'[1]Mapping for OEB Tariff Schedule'!C:C&amp;'[1]Mapping for OEB Tariff Schedule'!D:D,'[1]Mapping for OEB Tariff Schedule'!E:E),2,0)</f>
        <v>8.2000000000000007E-3</v>
      </c>
      <c r="H59" s="1"/>
    </row>
    <row r="60" spans="1:9" s="8" customFormat="1" ht="14.5" customHeight="1" x14ac:dyDescent="0.35">
      <c r="A60" s="36" t="s">
        <v>29</v>
      </c>
      <c r="B60" s="36"/>
      <c r="C60" s="6" t="s">
        <v>26</v>
      </c>
      <c r="D60" s="10">
        <f t="array" ref="D60">VLOOKUP("R1"&amp;A60&amp;C60,CHOOSE({1,2},'[1]Mapping for OEB Tariff Schedule'!A:A&amp;'[1]Mapping for OEB Tariff Schedule'!C:C&amp;'[1]Mapping for OEB Tariff Schedule'!D:D,'[1]Mapping for OEB Tariff Schedule'!E:E),2,0)</f>
        <v>7.3000000000000001E-3</v>
      </c>
      <c r="H60" s="1"/>
    </row>
    <row r="61" spans="1:9" s="1" customFormat="1" ht="14.5" customHeight="1" x14ac:dyDescent="0.35">
      <c r="A61" s="11"/>
      <c r="B61" s="11"/>
      <c r="C61" s="9"/>
      <c r="D61" s="12"/>
    </row>
    <row r="62" spans="1:9" s="8" customFormat="1" ht="22.5" customHeight="1" x14ac:dyDescent="0.35">
      <c r="A62" s="36" t="s">
        <v>36</v>
      </c>
      <c r="B62" s="36"/>
      <c r="C62" s="36"/>
      <c r="D62" s="36"/>
      <c r="H62" s="1"/>
    </row>
    <row r="63" spans="1:9" s="1" customFormat="1" ht="14.5" customHeight="1" x14ac:dyDescent="0.35">
      <c r="A63" s="11"/>
      <c r="B63" s="11"/>
      <c r="C63" s="9"/>
      <c r="D63" s="12"/>
    </row>
    <row r="64" spans="1:9" s="1" customFormat="1" ht="14.5" customHeight="1" x14ac:dyDescent="0.35">
      <c r="A64" s="44" t="s">
        <v>30</v>
      </c>
      <c r="B64" s="56"/>
      <c r="C64" s="56"/>
      <c r="D64" s="56"/>
    </row>
    <row r="65" spans="1:8" s="1" customFormat="1" ht="14.5" customHeight="1" x14ac:dyDescent="0.35">
      <c r="A65" s="4"/>
      <c r="B65" s="11"/>
      <c r="C65" s="11"/>
      <c r="D65" s="11"/>
    </row>
    <row r="66" spans="1:8" s="8" customFormat="1" ht="14.5" customHeight="1" x14ac:dyDescent="0.35">
      <c r="A66" s="36" t="s">
        <v>31</v>
      </c>
      <c r="B66" s="36"/>
      <c r="C66" s="6" t="s">
        <v>26</v>
      </c>
      <c r="D66" s="10">
        <f t="array" ref="D66">VLOOKUP("R1"&amp;A66&amp;C66,CHOOSE({1,2},'[1]Mapping for OEB Tariff Schedule'!A:A&amp;'[1]Mapping for OEB Tariff Schedule'!C:C&amp;'[1]Mapping for OEB Tariff Schedule'!D:D,'[1]Mapping for OEB Tariff Schedule'!E:E),2,0)</f>
        <v>3.0000000000000001E-3</v>
      </c>
      <c r="H66" s="1"/>
    </row>
    <row r="67" spans="1:8" s="8" customFormat="1" ht="14.5" customHeight="1" x14ac:dyDescent="0.35">
      <c r="A67" s="36" t="s">
        <v>32</v>
      </c>
      <c r="B67" s="36"/>
      <c r="C67" s="6" t="s">
        <v>26</v>
      </c>
      <c r="D67" s="10">
        <f t="array" ref="D67">VLOOKUP("R1"&amp;A67&amp;C67,CHOOSE({1,2},'[1]Mapping for OEB Tariff Schedule'!A:A&amp;'[1]Mapping for OEB Tariff Schedule'!C:C&amp;'[1]Mapping for OEB Tariff Schedule'!D:D,'[1]Mapping for OEB Tariff Schedule'!E:E),2,0)</f>
        <v>4.0000000000000002E-4</v>
      </c>
      <c r="H67" s="1"/>
    </row>
    <row r="68" spans="1:8" s="8" customFormat="1" ht="14.5" customHeight="1" x14ac:dyDescent="0.35">
      <c r="A68" s="36" t="s">
        <v>33</v>
      </c>
      <c r="B68" s="36"/>
      <c r="C68" s="6" t="s">
        <v>26</v>
      </c>
      <c r="D68" s="10">
        <f t="array" ref="D68">VLOOKUP("R1"&amp;A68&amp;C68,CHOOSE({1,2},'[1]Mapping for OEB Tariff Schedule'!A:A&amp;'[1]Mapping for OEB Tariff Schedule'!C:C&amp;'[1]Mapping for OEB Tariff Schedule'!D:D,'[1]Mapping for OEB Tariff Schedule'!E:E),2,0)</f>
        <v>5.0000000000000001E-4</v>
      </c>
      <c r="H68" s="1"/>
    </row>
    <row r="69" spans="1:8" s="8" customFormat="1" ht="14.5" customHeight="1" x14ac:dyDescent="0.35">
      <c r="A69" s="36" t="s">
        <v>34</v>
      </c>
      <c r="B69" s="36"/>
      <c r="C69" s="6" t="s">
        <v>21</v>
      </c>
      <c r="D69" s="15">
        <f t="array" ref="D69">VLOOKUP("R1"&amp;A69&amp;C69,CHOOSE({1,2},'[1]Mapping for OEB Tariff Schedule'!A:A&amp;'[1]Mapping for OEB Tariff Schedule'!C:C&amp;'[1]Mapping for OEB Tariff Schedule'!D:D,'[1]Mapping for OEB Tariff Schedule'!E:E),2,0)</f>
        <v>0.25</v>
      </c>
      <c r="H69" s="1"/>
    </row>
    <row r="70" spans="1:8" s="8" customFormat="1" ht="14.5" customHeight="1" x14ac:dyDescent="0.35">
      <c r="A70" s="14"/>
      <c r="B70" s="14"/>
      <c r="C70" s="6"/>
      <c r="D70" s="7"/>
      <c r="H70" s="1"/>
    </row>
    <row r="71" spans="1:8" s="8" customFormat="1" ht="14.5" customHeight="1" x14ac:dyDescent="0.35">
      <c r="A71" s="14"/>
      <c r="B71" s="14"/>
      <c r="C71" s="6"/>
      <c r="D71" s="7"/>
      <c r="H71" s="1"/>
    </row>
    <row r="72" spans="1:8" s="1" customFormat="1" ht="14.5" customHeight="1" x14ac:dyDescent="0.35">
      <c r="A72" s="50" t="s">
        <v>37</v>
      </c>
      <c r="B72" s="58"/>
      <c r="C72" s="58"/>
      <c r="D72" s="58"/>
    </row>
    <row r="73" spans="1:8" s="1" customFormat="1" ht="14.5" customHeight="1" x14ac:dyDescent="0.35">
      <c r="A73" s="44" t="s">
        <v>19</v>
      </c>
      <c r="B73" s="52"/>
      <c r="C73" s="52"/>
      <c r="D73" s="52"/>
    </row>
    <row r="74" spans="1:8" s="1" customFormat="1" ht="14.5" customHeight="1" x14ac:dyDescent="0.35">
      <c r="A74" s="4"/>
      <c r="B74" s="5"/>
      <c r="C74" s="5"/>
      <c r="D74" s="5"/>
    </row>
    <row r="75" spans="1:8" s="8" customFormat="1" ht="14.5" customHeight="1" x14ac:dyDescent="0.35">
      <c r="A75" s="36" t="s">
        <v>38</v>
      </c>
      <c r="B75" s="36"/>
      <c r="C75" s="6" t="s">
        <v>21</v>
      </c>
      <c r="D75" s="7">
        <f t="array" ref="D75">VLOOKUP("R2"&amp;A75&amp;C75,CHOOSE({1,2},'[1]Mapping for OEB Tariff Schedule'!A:A&amp;'[1]Mapping for OEB Tariff Schedule'!C:C&amp;'[1]Mapping for OEB Tariff Schedule'!D:D,'[1]Mapping for OEB Tariff Schedule'!E:E),2,0)</f>
        <v>113.63506357655548</v>
      </c>
      <c r="H75" s="1"/>
    </row>
    <row r="76" spans="1:8" s="8" customFormat="1" ht="14.5" customHeight="1" x14ac:dyDescent="0.35">
      <c r="A76" s="36" t="s">
        <v>22</v>
      </c>
      <c r="B76" s="36"/>
      <c r="C76" s="6" t="s">
        <v>21</v>
      </c>
      <c r="D76" s="7">
        <f t="array" ref="D76">VLOOKUP("R2"&amp;A76&amp;C76,CHOOSE({1,2},'[1]Mapping for OEB Tariff Schedule'!A:A&amp;'[1]Mapping for OEB Tariff Schedule'!C:C&amp;'[1]Mapping for OEB Tariff Schedule'!D:D,'[1]Mapping for OEB Tariff Schedule'!E:E),2,0)</f>
        <v>0.56999999999999995</v>
      </c>
      <c r="H76" s="1"/>
    </row>
    <row r="77" spans="1:8" s="8" customFormat="1" x14ac:dyDescent="0.35">
      <c r="A77" s="43" t="s">
        <v>23</v>
      </c>
      <c r="B77" s="36"/>
      <c r="C77" s="6" t="s">
        <v>21</v>
      </c>
      <c r="D77" s="16">
        <f t="array" ref="D77">VLOOKUP("R2"&amp;A77&amp;C77,CHOOSE({1,2},'[1]Mapping for OEB Tariff Schedule'!A:A&amp;'[1]Mapping for OEB Tariff Schedule'!C:C&amp;'[1]Mapping for OEB Tariff Schedule'!D:D,'[1]Mapping for OEB Tariff Schedule'!E:E),2,0)</f>
        <v>-0.14000000000000001</v>
      </c>
      <c r="H77" s="1"/>
    </row>
    <row r="78" spans="1:8" s="8" customFormat="1" x14ac:dyDescent="0.35">
      <c r="A78" s="43" t="s">
        <v>24</v>
      </c>
      <c r="B78" s="36"/>
      <c r="C78" s="6" t="s">
        <v>21</v>
      </c>
      <c r="D78" s="16">
        <f t="array" ref="D78">VLOOKUP("R2"&amp;A78&amp;C78,CHOOSE({1,2},'[1]Mapping for OEB Tariff Schedule'!A:A&amp;'[1]Mapping for OEB Tariff Schedule'!C:C&amp;'[1]Mapping for OEB Tariff Schedule'!D:D,'[1]Mapping for OEB Tariff Schedule'!E:E),2,0)</f>
        <v>-1.92</v>
      </c>
      <c r="H78" s="1"/>
    </row>
    <row r="79" spans="1:8" s="8" customFormat="1" ht="14.5" customHeight="1" x14ac:dyDescent="0.35">
      <c r="A79" s="36" t="s">
        <v>25</v>
      </c>
      <c r="B79" s="36"/>
      <c r="C79" s="9" t="s">
        <v>26</v>
      </c>
      <c r="D79" s="17">
        <f t="array" ref="D79">VLOOKUP("R2"&amp;A79&amp;C79,CHOOSE({1,2},'[1]Mapping for OEB Tariff Schedule'!A:A&amp;'[1]Mapping for OEB Tariff Schedule'!C:C&amp;'[1]Mapping for OEB Tariff Schedule'!D:D,'[1]Mapping for OEB Tariff Schedule'!E:E),2,0)</f>
        <v>2.2732082851594185E-2</v>
      </c>
      <c r="H79" s="1"/>
    </row>
    <row r="80" spans="1:8" s="8" customFormat="1" x14ac:dyDescent="0.35">
      <c r="A80" s="43" t="s">
        <v>23</v>
      </c>
      <c r="B80" s="36"/>
      <c r="C80" s="9" t="s">
        <v>26</v>
      </c>
      <c r="D80" s="10">
        <f t="array" ref="D80">VLOOKUP("R2"&amp;A80&amp;C80,CHOOSE({1,2},'[1]Mapping for OEB Tariff Schedule'!A:A&amp;'[1]Mapping for OEB Tariff Schedule'!C:C&amp;'[1]Mapping for OEB Tariff Schedule'!D:D,'[1]Mapping for OEB Tariff Schedule'!E:E),2,0)</f>
        <v>-1.1000000000000001E-3</v>
      </c>
      <c r="H80" s="1"/>
    </row>
    <row r="81" spans="1:8" s="8" customFormat="1" ht="24" customHeight="1" x14ac:dyDescent="0.35">
      <c r="A81" s="43" t="s">
        <v>27</v>
      </c>
      <c r="B81" s="43"/>
      <c r="C81" s="9" t="s">
        <v>26</v>
      </c>
      <c r="D81" s="10">
        <f t="array" ref="D81">VLOOKUP("R2"&amp;A81&amp;C81,CHOOSE({1,2},'[1]Mapping for OEB Tariff Schedule'!A:A&amp;'[1]Mapping for OEB Tariff Schedule'!C:C&amp;'[1]Mapping for OEB Tariff Schedule'!D:D,'[1]Mapping for OEB Tariff Schedule'!E:E),2,0)</f>
        <v>-3.8999999999999998E-3</v>
      </c>
      <c r="H81" s="1"/>
    </row>
    <row r="82" spans="1:8" s="8" customFormat="1" ht="14.5" customHeight="1" x14ac:dyDescent="0.35">
      <c r="A82" s="36" t="s">
        <v>28</v>
      </c>
      <c r="B82" s="36"/>
      <c r="C82" s="6" t="s">
        <v>26</v>
      </c>
      <c r="D82" s="17">
        <f t="array" ref="D82">VLOOKUP("R2"&amp;A82&amp;C82,CHOOSE({1,2},'[1]Mapping for OEB Tariff Schedule'!A:A&amp;'[1]Mapping for OEB Tariff Schedule'!C:C&amp;'[1]Mapping for OEB Tariff Schedule'!D:D,'[1]Mapping for OEB Tariff Schedule'!E:E),2,0)</f>
        <v>7.7000000000000002E-3</v>
      </c>
      <c r="H82" s="1"/>
    </row>
    <row r="83" spans="1:8" s="8" customFormat="1" ht="14.5" customHeight="1" x14ac:dyDescent="0.35">
      <c r="A83" s="36" t="s">
        <v>29</v>
      </c>
      <c r="B83" s="36"/>
      <c r="C83" s="6" t="s">
        <v>26</v>
      </c>
      <c r="D83" s="17">
        <f t="array" ref="D83">VLOOKUP("R2"&amp;A83&amp;C83,CHOOSE({1,2},'[1]Mapping for OEB Tariff Schedule'!A:A&amp;'[1]Mapping for OEB Tariff Schedule'!C:C&amp;'[1]Mapping for OEB Tariff Schedule'!D:D,'[1]Mapping for OEB Tariff Schedule'!E:E),2,0)</f>
        <v>6.7999999999999996E-3</v>
      </c>
      <c r="H83" s="1"/>
    </row>
    <row r="84" spans="1:8" s="8" customFormat="1" ht="14.5" customHeight="1" x14ac:dyDescent="0.35">
      <c r="A84" s="14"/>
      <c r="B84" s="14"/>
      <c r="C84" s="6"/>
      <c r="D84" s="13"/>
      <c r="H84" s="1"/>
    </row>
    <row r="85" spans="1:8" s="8" customFormat="1" ht="33.5" customHeight="1" x14ac:dyDescent="0.35">
      <c r="A85" s="36" t="s">
        <v>39</v>
      </c>
      <c r="B85" s="36"/>
      <c r="C85" s="36"/>
      <c r="D85" s="36"/>
      <c r="H85" s="1"/>
    </row>
    <row r="86" spans="1:8" s="1" customFormat="1" ht="7" customHeight="1" x14ac:dyDescent="0.35">
      <c r="A86" s="11"/>
      <c r="B86" s="11"/>
      <c r="C86" s="9"/>
      <c r="D86" s="12"/>
    </row>
    <row r="87" spans="1:8" s="8" customFormat="1" ht="21" customHeight="1" x14ac:dyDescent="0.35">
      <c r="A87" s="36" t="s">
        <v>40</v>
      </c>
      <c r="B87" s="36"/>
      <c r="C87" s="36"/>
      <c r="D87" s="36"/>
      <c r="H87" s="1"/>
    </row>
    <row r="88" spans="1:8" s="1" customFormat="1" ht="14.5" customHeight="1" x14ac:dyDescent="0.35">
      <c r="A88" s="11"/>
      <c r="B88" s="11"/>
      <c r="C88" s="9"/>
      <c r="D88" s="12"/>
    </row>
    <row r="89" spans="1:8" s="1" customFormat="1" ht="14.5" customHeight="1" x14ac:dyDescent="0.35">
      <c r="A89" s="44" t="s">
        <v>30</v>
      </c>
      <c r="B89" s="56"/>
      <c r="C89" s="56"/>
      <c r="D89" s="56"/>
    </row>
    <row r="90" spans="1:8" s="1" customFormat="1" ht="14.5" customHeight="1" x14ac:dyDescent="0.35">
      <c r="A90" s="4"/>
      <c r="B90" s="11"/>
      <c r="C90" s="11"/>
      <c r="D90" s="11"/>
    </row>
    <row r="91" spans="1:8" s="8" customFormat="1" ht="14.5" customHeight="1" x14ac:dyDescent="0.35">
      <c r="A91" s="36" t="s">
        <v>31</v>
      </c>
      <c r="B91" s="36"/>
      <c r="C91" s="6" t="s">
        <v>26</v>
      </c>
      <c r="D91" s="13">
        <f t="array" ref="D91">VLOOKUP("R2"&amp;A91&amp;C91,CHOOSE({1,2},'[1]Mapping for OEB Tariff Schedule'!A:A&amp;'[1]Mapping for OEB Tariff Schedule'!C:C&amp;'[1]Mapping for OEB Tariff Schedule'!D:D,'[1]Mapping for OEB Tariff Schedule'!E:E),2,0)</f>
        <v>3.0000000000000001E-3</v>
      </c>
      <c r="H91" s="1"/>
    </row>
    <row r="92" spans="1:8" s="8" customFormat="1" ht="14.5" customHeight="1" x14ac:dyDescent="0.35">
      <c r="A92" s="36" t="s">
        <v>32</v>
      </c>
      <c r="B92" s="36"/>
      <c r="C92" s="6" t="s">
        <v>26</v>
      </c>
      <c r="D92" s="13">
        <f t="array" ref="D92">VLOOKUP("R2"&amp;A92&amp;C92,CHOOSE({1,2},'[1]Mapping for OEB Tariff Schedule'!A:A&amp;'[1]Mapping for OEB Tariff Schedule'!C:C&amp;'[1]Mapping for OEB Tariff Schedule'!D:D,'[1]Mapping for OEB Tariff Schedule'!E:E),2,0)</f>
        <v>4.0000000000000002E-4</v>
      </c>
      <c r="H92" s="1"/>
    </row>
    <row r="93" spans="1:8" s="8" customFormat="1" ht="14.5" customHeight="1" x14ac:dyDescent="0.35">
      <c r="A93" s="36" t="s">
        <v>33</v>
      </c>
      <c r="B93" s="36"/>
      <c r="C93" s="6" t="s">
        <v>26</v>
      </c>
      <c r="D93" s="13">
        <f t="array" ref="D93">VLOOKUP("R2"&amp;A93&amp;C93,CHOOSE({1,2},'[1]Mapping for OEB Tariff Schedule'!A:A&amp;'[1]Mapping for OEB Tariff Schedule'!C:C&amp;'[1]Mapping for OEB Tariff Schedule'!D:D,'[1]Mapping for OEB Tariff Schedule'!E:E),2,0)</f>
        <v>5.0000000000000001E-4</v>
      </c>
      <c r="H93" s="1"/>
    </row>
    <row r="94" spans="1:8" s="8" customFormat="1" ht="14.5" customHeight="1" x14ac:dyDescent="0.35">
      <c r="A94" s="36" t="s">
        <v>34</v>
      </c>
      <c r="B94" s="36"/>
      <c r="C94" s="6" t="s">
        <v>21</v>
      </c>
      <c r="D94" s="7">
        <f t="array" ref="D94">VLOOKUP("R2"&amp;A94&amp;C94,CHOOSE({1,2},'[1]Mapping for OEB Tariff Schedule'!A:A&amp;'[1]Mapping for OEB Tariff Schedule'!C:C&amp;'[1]Mapping for OEB Tariff Schedule'!D:D,'[1]Mapping for OEB Tariff Schedule'!E:E),2,0)</f>
        <v>0.25</v>
      </c>
      <c r="H94" s="1"/>
    </row>
    <row r="95" spans="1:8" s="8" customFormat="1" ht="14.5" customHeight="1" x14ac:dyDescent="0.35">
      <c r="A95" s="14"/>
      <c r="B95" s="14"/>
      <c r="C95" s="6"/>
      <c r="D95" s="7"/>
      <c r="H95" s="1"/>
    </row>
    <row r="96" spans="1:8" s="8" customFormat="1" ht="14.5" customHeight="1" x14ac:dyDescent="0.35">
      <c r="A96" s="14"/>
      <c r="B96" s="14"/>
      <c r="C96" s="6"/>
      <c r="D96" s="7"/>
      <c r="H96" s="1"/>
    </row>
    <row r="97" spans="1:8" s="1" customFormat="1" ht="14.5" customHeight="1" x14ac:dyDescent="0.35">
      <c r="A97" s="50" t="s">
        <v>41</v>
      </c>
      <c r="B97" s="58"/>
      <c r="C97" s="58"/>
      <c r="D97" s="58"/>
    </row>
    <row r="98" spans="1:8" s="1" customFormat="1" ht="14.5" customHeight="1" x14ac:dyDescent="0.35">
      <c r="A98" s="44" t="s">
        <v>19</v>
      </c>
      <c r="B98" s="52"/>
      <c r="C98" s="52"/>
      <c r="D98" s="52"/>
    </row>
    <row r="99" spans="1:8" s="1" customFormat="1" ht="14.5" customHeight="1" x14ac:dyDescent="0.35">
      <c r="A99" s="4"/>
      <c r="B99" s="5"/>
      <c r="C99" s="5"/>
      <c r="D99" s="5"/>
    </row>
    <row r="100" spans="1:8" s="8" customFormat="1" ht="14.5" customHeight="1" x14ac:dyDescent="0.35">
      <c r="A100" s="36" t="s">
        <v>20</v>
      </c>
      <c r="B100" s="36"/>
      <c r="C100" s="6" t="s">
        <v>21</v>
      </c>
      <c r="D100" s="7">
        <f t="array" ref="D100">VLOOKUP("Seasonal"&amp;A100&amp;C100,CHOOSE({1,2},'[1]Mapping for OEB Tariff Schedule'!A:A&amp;'[1]Mapping for OEB Tariff Schedule'!C:C&amp;'[1]Mapping for OEB Tariff Schedule'!D:D,'[1]Mapping for OEB Tariff Schedule'!E:E),2,0)</f>
        <v>50.719507937815912</v>
      </c>
      <c r="H100" s="1"/>
    </row>
    <row r="101" spans="1:8" s="8" customFormat="1" ht="14.5" customHeight="1" x14ac:dyDescent="0.35">
      <c r="A101" s="36" t="s">
        <v>22</v>
      </c>
      <c r="B101" s="36"/>
      <c r="C101" s="6" t="s">
        <v>21</v>
      </c>
      <c r="D101" s="7">
        <f t="array" ref="D101">VLOOKUP("Seasonal"&amp;A101&amp;C101,CHOOSE({1,2},'[1]Mapping for OEB Tariff Schedule'!A:A&amp;'[1]Mapping for OEB Tariff Schedule'!C:C&amp;'[1]Mapping for OEB Tariff Schedule'!D:D,'[1]Mapping for OEB Tariff Schedule'!E:E),2,0)</f>
        <v>0.56999999999999995</v>
      </c>
      <c r="H101" s="1"/>
    </row>
    <row r="102" spans="1:8" s="8" customFormat="1" x14ac:dyDescent="0.35">
      <c r="A102" s="43" t="s">
        <v>23</v>
      </c>
      <c r="B102" s="36"/>
      <c r="C102" s="6" t="s">
        <v>21</v>
      </c>
      <c r="D102" s="15">
        <f t="array" ref="D102">VLOOKUP("Seasonal"&amp;A102&amp;C102,CHOOSE({1,2},'[1]Mapping for OEB Tariff Schedule'!A:A&amp;'[1]Mapping for OEB Tariff Schedule'!C:C&amp;'[1]Mapping for OEB Tariff Schedule'!D:D,'[1]Mapping for OEB Tariff Schedule'!E:E),2,0)</f>
        <v>-0.14000000000000001</v>
      </c>
      <c r="H102" s="1"/>
    </row>
    <row r="103" spans="1:8" s="8" customFormat="1" x14ac:dyDescent="0.35">
      <c r="A103" s="43" t="s">
        <v>24</v>
      </c>
      <c r="B103" s="36"/>
      <c r="C103" s="6" t="s">
        <v>21</v>
      </c>
      <c r="D103" s="15">
        <f t="array" ref="D103">VLOOKUP("Seasonal"&amp;A103&amp;C103,CHOOSE({1,2},'[1]Mapping for OEB Tariff Schedule'!A:A&amp;'[1]Mapping for OEB Tariff Schedule'!C:C&amp;'[1]Mapping for OEB Tariff Schedule'!D:D,'[1]Mapping for OEB Tariff Schedule'!E:E),2,0)</f>
        <v>-0.9</v>
      </c>
      <c r="H103" s="1"/>
    </row>
    <row r="104" spans="1:8" s="8" customFormat="1" ht="14.5" customHeight="1" x14ac:dyDescent="0.35">
      <c r="A104" s="36" t="s">
        <v>25</v>
      </c>
      <c r="B104" s="36"/>
      <c r="C104" s="9" t="s">
        <v>26</v>
      </c>
      <c r="D104" s="13">
        <f t="array" ref="D104">VLOOKUP("Seasonal"&amp;A104&amp;C104,CHOOSE({1,2},'[1]Mapping for OEB Tariff Schedule'!A:A&amp;'[1]Mapping for OEB Tariff Schedule'!C:C&amp;'[1]Mapping for OEB Tariff Schedule'!D:D,'[1]Mapping for OEB Tariff Schedule'!E:E),2,0)</f>
        <v>4.4057420315166074E-2</v>
      </c>
      <c r="H104" s="1"/>
    </row>
    <row r="105" spans="1:8" s="8" customFormat="1" x14ac:dyDescent="0.35">
      <c r="A105" s="43" t="s">
        <v>23</v>
      </c>
      <c r="B105" s="36"/>
      <c r="C105" s="9" t="s">
        <v>26</v>
      </c>
      <c r="D105" s="10">
        <f t="array" ref="D105">VLOOKUP("Seasonal"&amp;A105&amp;C105,CHOOSE({1,2},'[1]Mapping for OEB Tariff Schedule'!A:A&amp;'[1]Mapping for OEB Tariff Schedule'!C:C&amp;'[1]Mapping for OEB Tariff Schedule'!D:D,'[1]Mapping for OEB Tariff Schedule'!E:E),2,0)</f>
        <v>-2.3E-3</v>
      </c>
      <c r="H105" s="1"/>
    </row>
    <row r="106" spans="1:8" s="8" customFormat="1" ht="28" customHeight="1" x14ac:dyDescent="0.35">
      <c r="A106" s="43" t="s">
        <v>27</v>
      </c>
      <c r="B106" s="43"/>
      <c r="C106" s="9" t="s">
        <v>26</v>
      </c>
      <c r="D106" s="10">
        <f t="array" ref="D106">VLOOKUP("Seasonal"&amp;A106&amp;C106,CHOOSE({1,2},'[1]Mapping for OEB Tariff Schedule'!A:A&amp;'[1]Mapping for OEB Tariff Schedule'!C:C&amp;'[1]Mapping for OEB Tariff Schedule'!D:D,'[1]Mapping for OEB Tariff Schedule'!E:E),2,0)</f>
        <v>-3.8999999999999998E-3</v>
      </c>
      <c r="H106" s="1"/>
    </row>
    <row r="107" spans="1:8" s="8" customFormat="1" ht="11.25" customHeight="1" x14ac:dyDescent="0.35">
      <c r="A107" s="36" t="s">
        <v>28</v>
      </c>
      <c r="B107" s="36"/>
      <c r="C107" s="6" t="s">
        <v>26</v>
      </c>
      <c r="D107" s="10">
        <f t="array" ref="D107">VLOOKUP("Seasonal"&amp;A107&amp;C107,CHOOSE({1,2},'[1]Mapping for OEB Tariff Schedule'!A:A&amp;'[1]Mapping for OEB Tariff Schedule'!C:C&amp;'[1]Mapping for OEB Tariff Schedule'!D:D,'[1]Mapping for OEB Tariff Schedule'!E:E),2,0)</f>
        <v>6.4000000000000003E-3</v>
      </c>
      <c r="H107" s="1"/>
    </row>
    <row r="108" spans="1:8" s="8" customFormat="1" ht="11.25" customHeight="1" x14ac:dyDescent="0.35">
      <c r="A108" s="36" t="s">
        <v>29</v>
      </c>
      <c r="B108" s="36"/>
      <c r="C108" s="6" t="s">
        <v>26</v>
      </c>
      <c r="D108" s="10">
        <f t="array" ref="D108">VLOOKUP("Seasonal"&amp;A108&amp;C108,CHOOSE({1,2},'[1]Mapping for OEB Tariff Schedule'!A:A&amp;'[1]Mapping for OEB Tariff Schedule'!C:C&amp;'[1]Mapping for OEB Tariff Schedule'!D:D,'[1]Mapping for OEB Tariff Schedule'!E:E),2,0)</f>
        <v>6.1000000000000004E-3</v>
      </c>
      <c r="H108" s="1"/>
    </row>
    <row r="109" spans="1:8" s="1" customFormat="1" ht="6.75" customHeight="1" x14ac:dyDescent="0.35">
      <c r="A109" s="11"/>
      <c r="B109" s="11"/>
      <c r="C109" s="9"/>
      <c r="D109" s="12"/>
    </row>
    <row r="110" spans="1:8" s="1" customFormat="1" ht="15" customHeight="1" x14ac:dyDescent="0.35">
      <c r="A110" s="44" t="s">
        <v>30</v>
      </c>
      <c r="B110" s="56"/>
      <c r="C110" s="56"/>
      <c r="D110" s="56"/>
    </row>
    <row r="111" spans="1:8" s="1" customFormat="1" ht="6.75" customHeight="1" x14ac:dyDescent="0.35">
      <c r="A111" s="4"/>
      <c r="B111" s="11"/>
      <c r="C111" s="11"/>
      <c r="D111" s="11"/>
    </row>
    <row r="112" spans="1:8" s="8" customFormat="1" ht="11.25" customHeight="1" x14ac:dyDescent="0.35">
      <c r="A112" s="36" t="s">
        <v>31</v>
      </c>
      <c r="B112" s="36"/>
      <c r="C112" s="6" t="s">
        <v>26</v>
      </c>
      <c r="D112" s="13">
        <f t="array" ref="D112">VLOOKUP("Seasonal"&amp;A112&amp;C112,CHOOSE({1,2},'[1]Mapping for OEB Tariff Schedule'!A:A&amp;'[1]Mapping for OEB Tariff Schedule'!C:C&amp;'[1]Mapping for OEB Tariff Schedule'!D:D,'[1]Mapping for OEB Tariff Schedule'!E:E),2,0)</f>
        <v>3.0000000000000001E-3</v>
      </c>
      <c r="H112" s="1"/>
    </row>
    <row r="113" spans="1:8" s="8" customFormat="1" ht="11.25" customHeight="1" x14ac:dyDescent="0.35">
      <c r="A113" s="36" t="s">
        <v>32</v>
      </c>
      <c r="B113" s="36"/>
      <c r="C113" s="6" t="s">
        <v>26</v>
      </c>
      <c r="D113" s="13">
        <f t="array" ref="D113">VLOOKUP("Seasonal"&amp;A113&amp;C113,CHOOSE({1,2},'[1]Mapping for OEB Tariff Schedule'!A:A&amp;'[1]Mapping for OEB Tariff Schedule'!C:C&amp;'[1]Mapping for OEB Tariff Schedule'!D:D,'[1]Mapping for OEB Tariff Schedule'!E:E),2,0)</f>
        <v>4.0000000000000002E-4</v>
      </c>
      <c r="H113" s="1"/>
    </row>
    <row r="114" spans="1:8" s="8" customFormat="1" ht="11.25" customHeight="1" x14ac:dyDescent="0.35">
      <c r="A114" s="36" t="s">
        <v>33</v>
      </c>
      <c r="B114" s="36"/>
      <c r="C114" s="6" t="s">
        <v>26</v>
      </c>
      <c r="D114" s="13">
        <f t="array" ref="D114">VLOOKUP("Seasonal"&amp;A114&amp;C114,CHOOSE({1,2},'[1]Mapping for OEB Tariff Schedule'!A:A&amp;'[1]Mapping for OEB Tariff Schedule'!C:C&amp;'[1]Mapping for OEB Tariff Schedule'!D:D,'[1]Mapping for OEB Tariff Schedule'!E:E),2,0)</f>
        <v>5.0000000000000001E-4</v>
      </c>
      <c r="H114" s="1"/>
    </row>
    <row r="115" spans="1:8" s="8" customFormat="1" ht="11.25" customHeight="1" x14ac:dyDescent="0.35">
      <c r="A115" s="36" t="s">
        <v>34</v>
      </c>
      <c r="B115" s="36"/>
      <c r="C115" s="6" t="s">
        <v>21</v>
      </c>
      <c r="D115" s="7">
        <f t="array" ref="D115">VLOOKUP("Seasonal"&amp;A115&amp;C115,CHOOSE({1,2},'[1]Mapping for OEB Tariff Schedule'!A:A&amp;'[1]Mapping for OEB Tariff Schedule'!C:C&amp;'[1]Mapping for OEB Tariff Schedule'!D:D,'[1]Mapping for OEB Tariff Schedule'!E:E),2,0)</f>
        <v>0.25</v>
      </c>
      <c r="H115" s="1"/>
    </row>
    <row r="116" spans="1:8" s="8" customFormat="1" ht="11.25" customHeight="1" x14ac:dyDescent="0.35">
      <c r="A116" s="14"/>
      <c r="B116" s="14"/>
      <c r="C116" s="6"/>
      <c r="D116" s="7"/>
      <c r="H116" s="1"/>
    </row>
    <row r="117" spans="1:8" s="18" customFormat="1" ht="18.75" customHeight="1" x14ac:dyDescent="0.45">
      <c r="A117" s="53" t="s">
        <v>42</v>
      </c>
      <c r="B117" s="54"/>
      <c r="C117" s="54"/>
      <c r="D117" s="54"/>
      <c r="H117" s="1"/>
    </row>
    <row r="118" spans="1:8" s="1" customFormat="1" ht="46.25" customHeight="1" x14ac:dyDescent="0.35">
      <c r="A118" s="38" t="s">
        <v>43</v>
      </c>
      <c r="B118" s="38"/>
      <c r="C118" s="38"/>
      <c r="D118" s="38"/>
    </row>
    <row r="119" spans="1:8" s="1" customFormat="1" ht="6.75" customHeight="1" x14ac:dyDescent="0.35">
      <c r="A119" s="2"/>
      <c r="B119" s="2"/>
      <c r="C119" s="2"/>
      <c r="D119" s="2"/>
    </row>
    <row r="120" spans="1:8" s="1" customFormat="1" ht="14.75" customHeight="1" x14ac:dyDescent="0.35">
      <c r="A120" s="55" t="s">
        <v>11</v>
      </c>
      <c r="B120" s="38"/>
      <c r="C120" s="38"/>
      <c r="D120" s="38"/>
    </row>
    <row r="121" spans="1:8" s="1" customFormat="1" ht="6.75" customHeight="1" x14ac:dyDescent="0.35">
      <c r="A121" s="3"/>
      <c r="B121" s="2"/>
      <c r="C121" s="2"/>
      <c r="D121" s="2"/>
    </row>
    <row r="122" spans="1:8" s="1" customFormat="1" ht="13.25" customHeight="1" x14ac:dyDescent="0.35">
      <c r="A122" s="38" t="s">
        <v>44</v>
      </c>
      <c r="B122" s="38"/>
      <c r="C122" s="38"/>
      <c r="D122" s="38"/>
    </row>
    <row r="123" spans="1:8" s="1" customFormat="1" ht="35.5" customHeight="1" x14ac:dyDescent="0.35">
      <c r="A123" s="34" t="s">
        <v>45</v>
      </c>
      <c r="B123" s="34"/>
      <c r="C123" s="34"/>
      <c r="D123" s="34"/>
    </row>
    <row r="124" spans="1:8" s="1" customFormat="1" ht="6.75" customHeight="1" x14ac:dyDescent="0.35">
      <c r="A124" s="2"/>
      <c r="B124" s="2"/>
      <c r="C124" s="2"/>
      <c r="D124" s="2"/>
    </row>
    <row r="125" spans="1:8" s="1" customFormat="1" ht="34.5" customHeight="1" x14ac:dyDescent="0.35">
      <c r="A125" s="38" t="s">
        <v>14</v>
      </c>
      <c r="B125" s="38"/>
      <c r="C125" s="38"/>
      <c r="D125" s="38"/>
    </row>
    <row r="126" spans="1:8" s="1" customFormat="1" ht="6.75" customHeight="1" x14ac:dyDescent="0.35">
      <c r="A126" s="2"/>
      <c r="B126" s="2"/>
      <c r="C126" s="2"/>
      <c r="D126" s="2"/>
    </row>
    <row r="127" spans="1:8" s="1" customFormat="1" ht="46.25" customHeight="1" x14ac:dyDescent="0.35">
      <c r="A127" s="38" t="s">
        <v>15</v>
      </c>
      <c r="B127" s="38"/>
      <c r="C127" s="38"/>
      <c r="D127" s="38"/>
    </row>
    <row r="128" spans="1:8" s="1" customFormat="1" ht="6.75" customHeight="1" x14ac:dyDescent="0.35">
      <c r="A128" s="2"/>
      <c r="B128" s="2"/>
      <c r="C128" s="2"/>
      <c r="D128" s="2"/>
    </row>
    <row r="129" spans="1:8" s="1" customFormat="1" ht="46.25" customHeight="1" x14ac:dyDescent="0.35">
      <c r="A129" s="38" t="s">
        <v>16</v>
      </c>
      <c r="B129" s="38"/>
      <c r="C129" s="38"/>
      <c r="D129" s="38"/>
    </row>
    <row r="130" spans="1:8" s="1" customFormat="1" ht="6.75" customHeight="1" x14ac:dyDescent="0.35">
      <c r="A130" s="38"/>
      <c r="B130" s="38"/>
      <c r="C130" s="38"/>
      <c r="D130" s="38"/>
    </row>
    <row r="131" spans="1:8" s="1" customFormat="1" ht="69.650000000000006" customHeight="1" x14ac:dyDescent="0.35">
      <c r="A131" s="38" t="s">
        <v>46</v>
      </c>
      <c r="B131" s="38"/>
      <c r="C131" s="38"/>
      <c r="D131" s="38"/>
    </row>
    <row r="132" spans="1:8" s="1" customFormat="1" ht="6.75" customHeight="1" x14ac:dyDescent="0.35">
      <c r="A132" s="38"/>
      <c r="B132" s="38"/>
      <c r="C132" s="38"/>
      <c r="D132" s="38"/>
    </row>
    <row r="133" spans="1:8" s="1" customFormat="1" ht="69.650000000000006" customHeight="1" x14ac:dyDescent="0.35">
      <c r="A133" s="38" t="s">
        <v>47</v>
      </c>
      <c r="B133" s="38"/>
      <c r="C133" s="38"/>
      <c r="D133" s="38"/>
    </row>
    <row r="134" spans="1:8" s="1" customFormat="1" ht="6.75" customHeight="1" x14ac:dyDescent="0.35">
      <c r="A134" s="38"/>
      <c r="B134" s="38"/>
      <c r="C134" s="38"/>
      <c r="D134" s="38"/>
    </row>
    <row r="135" spans="1:8" s="1" customFormat="1" ht="34.5" customHeight="1" x14ac:dyDescent="0.35">
      <c r="A135" s="38" t="s">
        <v>17</v>
      </c>
      <c r="B135" s="38"/>
      <c r="C135" s="38"/>
      <c r="D135" s="38"/>
    </row>
    <row r="136" spans="1:8" s="1" customFormat="1" ht="12" customHeight="1" x14ac:dyDescent="0.35">
      <c r="A136" s="2"/>
      <c r="B136" s="2"/>
      <c r="C136" s="2"/>
      <c r="D136" s="2"/>
    </row>
    <row r="137" spans="1:8" s="1" customFormat="1" ht="15" customHeight="1" x14ac:dyDescent="0.35">
      <c r="A137" s="50" t="s">
        <v>48</v>
      </c>
      <c r="B137" s="58"/>
      <c r="C137" s="58"/>
      <c r="D137" s="58"/>
    </row>
    <row r="138" spans="1:8" s="1" customFormat="1" ht="6.75" customHeight="1" x14ac:dyDescent="0.35">
      <c r="A138" s="2"/>
      <c r="B138" s="2"/>
      <c r="C138" s="2"/>
      <c r="D138" s="2"/>
    </row>
    <row r="139" spans="1:8" s="1" customFormat="1" ht="23" customHeight="1" x14ac:dyDescent="0.35">
      <c r="A139" s="38" t="s">
        <v>49</v>
      </c>
      <c r="B139" s="38"/>
      <c r="C139" s="38"/>
      <c r="D139" s="38"/>
    </row>
    <row r="140" spans="1:8" s="1" customFormat="1" ht="6.75" customHeight="1" x14ac:dyDescent="0.35">
      <c r="A140" s="2"/>
      <c r="B140" s="2"/>
      <c r="C140" s="2"/>
      <c r="D140" s="2"/>
    </row>
    <row r="141" spans="1:8" s="1" customFormat="1" ht="15" customHeight="1" x14ac:dyDescent="0.35">
      <c r="A141" s="44" t="s">
        <v>19</v>
      </c>
      <c r="B141" s="44"/>
      <c r="C141" s="44"/>
      <c r="D141" s="44"/>
    </row>
    <row r="142" spans="1:8" s="1" customFormat="1" ht="6.75" customHeight="1" x14ac:dyDescent="0.35">
      <c r="A142" s="4"/>
      <c r="B142" s="5"/>
      <c r="C142" s="5"/>
      <c r="D142" s="5"/>
    </row>
    <row r="143" spans="1:8" s="8" customFormat="1" ht="11.25" customHeight="1" x14ac:dyDescent="0.35">
      <c r="A143" s="36" t="s">
        <v>20</v>
      </c>
      <c r="B143" s="36"/>
      <c r="C143" s="6" t="s">
        <v>21</v>
      </c>
      <c r="D143" s="7">
        <f t="array" ref="D143">VLOOKUP("UGe"&amp;A143&amp;C143,CHOOSE({1,2},'[1]Mapping for OEB Tariff Schedule'!A:A&amp;'[1]Mapping for OEB Tariff Schedule'!C:C&amp;'[1]Mapping for OEB Tariff Schedule'!D:D,'[1]Mapping for OEB Tariff Schedule'!E:E),2,0)</f>
        <v>25.590636048426276</v>
      </c>
      <c r="H143" s="1"/>
    </row>
    <row r="144" spans="1:8" s="8" customFormat="1" ht="11.25" customHeight="1" x14ac:dyDescent="0.35">
      <c r="A144" s="36" t="s">
        <v>22</v>
      </c>
      <c r="B144" s="36"/>
      <c r="C144" s="6" t="s">
        <v>21</v>
      </c>
      <c r="D144" s="7">
        <f t="array" ref="D144">VLOOKUP("UGe"&amp;A144&amp;C144,CHOOSE({1,2},'[1]Mapping for OEB Tariff Schedule'!A:A&amp;'[1]Mapping for OEB Tariff Schedule'!C:C&amp;'[1]Mapping for OEB Tariff Schedule'!D:D,'[1]Mapping for OEB Tariff Schedule'!E:E),2,0)</f>
        <v>0.56999999999999995</v>
      </c>
      <c r="H144" s="1"/>
    </row>
    <row r="145" spans="1:8" s="8" customFormat="1" x14ac:dyDescent="0.35">
      <c r="A145" s="43" t="s">
        <v>23</v>
      </c>
      <c r="B145" s="36"/>
      <c r="C145" s="6" t="s">
        <v>21</v>
      </c>
      <c r="D145" s="15">
        <f t="array" ref="D145">VLOOKUP("UGe"&amp;A145&amp;C145,CHOOSE({1,2},'[1]Mapping for OEB Tariff Schedule'!A:A&amp;'[1]Mapping for OEB Tariff Schedule'!C:C&amp;'[1]Mapping for OEB Tariff Schedule'!D:D,'[1]Mapping for OEB Tariff Schedule'!E:E),2,0)</f>
        <v>-0.14000000000000001</v>
      </c>
      <c r="H145" s="1"/>
    </row>
    <row r="146" spans="1:8" s="8" customFormat="1" x14ac:dyDescent="0.35">
      <c r="A146" s="43" t="s">
        <v>24</v>
      </c>
      <c r="B146" s="36"/>
      <c r="C146" s="6" t="s">
        <v>21</v>
      </c>
      <c r="D146" s="15">
        <f t="array" ref="D146">VLOOKUP("UGe"&amp;A146&amp;C146,CHOOSE({1,2},'[1]Mapping for OEB Tariff Schedule'!A:A&amp;'[1]Mapping for OEB Tariff Schedule'!C:C&amp;'[1]Mapping for OEB Tariff Schedule'!D:D,'[1]Mapping for OEB Tariff Schedule'!E:E),2,0)</f>
        <v>-0.36</v>
      </c>
      <c r="H146" s="1"/>
    </row>
    <row r="147" spans="1:8" s="8" customFormat="1" ht="11.25" customHeight="1" x14ac:dyDescent="0.35">
      <c r="A147" s="36" t="s">
        <v>25</v>
      </c>
      <c r="B147" s="36"/>
      <c r="C147" s="9" t="s">
        <v>26</v>
      </c>
      <c r="D147" s="17">
        <f t="array" ref="D147">VLOOKUP("UGe"&amp;A147&amp;C147,CHOOSE({1,2},'[1]Mapping for OEB Tariff Schedule'!A:A&amp;'[1]Mapping for OEB Tariff Schedule'!C:C&amp;'[1]Mapping for OEB Tariff Schedule'!D:D,'[1]Mapping for OEB Tariff Schedule'!E:E),2,0)</f>
        <v>3.056591544553856E-2</v>
      </c>
      <c r="H147" s="1"/>
    </row>
    <row r="148" spans="1:8" s="8" customFormat="1" x14ac:dyDescent="0.35">
      <c r="A148" s="43" t="s">
        <v>23</v>
      </c>
      <c r="B148" s="36"/>
      <c r="C148" s="9" t="s">
        <v>26</v>
      </c>
      <c r="D148" s="10">
        <f t="array" ref="D148">VLOOKUP("UGe"&amp;A148&amp;C148,CHOOSE({1,2},'[1]Mapping for OEB Tariff Schedule'!A:A&amp;'[1]Mapping for OEB Tariff Schedule'!C:C&amp;'[1]Mapping for OEB Tariff Schedule'!D:D,'[1]Mapping for OEB Tariff Schedule'!E:E),2,0)</f>
        <v>-2.9999999999999997E-4</v>
      </c>
      <c r="H148" s="1"/>
    </row>
    <row r="149" spans="1:8" s="8" customFormat="1" ht="22" customHeight="1" x14ac:dyDescent="0.35">
      <c r="A149" s="43" t="s">
        <v>27</v>
      </c>
      <c r="B149" s="43"/>
      <c r="C149" s="9" t="s">
        <v>26</v>
      </c>
      <c r="D149" s="10">
        <f t="array" ref="D149">VLOOKUP("UGe"&amp;A149&amp;C149,CHOOSE({1,2},'[1]Mapping for OEB Tariff Schedule'!A:A&amp;'[1]Mapping for OEB Tariff Schedule'!C:C&amp;'[1]Mapping for OEB Tariff Schedule'!D:D,'[1]Mapping for OEB Tariff Schedule'!E:E),2,0)</f>
        <v>-3.8999999999999998E-3</v>
      </c>
      <c r="H149" s="1"/>
    </row>
    <row r="150" spans="1:8" s="8" customFormat="1" x14ac:dyDescent="0.35">
      <c r="A150" s="43" t="s">
        <v>24</v>
      </c>
      <c r="B150" s="36"/>
      <c r="C150" s="9" t="s">
        <v>26</v>
      </c>
      <c r="D150" s="10">
        <f t="array" ref="D150">VLOOKUP("UGe"&amp;A150&amp;C150,CHOOSE({1,2},'[1]Mapping for OEB Tariff Schedule'!A:A&amp;'[1]Mapping for OEB Tariff Schedule'!C:C&amp;'[1]Mapping for OEB Tariff Schedule'!D:D,'[1]Mapping for OEB Tariff Schedule'!E:E),2,0)</f>
        <v>-4.0000000000000002E-4</v>
      </c>
      <c r="H150" s="1"/>
    </row>
    <row r="151" spans="1:8" s="8" customFormat="1" ht="11.25" customHeight="1" x14ac:dyDescent="0.35">
      <c r="A151" s="36" t="s">
        <v>28</v>
      </c>
      <c r="B151" s="36"/>
      <c r="C151" s="6" t="s">
        <v>26</v>
      </c>
      <c r="D151" s="10">
        <f t="array" ref="D151">VLOOKUP("UGe"&amp;A151&amp;C151,CHOOSE({1,2},'[1]Mapping for OEB Tariff Schedule'!A:A&amp;'[1]Mapping for OEB Tariff Schedule'!C:C&amp;'[1]Mapping for OEB Tariff Schedule'!D:D,'[1]Mapping for OEB Tariff Schedule'!E:E),2,0)</f>
        <v>7.0000000000000001E-3</v>
      </c>
      <c r="H151" s="1"/>
    </row>
    <row r="152" spans="1:8" s="8" customFormat="1" ht="11.25" customHeight="1" x14ac:dyDescent="0.35">
      <c r="A152" s="36" t="s">
        <v>29</v>
      </c>
      <c r="B152" s="36"/>
      <c r="C152" s="6" t="s">
        <v>26</v>
      </c>
      <c r="D152" s="10">
        <f t="array" ref="D152">VLOOKUP("UGe"&amp;A152&amp;C152,CHOOSE({1,2},'[1]Mapping for OEB Tariff Schedule'!A:A&amp;'[1]Mapping for OEB Tariff Schedule'!C:C&amp;'[1]Mapping for OEB Tariff Schedule'!D:D,'[1]Mapping for OEB Tariff Schedule'!E:E),2,0)</f>
        <v>5.7000000000000002E-3</v>
      </c>
      <c r="H152" s="1"/>
    </row>
    <row r="153" spans="1:8" s="1" customFormat="1" ht="6.75" customHeight="1" x14ac:dyDescent="0.35">
      <c r="A153" s="11"/>
      <c r="B153" s="11"/>
      <c r="C153" s="9"/>
      <c r="D153" s="12"/>
    </row>
    <row r="154" spans="1:8" s="1" customFormat="1" ht="15" customHeight="1" x14ac:dyDescent="0.35">
      <c r="A154" s="44" t="s">
        <v>30</v>
      </c>
      <c r="B154" s="56"/>
      <c r="C154" s="56"/>
      <c r="D154" s="56"/>
    </row>
    <row r="155" spans="1:8" s="1" customFormat="1" ht="6.75" customHeight="1" x14ac:dyDescent="0.35">
      <c r="A155" s="4"/>
      <c r="B155" s="11"/>
      <c r="C155" s="11"/>
      <c r="D155" s="11"/>
    </row>
    <row r="156" spans="1:8" s="8" customFormat="1" ht="11.25" customHeight="1" x14ac:dyDescent="0.35">
      <c r="A156" s="36" t="s">
        <v>31</v>
      </c>
      <c r="B156" s="36"/>
      <c r="C156" s="6" t="s">
        <v>26</v>
      </c>
      <c r="D156" s="13">
        <f t="array" ref="D156">VLOOKUP("UGe"&amp;A156&amp;C156,CHOOSE({1,2},'[1]Mapping for OEB Tariff Schedule'!A:A&amp;'[1]Mapping for OEB Tariff Schedule'!C:C&amp;'[1]Mapping for OEB Tariff Schedule'!D:D,'[1]Mapping for OEB Tariff Schedule'!E:E),2,0)</f>
        <v>3.0000000000000001E-3</v>
      </c>
      <c r="H156" s="1"/>
    </row>
    <row r="157" spans="1:8" s="8" customFormat="1" ht="11.25" customHeight="1" x14ac:dyDescent="0.35">
      <c r="A157" s="36" t="s">
        <v>32</v>
      </c>
      <c r="B157" s="36"/>
      <c r="C157" s="6" t="s">
        <v>26</v>
      </c>
      <c r="D157" s="13">
        <f t="array" ref="D157">VLOOKUP("UGe"&amp;A157&amp;C157,CHOOSE({1,2},'[1]Mapping for OEB Tariff Schedule'!A:A&amp;'[1]Mapping for OEB Tariff Schedule'!C:C&amp;'[1]Mapping for OEB Tariff Schedule'!D:D,'[1]Mapping for OEB Tariff Schedule'!E:E),2,0)</f>
        <v>4.0000000000000002E-4</v>
      </c>
      <c r="H157" s="1"/>
    </row>
    <row r="158" spans="1:8" s="8" customFormat="1" ht="11.25" customHeight="1" x14ac:dyDescent="0.35">
      <c r="A158" s="36" t="s">
        <v>33</v>
      </c>
      <c r="B158" s="36"/>
      <c r="C158" s="6" t="s">
        <v>26</v>
      </c>
      <c r="D158" s="13">
        <f t="array" ref="D158">VLOOKUP("UGe"&amp;A158&amp;C158,CHOOSE({1,2},'[1]Mapping for OEB Tariff Schedule'!A:A&amp;'[1]Mapping for OEB Tariff Schedule'!C:C&amp;'[1]Mapping for OEB Tariff Schedule'!D:D,'[1]Mapping for OEB Tariff Schedule'!E:E),2,0)</f>
        <v>5.0000000000000001E-4</v>
      </c>
      <c r="H158" s="1"/>
    </row>
    <row r="159" spans="1:8" s="8" customFormat="1" ht="11.25" customHeight="1" x14ac:dyDescent="0.35">
      <c r="A159" s="36" t="s">
        <v>34</v>
      </c>
      <c r="B159" s="36"/>
      <c r="C159" s="6" t="s">
        <v>21</v>
      </c>
      <c r="D159" s="7">
        <f t="array" ref="D159">VLOOKUP("UGe"&amp;A159&amp;C159,CHOOSE({1,2},'[1]Mapping for OEB Tariff Schedule'!A:A&amp;'[1]Mapping for OEB Tariff Schedule'!C:C&amp;'[1]Mapping for OEB Tariff Schedule'!D:D,'[1]Mapping for OEB Tariff Schedule'!E:E),2,0)</f>
        <v>0.25</v>
      </c>
      <c r="H159" s="1"/>
    </row>
    <row r="160" spans="1:8" s="8" customFormat="1" ht="9" customHeight="1" x14ac:dyDescent="0.35">
      <c r="A160" s="14"/>
      <c r="B160" s="14"/>
      <c r="C160" s="6"/>
      <c r="D160" s="7"/>
      <c r="H160" s="1"/>
    </row>
    <row r="161" spans="1:8" s="8" customFormat="1" ht="9" customHeight="1" x14ac:dyDescent="0.35">
      <c r="A161" s="14"/>
      <c r="B161" s="14"/>
      <c r="C161" s="6"/>
      <c r="D161" s="7"/>
      <c r="H161" s="1"/>
    </row>
    <row r="162" spans="1:8" s="1" customFormat="1" ht="15" customHeight="1" x14ac:dyDescent="0.35">
      <c r="A162" s="50" t="s">
        <v>50</v>
      </c>
      <c r="B162" s="58"/>
      <c r="C162" s="58"/>
      <c r="D162" s="58"/>
    </row>
    <row r="163" spans="1:8" s="1" customFormat="1" ht="6.75" customHeight="1" x14ac:dyDescent="0.35">
      <c r="A163" s="2"/>
      <c r="B163" s="2"/>
      <c r="C163" s="2"/>
      <c r="D163" s="2"/>
    </row>
    <row r="164" spans="1:8" s="1" customFormat="1" ht="23" customHeight="1" x14ac:dyDescent="0.35">
      <c r="A164" s="38" t="s">
        <v>51</v>
      </c>
      <c r="B164" s="38"/>
      <c r="C164" s="38"/>
      <c r="D164" s="38"/>
    </row>
    <row r="165" spans="1:8" s="1" customFormat="1" ht="6.75" customHeight="1" x14ac:dyDescent="0.35">
      <c r="A165" s="2"/>
      <c r="B165" s="2"/>
      <c r="C165" s="2"/>
      <c r="D165" s="2"/>
    </row>
    <row r="166" spans="1:8" s="1" customFormat="1" ht="15" customHeight="1" x14ac:dyDescent="0.35">
      <c r="A166" s="44" t="s">
        <v>19</v>
      </c>
      <c r="B166" s="44"/>
      <c r="C166" s="44"/>
      <c r="D166" s="44"/>
    </row>
    <row r="167" spans="1:8" s="1" customFormat="1" ht="6.75" customHeight="1" x14ac:dyDescent="0.35">
      <c r="A167" s="4"/>
      <c r="B167" s="5"/>
      <c r="C167" s="5"/>
      <c r="D167" s="5"/>
    </row>
    <row r="168" spans="1:8" s="8" customFormat="1" ht="11.25" customHeight="1" x14ac:dyDescent="0.35">
      <c r="A168" s="36" t="s">
        <v>20</v>
      </c>
      <c r="B168" s="36"/>
      <c r="C168" s="6" t="s">
        <v>21</v>
      </c>
      <c r="D168" s="7">
        <f t="array" ref="D168">VLOOKUP("GSe"&amp;A168&amp;C168,CHOOSE({1,2},'[1]Mapping for OEB Tariff Schedule'!A:A&amp;'[1]Mapping for OEB Tariff Schedule'!C:C&amp;'[1]Mapping for OEB Tariff Schedule'!D:D,'[1]Mapping for OEB Tariff Schedule'!E:E),2,0)</f>
        <v>32.476555927925368</v>
      </c>
      <c r="H168" s="1"/>
    </row>
    <row r="169" spans="1:8" s="8" customFormat="1" ht="11.25" customHeight="1" x14ac:dyDescent="0.35">
      <c r="A169" s="36" t="s">
        <v>22</v>
      </c>
      <c r="B169" s="36"/>
      <c r="C169" s="6" t="s">
        <v>21</v>
      </c>
      <c r="D169" s="7">
        <f t="array" ref="D169">VLOOKUP("GSe"&amp;A169&amp;C169,CHOOSE({1,2},'[1]Mapping for OEB Tariff Schedule'!A:A&amp;'[1]Mapping for OEB Tariff Schedule'!C:C&amp;'[1]Mapping for OEB Tariff Schedule'!D:D,'[1]Mapping for OEB Tariff Schedule'!E:E),2,0)</f>
        <v>0.56999999999999995</v>
      </c>
      <c r="H169" s="1"/>
    </row>
    <row r="170" spans="1:8" s="8" customFormat="1" x14ac:dyDescent="0.35">
      <c r="A170" s="43" t="s">
        <v>23</v>
      </c>
      <c r="B170" s="36"/>
      <c r="C170" s="6" t="s">
        <v>21</v>
      </c>
      <c r="D170" s="15">
        <f t="array" ref="D170">VLOOKUP("GSe"&amp;A170&amp;C170,CHOOSE({1,2},'[1]Mapping for OEB Tariff Schedule'!A:A&amp;'[1]Mapping for OEB Tariff Schedule'!C:C&amp;'[1]Mapping for OEB Tariff Schedule'!D:D,'[1]Mapping for OEB Tariff Schedule'!E:E),2,0)</f>
        <v>-0.14000000000000001</v>
      </c>
      <c r="H170" s="1"/>
    </row>
    <row r="171" spans="1:8" s="8" customFormat="1" x14ac:dyDescent="0.35">
      <c r="A171" s="43" t="s">
        <v>24</v>
      </c>
      <c r="B171" s="36"/>
      <c r="C171" s="6" t="s">
        <v>21</v>
      </c>
      <c r="D171" s="15">
        <f t="array" ref="D171">VLOOKUP("GSe"&amp;A171&amp;C171,CHOOSE({1,2},'[1]Mapping for OEB Tariff Schedule'!A:A&amp;'[1]Mapping for OEB Tariff Schedule'!C:C&amp;'[1]Mapping for OEB Tariff Schedule'!D:D,'[1]Mapping for OEB Tariff Schedule'!E:E),2,0)</f>
        <v>-0.45</v>
      </c>
      <c r="H171" s="1"/>
    </row>
    <row r="172" spans="1:8" s="8" customFormat="1" ht="11.25" customHeight="1" x14ac:dyDescent="0.35">
      <c r="A172" s="36" t="s">
        <v>25</v>
      </c>
      <c r="B172" s="36"/>
      <c r="C172" s="9" t="s">
        <v>26</v>
      </c>
      <c r="D172" s="13">
        <f t="array" ref="D172">VLOOKUP("GSe"&amp;A172&amp;C172,CHOOSE({1,2},'[1]Mapping for OEB Tariff Schedule'!A:A&amp;'[1]Mapping for OEB Tariff Schedule'!C:C&amp;'[1]Mapping for OEB Tariff Schedule'!D:D,'[1]Mapping for OEB Tariff Schedule'!E:E),2,0)</f>
        <v>6.416856944894124E-2</v>
      </c>
      <c r="H172" s="1"/>
    </row>
    <row r="173" spans="1:8" s="8" customFormat="1" x14ac:dyDescent="0.35">
      <c r="A173" s="43" t="s">
        <v>23</v>
      </c>
      <c r="B173" s="36"/>
      <c r="C173" s="9" t="s">
        <v>26</v>
      </c>
      <c r="D173" s="10">
        <f t="array" ref="D173">VLOOKUP("GSe"&amp;A173&amp;C173,CHOOSE({1,2},'[1]Mapping for OEB Tariff Schedule'!A:A&amp;'[1]Mapping for OEB Tariff Schedule'!C:C&amp;'[1]Mapping for OEB Tariff Schedule'!D:D,'[1]Mapping for OEB Tariff Schedule'!E:E),2,0)</f>
        <v>-6.9999999999999999E-4</v>
      </c>
      <c r="H173" s="1"/>
    </row>
    <row r="174" spans="1:8" s="8" customFormat="1" ht="25.5" customHeight="1" x14ac:dyDescent="0.35">
      <c r="A174" s="43" t="s">
        <v>27</v>
      </c>
      <c r="B174" s="43"/>
      <c r="C174" s="9" t="s">
        <v>26</v>
      </c>
      <c r="D174" s="10">
        <f t="array" ref="D174">VLOOKUP("GSe"&amp;A174&amp;C174,CHOOSE({1,2},'[1]Mapping for OEB Tariff Schedule'!A:A&amp;'[1]Mapping for OEB Tariff Schedule'!C:C&amp;'[1]Mapping for OEB Tariff Schedule'!D:D,'[1]Mapping for OEB Tariff Schedule'!E:E),2,0)</f>
        <v>-3.8999999999999998E-3</v>
      </c>
      <c r="H174" s="1"/>
    </row>
    <row r="175" spans="1:8" s="8" customFormat="1" x14ac:dyDescent="0.35">
      <c r="A175" s="43" t="s">
        <v>24</v>
      </c>
      <c r="B175" s="36"/>
      <c r="C175" s="9" t="s">
        <v>26</v>
      </c>
      <c r="D175" s="10">
        <f t="array" ref="D175">VLOOKUP("GSe"&amp;A175&amp;C175,CHOOSE({1,2},'[1]Mapping for OEB Tariff Schedule'!A:A&amp;'[1]Mapping for OEB Tariff Schedule'!C:C&amp;'[1]Mapping for OEB Tariff Schedule'!D:D,'[1]Mapping for OEB Tariff Schedule'!E:E),2,0)</f>
        <v>-8.9999999999999998E-4</v>
      </c>
      <c r="H175" s="1"/>
    </row>
    <row r="176" spans="1:8" s="8" customFormat="1" ht="11.25" customHeight="1" x14ac:dyDescent="0.35">
      <c r="A176" s="36" t="s">
        <v>28</v>
      </c>
      <c r="B176" s="36"/>
      <c r="C176" s="6" t="s">
        <v>26</v>
      </c>
      <c r="D176" s="10">
        <f t="array" ref="D176">VLOOKUP("GSe"&amp;A176&amp;C176,CHOOSE({1,2},'[1]Mapping for OEB Tariff Schedule'!A:A&amp;'[1]Mapping for OEB Tariff Schedule'!C:C&amp;'[1]Mapping for OEB Tariff Schedule'!D:D,'[1]Mapping for OEB Tariff Schedule'!E:E),2,0)</f>
        <v>6.4999999999999997E-3</v>
      </c>
      <c r="H176" s="1"/>
    </row>
    <row r="177" spans="1:8" s="8" customFormat="1" ht="11.25" customHeight="1" x14ac:dyDescent="0.35">
      <c r="A177" s="36" t="s">
        <v>29</v>
      </c>
      <c r="B177" s="36"/>
      <c r="C177" s="6" t="s">
        <v>26</v>
      </c>
      <c r="D177" s="10">
        <f t="array" ref="D177">VLOOKUP("GSe"&amp;A177&amp;C177,CHOOSE({1,2},'[1]Mapping for OEB Tariff Schedule'!A:A&amp;'[1]Mapping for OEB Tariff Schedule'!C:C&amp;'[1]Mapping for OEB Tariff Schedule'!D:D,'[1]Mapping for OEB Tariff Schedule'!E:E),2,0)</f>
        <v>5.5999999999999999E-3</v>
      </c>
      <c r="H177" s="1"/>
    </row>
    <row r="178" spans="1:8" s="1" customFormat="1" ht="6.75" customHeight="1" x14ac:dyDescent="0.35">
      <c r="A178" s="11"/>
      <c r="B178" s="11"/>
      <c r="C178" s="9"/>
      <c r="D178" s="12"/>
    </row>
    <row r="179" spans="1:8" s="1" customFormat="1" ht="15" customHeight="1" x14ac:dyDescent="0.35">
      <c r="A179" s="44" t="s">
        <v>30</v>
      </c>
      <c r="B179" s="56"/>
      <c r="C179" s="56"/>
      <c r="D179" s="56"/>
    </row>
    <row r="180" spans="1:8" s="1" customFormat="1" ht="6.75" customHeight="1" x14ac:dyDescent="0.35">
      <c r="A180" s="4"/>
      <c r="B180" s="11"/>
      <c r="C180" s="11"/>
      <c r="D180" s="11"/>
    </row>
    <row r="181" spans="1:8" s="8" customFormat="1" ht="11.25" customHeight="1" x14ac:dyDescent="0.35">
      <c r="A181" s="36" t="s">
        <v>31</v>
      </c>
      <c r="B181" s="36"/>
      <c r="C181" s="6" t="s">
        <v>26</v>
      </c>
      <c r="D181" s="13">
        <f t="array" ref="D181">VLOOKUP("GSe"&amp;A181&amp;C181,CHOOSE({1,2},'[1]Mapping for OEB Tariff Schedule'!A:A&amp;'[1]Mapping for OEB Tariff Schedule'!C:C&amp;'[1]Mapping for OEB Tariff Schedule'!D:D,'[1]Mapping for OEB Tariff Schedule'!E:E),2,0)</f>
        <v>3.0000000000000001E-3</v>
      </c>
      <c r="H181" s="1"/>
    </row>
    <row r="182" spans="1:8" s="8" customFormat="1" ht="11.25" customHeight="1" x14ac:dyDescent="0.35">
      <c r="A182" s="36" t="s">
        <v>32</v>
      </c>
      <c r="B182" s="36"/>
      <c r="C182" s="6" t="s">
        <v>26</v>
      </c>
      <c r="D182" s="13">
        <f t="array" ref="D182">VLOOKUP("GSe"&amp;A182&amp;C182,CHOOSE({1,2},'[1]Mapping for OEB Tariff Schedule'!A:A&amp;'[1]Mapping for OEB Tariff Schedule'!C:C&amp;'[1]Mapping for OEB Tariff Schedule'!D:D,'[1]Mapping for OEB Tariff Schedule'!E:E),2,0)</f>
        <v>4.0000000000000002E-4</v>
      </c>
      <c r="H182" s="1"/>
    </row>
    <row r="183" spans="1:8" s="8" customFormat="1" ht="11.25" customHeight="1" x14ac:dyDescent="0.35">
      <c r="A183" s="36" t="s">
        <v>33</v>
      </c>
      <c r="B183" s="36"/>
      <c r="C183" s="6" t="s">
        <v>26</v>
      </c>
      <c r="D183" s="13">
        <f t="array" ref="D183">VLOOKUP("GSe"&amp;A183&amp;C183,CHOOSE({1,2},'[1]Mapping for OEB Tariff Schedule'!A:A&amp;'[1]Mapping for OEB Tariff Schedule'!C:C&amp;'[1]Mapping for OEB Tariff Schedule'!D:D,'[1]Mapping for OEB Tariff Schedule'!E:E),2,0)</f>
        <v>5.0000000000000001E-4</v>
      </c>
      <c r="H183" s="1"/>
    </row>
    <row r="184" spans="1:8" s="8" customFormat="1" ht="11.25" customHeight="1" x14ac:dyDescent="0.35">
      <c r="A184" s="36" t="s">
        <v>34</v>
      </c>
      <c r="B184" s="36"/>
      <c r="C184" s="6" t="s">
        <v>21</v>
      </c>
      <c r="D184" s="7">
        <f t="array" ref="D184">VLOOKUP("GSe"&amp;A184&amp;C184,CHOOSE({1,2},'[1]Mapping for OEB Tariff Schedule'!A:A&amp;'[1]Mapping for OEB Tariff Schedule'!C:C&amp;'[1]Mapping for OEB Tariff Schedule'!D:D,'[1]Mapping for OEB Tariff Schedule'!E:E),2,0)</f>
        <v>0.25</v>
      </c>
      <c r="H184" s="1"/>
    </row>
    <row r="185" spans="1:8" s="8" customFormat="1" ht="11.25" customHeight="1" x14ac:dyDescent="0.35">
      <c r="A185" s="14"/>
      <c r="B185" s="14"/>
      <c r="C185" s="6"/>
      <c r="D185" s="7"/>
      <c r="H185" s="1"/>
    </row>
    <row r="186" spans="1:8" s="1" customFormat="1" ht="15" customHeight="1" x14ac:dyDescent="0.35">
      <c r="A186" s="50" t="s">
        <v>52</v>
      </c>
      <c r="B186" s="58"/>
      <c r="C186" s="58"/>
      <c r="D186" s="58"/>
    </row>
    <row r="187" spans="1:8" s="1" customFormat="1" ht="6.75" customHeight="1" x14ac:dyDescent="0.35">
      <c r="A187" s="2"/>
      <c r="B187" s="2"/>
      <c r="C187" s="2"/>
      <c r="D187" s="2"/>
    </row>
    <row r="188" spans="1:8" s="1" customFormat="1" ht="59" customHeight="1" x14ac:dyDescent="0.35">
      <c r="A188" s="38" t="s">
        <v>53</v>
      </c>
      <c r="B188" s="38"/>
      <c r="C188" s="38"/>
      <c r="D188" s="38"/>
    </row>
    <row r="189" spans="1:8" s="1" customFormat="1" ht="6.75" customHeight="1" x14ac:dyDescent="0.35">
      <c r="A189" s="2"/>
      <c r="B189" s="2"/>
      <c r="C189" s="2"/>
      <c r="D189" s="2"/>
    </row>
    <row r="190" spans="1:8" s="1" customFormat="1" ht="15" customHeight="1" x14ac:dyDescent="0.35">
      <c r="A190" s="44" t="s">
        <v>19</v>
      </c>
      <c r="B190" s="44"/>
      <c r="C190" s="44"/>
      <c r="D190" s="44"/>
    </row>
    <row r="191" spans="1:8" s="1" customFormat="1" ht="6.75" customHeight="1" x14ac:dyDescent="0.35">
      <c r="A191" s="4"/>
      <c r="B191" s="5"/>
      <c r="C191" s="5"/>
      <c r="D191" s="5"/>
    </row>
    <row r="192" spans="1:8" s="8" customFormat="1" ht="11.25" customHeight="1" x14ac:dyDescent="0.35">
      <c r="A192" s="36" t="s">
        <v>20</v>
      </c>
      <c r="B192" s="36"/>
      <c r="C192" s="6" t="s">
        <v>21</v>
      </c>
      <c r="D192" s="7">
        <f t="array" ref="D192">VLOOKUP("Ugd"&amp;A192&amp;C192,CHOOSE({1,2},'[1]Mapping for OEB Tariff Schedule'!A:A&amp;'[1]Mapping for OEB Tariff Schedule'!C:C&amp;'[1]Mapping for OEB Tariff Schedule'!D:D,'[1]Mapping for OEB Tariff Schedule'!E:E),2,0)</f>
        <v>100.1938991316978</v>
      </c>
      <c r="H192" s="1"/>
    </row>
    <row r="193" spans="1:8" s="8" customFormat="1" x14ac:dyDescent="0.35">
      <c r="A193" s="43" t="s">
        <v>24</v>
      </c>
      <c r="B193" s="36"/>
      <c r="C193" s="6" t="s">
        <v>21</v>
      </c>
      <c r="D193" s="15">
        <f t="array" ref="D193">VLOOKUP("Ugd"&amp;A193&amp;C193,CHOOSE({1,2},'[1]Mapping for OEB Tariff Schedule'!A:A&amp;'[1]Mapping for OEB Tariff Schedule'!C:C&amp;'[1]Mapping for OEB Tariff Schedule'!D:D,'[1]Mapping for OEB Tariff Schedule'!E:E),2,0)</f>
        <v>-1.4</v>
      </c>
      <c r="H193" s="1"/>
    </row>
    <row r="194" spans="1:8" s="8" customFormat="1" ht="11.25" customHeight="1" x14ac:dyDescent="0.35">
      <c r="A194" s="36" t="s">
        <v>25</v>
      </c>
      <c r="B194" s="36"/>
      <c r="C194" s="9" t="s">
        <v>54</v>
      </c>
      <c r="D194" s="13">
        <f t="array" ref="D194">VLOOKUP("Ugd"&amp;A194&amp;C194,CHOOSE({1,2},'[1]Mapping for OEB Tariff Schedule'!A:A&amp;'[1]Mapping for OEB Tariff Schedule'!C:C&amp;'[1]Mapping for OEB Tariff Schedule'!D:D,'[1]Mapping for OEB Tariff Schedule'!E:E),2,0)</f>
        <v>10.560087766137475</v>
      </c>
      <c r="H194" s="1"/>
    </row>
    <row r="195" spans="1:8" s="8" customFormat="1" ht="14.5" customHeight="1" x14ac:dyDescent="0.35">
      <c r="A195" s="43" t="s">
        <v>23</v>
      </c>
      <c r="B195" s="36"/>
      <c r="C195" s="9" t="s">
        <v>54</v>
      </c>
      <c r="D195" s="13">
        <f t="array" ref="D195">VLOOKUP("Ugd"&amp;A195&amp;C195,CHOOSE({1,2},'[1]Mapping for OEB Tariff Schedule'!A:A&amp;'[1]Mapping for OEB Tariff Schedule'!C:C&amp;'[1]Mapping for OEB Tariff Schedule'!D:D,'[1]Mapping for OEB Tariff Schedule'!E:E),2,0)</f>
        <v>0.1062</v>
      </c>
      <c r="H195" s="1"/>
    </row>
    <row r="196" spans="1:8" s="8" customFormat="1" ht="30.5" customHeight="1" x14ac:dyDescent="0.35">
      <c r="A196" s="43" t="s">
        <v>27</v>
      </c>
      <c r="B196" s="43"/>
      <c r="C196" s="9" t="s">
        <v>26</v>
      </c>
      <c r="D196" s="10">
        <f t="array" ref="D196">VLOOKUP("Ugd"&amp;A196&amp;C196,CHOOSE({1,2},'[1]Mapping for OEB Tariff Schedule'!A:A&amp;'[1]Mapping for OEB Tariff Schedule'!C:C&amp;'[1]Mapping for OEB Tariff Schedule'!D:D,'[1]Mapping for OEB Tariff Schedule'!E:E),2,0)</f>
        <v>-3.8999999999999998E-3</v>
      </c>
      <c r="H196" s="1"/>
    </row>
    <row r="197" spans="1:8" s="8" customFormat="1" x14ac:dyDescent="0.35">
      <c r="A197" s="43" t="s">
        <v>24</v>
      </c>
      <c r="B197" s="36"/>
      <c r="C197" s="9" t="s">
        <v>54</v>
      </c>
      <c r="D197" s="10">
        <f t="array" ref="D197">VLOOKUP("Ugd"&amp;A197&amp;C197,CHOOSE({1,2},'[1]Mapping for OEB Tariff Schedule'!A:A&amp;'[1]Mapping for OEB Tariff Schedule'!C:C&amp;'[1]Mapping for OEB Tariff Schedule'!D:D,'[1]Mapping for OEB Tariff Schedule'!E:E),2,0)</f>
        <v>-4.0000000000000002E-4</v>
      </c>
      <c r="H197" s="1"/>
    </row>
    <row r="198" spans="1:8" s="8" customFormat="1" ht="11.25" customHeight="1" x14ac:dyDescent="0.35">
      <c r="A198" s="36" t="s">
        <v>28</v>
      </c>
      <c r="B198" s="36"/>
      <c r="C198" s="6" t="s">
        <v>54</v>
      </c>
      <c r="D198" s="13">
        <f t="array" ref="D198">VLOOKUP("Ugd"&amp;A198&amp;C198,CHOOSE({1,2},'[1]Mapping for OEB Tariff Schedule'!A:A&amp;'[1]Mapping for OEB Tariff Schedule'!C:C&amp;'[1]Mapping for OEB Tariff Schedule'!D:D,'[1]Mapping for OEB Tariff Schedule'!E:E),2,0)</f>
        <v>2.4925999999999999</v>
      </c>
      <c r="H198" s="1"/>
    </row>
    <row r="199" spans="1:8" s="8" customFormat="1" ht="11.25" customHeight="1" x14ac:dyDescent="0.35">
      <c r="A199" s="36" t="s">
        <v>29</v>
      </c>
      <c r="B199" s="36"/>
      <c r="C199" s="6" t="s">
        <v>54</v>
      </c>
      <c r="D199" s="13">
        <f t="array" ref="D199">VLOOKUP("Ugd"&amp;A199&amp;C199,CHOOSE({1,2},'[1]Mapping for OEB Tariff Schedule'!A:A&amp;'[1]Mapping for OEB Tariff Schedule'!C:C&amp;'[1]Mapping for OEB Tariff Schedule'!D:D,'[1]Mapping for OEB Tariff Schedule'!E:E),2,0)</f>
        <v>2.0579000000000001</v>
      </c>
      <c r="H199" s="1"/>
    </row>
    <row r="200" spans="1:8" s="1" customFormat="1" ht="6.75" customHeight="1" x14ac:dyDescent="0.35">
      <c r="A200" s="11"/>
      <c r="B200" s="11"/>
      <c r="C200" s="9"/>
      <c r="D200" s="12"/>
    </row>
    <row r="201" spans="1:8" s="1" customFormat="1" ht="15" customHeight="1" x14ac:dyDescent="0.35">
      <c r="A201" s="44" t="s">
        <v>30</v>
      </c>
      <c r="B201" s="56"/>
      <c r="C201" s="56"/>
      <c r="D201" s="56"/>
    </row>
    <row r="202" spans="1:8" s="1" customFormat="1" ht="6.75" customHeight="1" x14ac:dyDescent="0.35">
      <c r="A202" s="4"/>
      <c r="B202" s="11"/>
      <c r="C202" s="11"/>
      <c r="D202" s="11"/>
    </row>
    <row r="203" spans="1:8" s="8" customFormat="1" ht="11.25" customHeight="1" x14ac:dyDescent="0.35">
      <c r="A203" s="36" t="s">
        <v>31</v>
      </c>
      <c r="B203" s="36"/>
      <c r="C203" s="6" t="s">
        <v>26</v>
      </c>
      <c r="D203" s="13">
        <f t="array" ref="D203">VLOOKUP("Ugd"&amp;A203&amp;C203,CHOOSE({1,2},'[1]Mapping for OEB Tariff Schedule'!A:A&amp;'[1]Mapping for OEB Tariff Schedule'!C:C&amp;'[1]Mapping for OEB Tariff Schedule'!D:D,'[1]Mapping for OEB Tariff Schedule'!E:E),2,0)</f>
        <v>3.0000000000000001E-3</v>
      </c>
      <c r="H203" s="1"/>
    </row>
    <row r="204" spans="1:8" s="8" customFormat="1" ht="11.25" customHeight="1" x14ac:dyDescent="0.35">
      <c r="A204" s="36" t="s">
        <v>32</v>
      </c>
      <c r="B204" s="36"/>
      <c r="C204" s="6" t="s">
        <v>26</v>
      </c>
      <c r="D204" s="13">
        <f t="array" ref="D204">VLOOKUP("Ugd"&amp;A204&amp;C204,CHOOSE({1,2},'[1]Mapping for OEB Tariff Schedule'!A:A&amp;'[1]Mapping for OEB Tariff Schedule'!C:C&amp;'[1]Mapping for OEB Tariff Schedule'!D:D,'[1]Mapping for OEB Tariff Schedule'!E:E),2,0)</f>
        <v>4.0000000000000002E-4</v>
      </c>
      <c r="H204" s="1"/>
    </row>
    <row r="205" spans="1:8" s="8" customFormat="1" ht="11.25" customHeight="1" x14ac:dyDescent="0.35">
      <c r="A205" s="36" t="s">
        <v>33</v>
      </c>
      <c r="B205" s="36"/>
      <c r="C205" s="6" t="s">
        <v>26</v>
      </c>
      <c r="D205" s="13">
        <f t="array" ref="D205">VLOOKUP("Ugd"&amp;A205&amp;C205,CHOOSE({1,2},'[1]Mapping for OEB Tariff Schedule'!A:A&amp;'[1]Mapping for OEB Tariff Schedule'!C:C&amp;'[1]Mapping for OEB Tariff Schedule'!D:D,'[1]Mapping for OEB Tariff Schedule'!E:E),2,0)</f>
        <v>5.0000000000000001E-4</v>
      </c>
      <c r="H205" s="1"/>
    </row>
    <row r="206" spans="1:8" s="8" customFormat="1" ht="11.25" customHeight="1" x14ac:dyDescent="0.35">
      <c r="A206" s="36" t="s">
        <v>34</v>
      </c>
      <c r="B206" s="36"/>
      <c r="C206" s="6" t="s">
        <v>21</v>
      </c>
      <c r="D206" s="7">
        <f t="array" ref="D206">VLOOKUP("Ugd"&amp;A206&amp;C206,CHOOSE({1,2},'[1]Mapping for OEB Tariff Schedule'!A:A&amp;'[1]Mapping for OEB Tariff Schedule'!C:C&amp;'[1]Mapping for OEB Tariff Schedule'!D:D,'[1]Mapping for OEB Tariff Schedule'!E:E),2,0)</f>
        <v>0.25</v>
      </c>
      <c r="H206" s="1"/>
    </row>
    <row r="207" spans="1:8" s="8" customFormat="1" ht="9" customHeight="1" x14ac:dyDescent="0.35">
      <c r="A207" s="14"/>
      <c r="B207" s="14"/>
      <c r="C207" s="6"/>
      <c r="D207" s="7"/>
      <c r="H207" s="1"/>
    </row>
    <row r="208" spans="1:8" s="1" customFormat="1" ht="15" customHeight="1" x14ac:dyDescent="0.35">
      <c r="A208" s="50" t="s">
        <v>55</v>
      </c>
      <c r="B208" s="58"/>
      <c r="C208" s="58"/>
      <c r="D208" s="58"/>
    </row>
    <row r="209" spans="1:8" s="1" customFormat="1" ht="6.75" customHeight="1" x14ac:dyDescent="0.35">
      <c r="A209" s="2"/>
      <c r="B209" s="2"/>
      <c r="C209" s="2"/>
      <c r="D209" s="2"/>
    </row>
    <row r="210" spans="1:8" s="1" customFormat="1" ht="59" customHeight="1" x14ac:dyDescent="0.35">
      <c r="A210" s="38" t="s">
        <v>56</v>
      </c>
      <c r="B210" s="38"/>
      <c r="C210" s="38"/>
      <c r="D210" s="38"/>
    </row>
    <row r="211" spans="1:8" s="1" customFormat="1" ht="6.75" customHeight="1" x14ac:dyDescent="0.35">
      <c r="A211" s="2"/>
      <c r="B211" s="2"/>
      <c r="C211" s="2"/>
      <c r="D211" s="2"/>
    </row>
    <row r="212" spans="1:8" s="1" customFormat="1" ht="15" customHeight="1" x14ac:dyDescent="0.35">
      <c r="A212" s="44" t="s">
        <v>19</v>
      </c>
      <c r="B212" s="44"/>
      <c r="C212" s="44"/>
      <c r="D212" s="44"/>
    </row>
    <row r="213" spans="1:8" s="1" customFormat="1" ht="6.65" customHeight="1" x14ac:dyDescent="0.35">
      <c r="A213" s="4"/>
      <c r="B213" s="5"/>
      <c r="C213" s="5"/>
      <c r="D213" s="5"/>
    </row>
    <row r="214" spans="1:8" s="8" customFormat="1" ht="11.25" customHeight="1" x14ac:dyDescent="0.35">
      <c r="A214" s="36" t="s">
        <v>20</v>
      </c>
      <c r="B214" s="36"/>
      <c r="C214" s="6" t="s">
        <v>21</v>
      </c>
      <c r="D214" s="7">
        <f t="array" ref="D214">VLOOKUP("GSd"&amp;A214&amp;C214,CHOOSE({1,2},'[1]Mapping for OEB Tariff Schedule'!A:A&amp;'[1]Mapping for OEB Tariff Schedule'!C:C&amp;'[1]Mapping for OEB Tariff Schedule'!D:D,'[1]Mapping for OEB Tariff Schedule'!E:E),2,0)</f>
        <v>108.2769200649452</v>
      </c>
      <c r="H214" s="1"/>
    </row>
    <row r="215" spans="1:8" s="8" customFormat="1" x14ac:dyDescent="0.35">
      <c r="A215" s="43" t="s">
        <v>24</v>
      </c>
      <c r="B215" s="36"/>
      <c r="C215" s="6" t="s">
        <v>21</v>
      </c>
      <c r="D215" s="15">
        <f t="array" ref="D215">VLOOKUP("GSd"&amp;A215&amp;C215,CHOOSE({1,2},'[1]Mapping for OEB Tariff Schedule'!A:A&amp;'[1]Mapping for OEB Tariff Schedule'!C:C&amp;'[1]Mapping for OEB Tariff Schedule'!D:D,'[1]Mapping for OEB Tariff Schedule'!E:E),2,0)</f>
        <v>-1.52</v>
      </c>
      <c r="H215" s="1"/>
    </row>
    <row r="216" spans="1:8" s="8" customFormat="1" ht="11.25" customHeight="1" x14ac:dyDescent="0.35">
      <c r="A216" s="36" t="s">
        <v>25</v>
      </c>
      <c r="B216" s="36"/>
      <c r="C216" s="9" t="s">
        <v>54</v>
      </c>
      <c r="D216" s="13">
        <f t="array" ref="D216">VLOOKUP("GSd"&amp;A216&amp;C216,CHOOSE({1,2},'[1]Mapping for OEB Tariff Schedule'!A:A&amp;'[1]Mapping for OEB Tariff Schedule'!C:C&amp;'[1]Mapping for OEB Tariff Schedule'!D:D,'[1]Mapping for OEB Tariff Schedule'!E:E),2,0)</f>
        <v>18.32962476236801</v>
      </c>
      <c r="H216" s="1"/>
    </row>
    <row r="217" spans="1:8" s="8" customFormat="1" x14ac:dyDescent="0.35">
      <c r="A217" s="43" t="s">
        <v>23</v>
      </c>
      <c r="B217" s="36"/>
      <c r="C217" s="9" t="s">
        <v>54</v>
      </c>
      <c r="D217" s="13">
        <f t="array" ref="D217">VLOOKUP("GSd"&amp;A217&amp;C217,CHOOSE({1,2},'[1]Mapping for OEB Tariff Schedule'!A:A&amp;'[1]Mapping for OEB Tariff Schedule'!C:C&amp;'[1]Mapping for OEB Tariff Schedule'!D:D,'[1]Mapping for OEB Tariff Schedule'!E:E),2,0)</f>
        <v>1.17E-2</v>
      </c>
      <c r="H217" s="1"/>
    </row>
    <row r="218" spans="1:8" s="8" customFormat="1" ht="24" customHeight="1" x14ac:dyDescent="0.35">
      <c r="A218" s="43" t="s">
        <v>27</v>
      </c>
      <c r="B218" s="43"/>
      <c r="C218" s="9" t="s">
        <v>26</v>
      </c>
      <c r="D218" s="10">
        <f t="array" ref="D218">VLOOKUP("GSd"&amp;A218&amp;C218,CHOOSE({1,2},'[1]Mapping for OEB Tariff Schedule'!A:A&amp;'[1]Mapping for OEB Tariff Schedule'!C:C&amp;'[1]Mapping for OEB Tariff Schedule'!D:D,'[1]Mapping for OEB Tariff Schedule'!E:E),2,0)</f>
        <v>-3.8999999999999998E-3</v>
      </c>
      <c r="H218" s="1"/>
    </row>
    <row r="219" spans="1:8" s="8" customFormat="1" x14ac:dyDescent="0.35">
      <c r="A219" s="43" t="s">
        <v>24</v>
      </c>
      <c r="B219" s="36"/>
      <c r="C219" s="9" t="s">
        <v>54</v>
      </c>
      <c r="D219" s="10">
        <f t="array" ref="D219">VLOOKUP("GSd"&amp;A219&amp;C219,CHOOSE({1,2},'[1]Mapping for OEB Tariff Schedule'!A:A&amp;'[1]Mapping for OEB Tariff Schedule'!C:C&amp;'[1]Mapping for OEB Tariff Schedule'!D:D,'[1]Mapping for OEB Tariff Schedule'!E:E),2,0)</f>
        <v>-0.2555</v>
      </c>
      <c r="H219" s="1"/>
    </row>
    <row r="220" spans="1:8" s="8" customFormat="1" ht="11.25" customHeight="1" x14ac:dyDescent="0.35">
      <c r="A220" s="36" t="s">
        <v>28</v>
      </c>
      <c r="B220" s="36"/>
      <c r="C220" s="6" t="s">
        <v>54</v>
      </c>
      <c r="D220" s="13">
        <f t="array" ref="D220">VLOOKUP("GSd"&amp;A220&amp;C220,CHOOSE({1,2},'[1]Mapping for OEB Tariff Schedule'!A:A&amp;'[1]Mapping for OEB Tariff Schedule'!C:C&amp;'[1]Mapping for OEB Tariff Schedule'!D:D,'[1]Mapping for OEB Tariff Schedule'!E:E),2,0)</f>
        <v>1.9247000000000001</v>
      </c>
      <c r="H220" s="1"/>
    </row>
    <row r="221" spans="1:8" s="8" customFormat="1" ht="11.25" customHeight="1" x14ac:dyDescent="0.35">
      <c r="A221" s="36" t="s">
        <v>29</v>
      </c>
      <c r="B221" s="36"/>
      <c r="C221" s="6" t="s">
        <v>54</v>
      </c>
      <c r="D221" s="13">
        <f t="array" ref="D221">VLOOKUP("GSd"&amp;A221&amp;C221,CHOOSE({1,2},'[1]Mapping for OEB Tariff Schedule'!A:A&amp;'[1]Mapping for OEB Tariff Schedule'!C:C&amp;'[1]Mapping for OEB Tariff Schedule'!D:D,'[1]Mapping for OEB Tariff Schedule'!E:E),2,0)</f>
        <v>1.6028</v>
      </c>
      <c r="H221" s="1"/>
    </row>
    <row r="222" spans="1:8" s="1" customFormat="1" ht="6.65" customHeight="1" x14ac:dyDescent="0.35">
      <c r="A222" s="11"/>
      <c r="B222" s="11"/>
      <c r="C222" s="9"/>
      <c r="D222" s="12"/>
    </row>
    <row r="223" spans="1:8" s="1" customFormat="1" ht="15" customHeight="1" x14ac:dyDescent="0.35">
      <c r="A223" s="44" t="s">
        <v>30</v>
      </c>
      <c r="B223" s="56"/>
      <c r="C223" s="56"/>
      <c r="D223" s="56"/>
    </row>
    <row r="224" spans="1:8" s="1" customFormat="1" ht="5.5" customHeight="1" x14ac:dyDescent="0.35">
      <c r="A224" s="4"/>
      <c r="B224" s="11"/>
      <c r="C224" s="11"/>
      <c r="D224" s="11"/>
    </row>
    <row r="225" spans="1:8" s="8" customFormat="1" ht="11.25" customHeight="1" x14ac:dyDescent="0.35">
      <c r="A225" s="36" t="s">
        <v>31</v>
      </c>
      <c r="B225" s="36"/>
      <c r="C225" s="6" t="s">
        <v>26</v>
      </c>
      <c r="D225" s="13">
        <f t="array" ref="D225">VLOOKUP("GSd"&amp;A225&amp;C225,CHOOSE({1,2},'[1]Mapping for OEB Tariff Schedule'!A:A&amp;'[1]Mapping for OEB Tariff Schedule'!C:C&amp;'[1]Mapping for OEB Tariff Schedule'!D:D,'[1]Mapping for OEB Tariff Schedule'!E:E),2,0)</f>
        <v>3.0000000000000001E-3</v>
      </c>
      <c r="H225" s="1"/>
    </row>
    <row r="226" spans="1:8" s="8" customFormat="1" ht="11.25" customHeight="1" x14ac:dyDescent="0.35">
      <c r="A226" s="36" t="s">
        <v>32</v>
      </c>
      <c r="B226" s="36"/>
      <c r="C226" s="6" t="s">
        <v>26</v>
      </c>
      <c r="D226" s="13">
        <f t="array" ref="D226">VLOOKUP("GSd"&amp;A226&amp;C226,CHOOSE({1,2},'[1]Mapping for OEB Tariff Schedule'!A:A&amp;'[1]Mapping for OEB Tariff Schedule'!C:C&amp;'[1]Mapping for OEB Tariff Schedule'!D:D,'[1]Mapping for OEB Tariff Schedule'!E:E),2,0)</f>
        <v>4.0000000000000002E-4</v>
      </c>
      <c r="H226" s="1"/>
    </row>
    <row r="227" spans="1:8" s="8" customFormat="1" ht="11.25" customHeight="1" x14ac:dyDescent="0.35">
      <c r="A227" s="36" t="s">
        <v>33</v>
      </c>
      <c r="B227" s="36"/>
      <c r="C227" s="6" t="s">
        <v>26</v>
      </c>
      <c r="D227" s="13">
        <f t="array" ref="D227">VLOOKUP("GSd"&amp;A227&amp;C227,CHOOSE({1,2},'[1]Mapping for OEB Tariff Schedule'!A:A&amp;'[1]Mapping for OEB Tariff Schedule'!C:C&amp;'[1]Mapping for OEB Tariff Schedule'!D:D,'[1]Mapping for OEB Tariff Schedule'!E:E),2,0)</f>
        <v>5.0000000000000001E-4</v>
      </c>
      <c r="H227" s="1"/>
    </row>
    <row r="228" spans="1:8" s="8" customFormat="1" ht="11.25" customHeight="1" x14ac:dyDescent="0.35">
      <c r="A228" s="36" t="s">
        <v>34</v>
      </c>
      <c r="B228" s="36"/>
      <c r="C228" s="6" t="s">
        <v>21</v>
      </c>
      <c r="D228" s="7">
        <f t="array" ref="D228">VLOOKUP("GSd"&amp;A228&amp;C228,CHOOSE({1,2},'[1]Mapping for OEB Tariff Schedule'!A:A&amp;'[1]Mapping for OEB Tariff Schedule'!C:C&amp;'[1]Mapping for OEB Tariff Schedule'!D:D,'[1]Mapping for OEB Tariff Schedule'!E:E),2,0)</f>
        <v>0.25</v>
      </c>
      <c r="H228" s="1"/>
    </row>
    <row r="229" spans="1:8" s="1" customFormat="1" ht="15" customHeight="1" x14ac:dyDescent="0.35">
      <c r="A229" s="50" t="s">
        <v>57</v>
      </c>
      <c r="B229" s="58"/>
      <c r="C229" s="58"/>
      <c r="D229" s="58"/>
    </row>
    <row r="230" spans="1:8" s="1" customFormat="1" ht="6.75" customHeight="1" x14ac:dyDescent="0.35">
      <c r="A230" s="2"/>
      <c r="B230" s="2"/>
      <c r="C230" s="2"/>
      <c r="D230" s="2"/>
    </row>
    <row r="231" spans="1:8" s="1" customFormat="1" ht="59" customHeight="1" x14ac:dyDescent="0.35">
      <c r="A231" s="38" t="s">
        <v>58</v>
      </c>
      <c r="B231" s="38"/>
      <c r="C231" s="38"/>
      <c r="D231" s="38"/>
    </row>
    <row r="232" spans="1:8" s="1" customFormat="1" ht="6.75" customHeight="1" x14ac:dyDescent="0.35">
      <c r="A232" s="2"/>
      <c r="B232" s="2"/>
      <c r="C232" s="2"/>
      <c r="D232" s="2"/>
    </row>
    <row r="233" spans="1:8" s="1" customFormat="1" ht="15" customHeight="1" x14ac:dyDescent="0.35">
      <c r="A233" s="44" t="s">
        <v>19</v>
      </c>
      <c r="B233" s="44"/>
      <c r="C233" s="44"/>
      <c r="D233" s="44"/>
    </row>
    <row r="234" spans="1:8" s="1" customFormat="1" ht="6.75" customHeight="1" x14ac:dyDescent="0.35">
      <c r="A234" s="4"/>
      <c r="B234" s="5"/>
      <c r="C234" s="5"/>
      <c r="D234" s="5"/>
    </row>
    <row r="235" spans="1:8" s="8" customFormat="1" ht="11.25" customHeight="1" x14ac:dyDescent="0.35">
      <c r="A235" s="36" t="s">
        <v>20</v>
      </c>
      <c r="B235" s="36"/>
      <c r="C235" s="6" t="s">
        <v>21</v>
      </c>
      <c r="D235" s="15">
        <f t="array" ref="D235">VLOOKUP("DGen"&amp;A235&amp;C235,CHOOSE({1,2},'[1]Mapping for OEB Tariff Schedule'!A:A&amp;'[1]Mapping for OEB Tariff Schedule'!C:C&amp;'[1]Mapping for OEB Tariff Schedule'!D:D,'[1]Mapping for OEB Tariff Schedule'!E:E),2,0)</f>
        <v>195.54382002361609</v>
      </c>
      <c r="H235" s="1"/>
    </row>
    <row r="236" spans="1:8" s="8" customFormat="1" x14ac:dyDescent="0.35">
      <c r="A236" s="43" t="s">
        <v>24</v>
      </c>
      <c r="B236" s="36"/>
      <c r="C236" s="6" t="s">
        <v>21</v>
      </c>
      <c r="D236" s="15">
        <f t="array" ref="D236">VLOOKUP("DGen"&amp;A236&amp;C236,CHOOSE({1,2},'[1]Mapping for OEB Tariff Schedule'!A:A&amp;'[1]Mapping for OEB Tariff Schedule'!C:C&amp;'[1]Mapping for OEB Tariff Schedule'!D:D,'[1]Mapping for OEB Tariff Schedule'!E:E),2,0)</f>
        <v>-2.74</v>
      </c>
      <c r="H236" s="1"/>
    </row>
    <row r="237" spans="1:8" s="8" customFormat="1" ht="11.25" customHeight="1" x14ac:dyDescent="0.35">
      <c r="A237" s="36" t="s">
        <v>25</v>
      </c>
      <c r="B237" s="36"/>
      <c r="C237" s="9" t="s">
        <v>54</v>
      </c>
      <c r="D237" s="13">
        <f t="array" ref="D237">VLOOKUP("DGen"&amp;A237&amp;C237,CHOOSE({1,2},'[1]Mapping for OEB Tariff Schedule'!A:A&amp;'[1]Mapping for OEB Tariff Schedule'!C:C&amp;'[1]Mapping for OEB Tariff Schedule'!D:D,'[1]Mapping for OEB Tariff Schedule'!E:E),2,0)</f>
        <v>9.8163202412458332</v>
      </c>
      <c r="H237" s="1"/>
    </row>
    <row r="238" spans="1:8" s="8" customFormat="1" x14ac:dyDescent="0.35">
      <c r="A238" s="43" t="s">
        <v>23</v>
      </c>
      <c r="B238" s="36"/>
      <c r="C238" s="9" t="s">
        <v>54</v>
      </c>
      <c r="D238" s="10">
        <f t="array" ref="D238">VLOOKUP("DGen"&amp;A238&amp;C238,CHOOSE({1,2},'[1]Mapping for OEB Tariff Schedule'!A:A&amp;'[1]Mapping for OEB Tariff Schedule'!C:C&amp;'[1]Mapping for OEB Tariff Schedule'!D:D,'[1]Mapping for OEB Tariff Schedule'!E:E),2,0)</f>
        <v>-0.13589999999999999</v>
      </c>
      <c r="H238" s="1"/>
    </row>
    <row r="239" spans="1:8" s="8" customFormat="1" ht="21" customHeight="1" x14ac:dyDescent="0.35">
      <c r="A239" s="43" t="s">
        <v>27</v>
      </c>
      <c r="B239" s="43"/>
      <c r="C239" s="9" t="s">
        <v>26</v>
      </c>
      <c r="D239" s="10">
        <f t="array" ref="D239">VLOOKUP("DGen"&amp;A239&amp;C239,CHOOSE({1,2},'[1]Mapping for OEB Tariff Schedule'!A:A&amp;'[1]Mapping for OEB Tariff Schedule'!C:C&amp;'[1]Mapping for OEB Tariff Schedule'!D:D,'[1]Mapping for OEB Tariff Schedule'!E:E),2,0)</f>
        <v>-3.8999999999999998E-3</v>
      </c>
      <c r="H239" s="1"/>
    </row>
    <row r="240" spans="1:8" s="8" customFormat="1" x14ac:dyDescent="0.35">
      <c r="A240" s="43" t="s">
        <v>24</v>
      </c>
      <c r="B240" s="36"/>
      <c r="C240" s="9" t="s">
        <v>54</v>
      </c>
      <c r="D240" s="10">
        <f t="array" ref="D240">VLOOKUP("DGen"&amp;A240&amp;C240,CHOOSE({1,2},'[1]Mapping for OEB Tariff Schedule'!A:A&amp;'[1]Mapping for OEB Tariff Schedule'!C:C&amp;'[1]Mapping for OEB Tariff Schedule'!D:D,'[1]Mapping for OEB Tariff Schedule'!E:E),2,0)</f>
        <v>-0.13650000000000001</v>
      </c>
      <c r="H240" s="1"/>
    </row>
    <row r="241" spans="1:8" s="8" customFormat="1" ht="11.25" customHeight="1" x14ac:dyDescent="0.35">
      <c r="A241" s="36" t="s">
        <v>28</v>
      </c>
      <c r="B241" s="36"/>
      <c r="C241" s="6" t="s">
        <v>54</v>
      </c>
      <c r="D241" s="13">
        <f t="array" ref="D241">VLOOKUP("DGen"&amp;A241&amp;C241,CHOOSE({1,2},'[1]Mapping for OEB Tariff Schedule'!A:A&amp;'[1]Mapping for OEB Tariff Schedule'!C:C&amp;'[1]Mapping for OEB Tariff Schedule'!D:D,'[1]Mapping for OEB Tariff Schedule'!E:E),2,0)</f>
        <v>0.93559999999999999</v>
      </c>
      <c r="H241" s="1"/>
    </row>
    <row r="242" spans="1:8" s="8" customFormat="1" ht="11.25" customHeight="1" x14ac:dyDescent="0.35">
      <c r="A242" s="36" t="s">
        <v>29</v>
      </c>
      <c r="B242" s="36"/>
      <c r="C242" s="6" t="s">
        <v>54</v>
      </c>
      <c r="D242" s="13">
        <f t="array" ref="D242">VLOOKUP("DGen"&amp;A242&amp;C242,CHOOSE({1,2},'[1]Mapping for OEB Tariff Schedule'!A:A&amp;'[1]Mapping for OEB Tariff Schedule'!C:C&amp;'[1]Mapping for OEB Tariff Schedule'!D:D,'[1]Mapping for OEB Tariff Schedule'!E:E),2,0)</f>
        <v>0.78080000000000005</v>
      </c>
      <c r="H242" s="1"/>
    </row>
    <row r="243" spans="1:8" s="1" customFormat="1" ht="6.75" customHeight="1" x14ac:dyDescent="0.35">
      <c r="A243" s="11"/>
      <c r="B243" s="11"/>
      <c r="C243" s="9"/>
      <c r="D243" s="12"/>
    </row>
    <row r="244" spans="1:8" s="1" customFormat="1" ht="15" customHeight="1" x14ac:dyDescent="0.35">
      <c r="A244" s="44" t="s">
        <v>30</v>
      </c>
      <c r="B244" s="56"/>
      <c r="C244" s="56"/>
      <c r="D244" s="56"/>
    </row>
    <row r="245" spans="1:8" s="1" customFormat="1" ht="6.75" customHeight="1" x14ac:dyDescent="0.35">
      <c r="A245" s="4"/>
      <c r="B245" s="11"/>
      <c r="C245" s="11"/>
      <c r="D245" s="11"/>
    </row>
    <row r="246" spans="1:8" s="8" customFormat="1" ht="11.25" customHeight="1" x14ac:dyDescent="0.35">
      <c r="A246" s="36" t="s">
        <v>31</v>
      </c>
      <c r="B246" s="36"/>
      <c r="C246" s="6" t="s">
        <v>26</v>
      </c>
      <c r="D246" s="13">
        <f t="array" ref="D246">VLOOKUP("DGen"&amp;A246&amp;C246,CHOOSE({1,2},'[1]Mapping for OEB Tariff Schedule'!A:A&amp;'[1]Mapping for OEB Tariff Schedule'!C:C&amp;'[1]Mapping for OEB Tariff Schedule'!D:D,'[1]Mapping for OEB Tariff Schedule'!E:E),2,0)</f>
        <v>3.0000000000000001E-3</v>
      </c>
      <c r="H246" s="1"/>
    </row>
    <row r="247" spans="1:8" s="8" customFormat="1" ht="11.25" customHeight="1" x14ac:dyDescent="0.35">
      <c r="A247" s="36" t="s">
        <v>32</v>
      </c>
      <c r="B247" s="36"/>
      <c r="C247" s="6" t="s">
        <v>26</v>
      </c>
      <c r="D247" s="13">
        <f t="array" ref="D247">VLOOKUP("DGen"&amp;A247&amp;C247,CHOOSE({1,2},'[1]Mapping for OEB Tariff Schedule'!A:A&amp;'[1]Mapping for OEB Tariff Schedule'!C:C&amp;'[1]Mapping for OEB Tariff Schedule'!D:D,'[1]Mapping for OEB Tariff Schedule'!E:E),2,0)</f>
        <v>4.0000000000000002E-4</v>
      </c>
      <c r="H247" s="1"/>
    </row>
    <row r="248" spans="1:8" s="8" customFormat="1" ht="11.25" customHeight="1" x14ac:dyDescent="0.35">
      <c r="A248" s="36" t="s">
        <v>33</v>
      </c>
      <c r="B248" s="36"/>
      <c r="C248" s="6" t="s">
        <v>26</v>
      </c>
      <c r="D248" s="13">
        <f t="array" ref="D248">VLOOKUP("DGen"&amp;A248&amp;C248,CHOOSE({1,2},'[1]Mapping for OEB Tariff Schedule'!A:A&amp;'[1]Mapping for OEB Tariff Schedule'!C:C&amp;'[1]Mapping for OEB Tariff Schedule'!D:D,'[1]Mapping for OEB Tariff Schedule'!E:E),2,0)</f>
        <v>5.0000000000000001E-4</v>
      </c>
      <c r="H248" s="1"/>
    </row>
    <row r="249" spans="1:8" s="8" customFormat="1" ht="11.25" customHeight="1" x14ac:dyDescent="0.35">
      <c r="A249" s="36" t="s">
        <v>34</v>
      </c>
      <c r="B249" s="36"/>
      <c r="C249" s="6" t="s">
        <v>21</v>
      </c>
      <c r="D249" s="7">
        <f t="array" ref="D249">VLOOKUP("DGen"&amp;A249&amp;C249,CHOOSE({1,2},'[1]Mapping for OEB Tariff Schedule'!A:A&amp;'[1]Mapping for OEB Tariff Schedule'!C:C&amp;'[1]Mapping for OEB Tariff Schedule'!D:D,'[1]Mapping for OEB Tariff Schedule'!E:E),2,0)</f>
        <v>0.25</v>
      </c>
      <c r="H249" s="1"/>
    </row>
    <row r="250" spans="1:8" s="8" customFormat="1" ht="11.25" customHeight="1" x14ac:dyDescent="0.35">
      <c r="A250" s="4"/>
      <c r="B250" s="5"/>
      <c r="C250" s="5"/>
      <c r="D250" s="5"/>
      <c r="H250" s="1"/>
    </row>
    <row r="251" spans="1:8" s="18" customFormat="1" ht="15" customHeight="1" x14ac:dyDescent="0.45">
      <c r="A251" s="50" t="s">
        <v>59</v>
      </c>
      <c r="B251" s="58"/>
      <c r="C251" s="58"/>
      <c r="D251" s="58"/>
      <c r="H251" s="1"/>
    </row>
    <row r="252" spans="1:8" s="1" customFormat="1" ht="13.25" customHeight="1" x14ac:dyDescent="0.35">
      <c r="A252" s="38" t="s">
        <v>60</v>
      </c>
      <c r="B252" s="38"/>
      <c r="C252" s="38"/>
      <c r="D252" s="38"/>
    </row>
    <row r="253" spans="1:8" s="1" customFormat="1" ht="46.25" customHeight="1" x14ac:dyDescent="0.35">
      <c r="A253" s="34" t="s">
        <v>61</v>
      </c>
      <c r="B253" s="34"/>
      <c r="C253" s="34"/>
      <c r="D253" s="34"/>
    </row>
    <row r="254" spans="1:8" s="1" customFormat="1" ht="59.5" customHeight="1" x14ac:dyDescent="0.35">
      <c r="A254" s="35" t="s">
        <v>62</v>
      </c>
      <c r="B254" s="35"/>
      <c r="C254" s="35"/>
      <c r="D254" s="35"/>
    </row>
    <row r="255" spans="1:8" s="1" customFormat="1" ht="6.75" customHeight="1" x14ac:dyDescent="0.35">
      <c r="A255" s="2"/>
      <c r="B255" s="2"/>
      <c r="C255" s="2"/>
      <c r="D255" s="2"/>
    </row>
    <row r="256" spans="1:8" s="1" customFormat="1" ht="34.5" customHeight="1" x14ac:dyDescent="0.35">
      <c r="A256" s="38" t="s">
        <v>63</v>
      </c>
      <c r="B256" s="38"/>
      <c r="C256" s="38"/>
      <c r="D256" s="38"/>
    </row>
    <row r="257" spans="1:8" s="1" customFormat="1" ht="6.75" customHeight="1" x14ac:dyDescent="0.35">
      <c r="A257" s="2"/>
      <c r="B257" s="2"/>
      <c r="C257" s="2"/>
      <c r="D257" s="2"/>
    </row>
    <row r="258" spans="1:8" s="1" customFormat="1" x14ac:dyDescent="0.35">
      <c r="A258" s="38" t="s">
        <v>64</v>
      </c>
      <c r="B258" s="38"/>
      <c r="C258" s="38"/>
      <c r="D258" s="38"/>
    </row>
    <row r="259" spans="1:8" s="1" customFormat="1" ht="6.75" customHeight="1" x14ac:dyDescent="0.35">
      <c r="A259" s="3"/>
      <c r="B259" s="2"/>
      <c r="C259" s="2"/>
      <c r="D259" s="2"/>
    </row>
    <row r="260" spans="1:8" s="1" customFormat="1" ht="15" customHeight="1" x14ac:dyDescent="0.35">
      <c r="A260" s="44" t="s">
        <v>19</v>
      </c>
      <c r="B260" s="52"/>
      <c r="C260" s="52"/>
      <c r="D260" s="52"/>
    </row>
    <row r="261" spans="1:8" s="1" customFormat="1" ht="6.75" customHeight="1" x14ac:dyDescent="0.35">
      <c r="A261" s="4"/>
      <c r="B261" s="5"/>
      <c r="C261" s="5"/>
      <c r="D261" s="5"/>
    </row>
    <row r="262" spans="1:8" s="8" customFormat="1" ht="11.25" customHeight="1" x14ac:dyDescent="0.35">
      <c r="A262" s="36" t="s">
        <v>20</v>
      </c>
      <c r="B262" s="36"/>
      <c r="C262" s="6" t="s">
        <v>21</v>
      </c>
      <c r="D262" s="7">
        <f t="array" ref="D262">VLOOKUP("ST"&amp;A262&amp;C262,CHOOSE({1,2},'[1]Mapping for OEB Tariff Schedule'!A:A&amp;'[1]Mapping for OEB Tariff Schedule'!C:C&amp;'[1]Mapping for OEB Tariff Schedule'!D:D,'[1]Mapping for OEB Tariff Schedule'!E:E),2,0)</f>
        <v>582.74</v>
      </c>
      <c r="H262" s="1"/>
    </row>
    <row r="263" spans="1:8" s="8" customFormat="1" ht="11.25" customHeight="1" x14ac:dyDescent="0.35">
      <c r="A263" s="36" t="s">
        <v>65</v>
      </c>
      <c r="B263" s="36"/>
      <c r="C263" s="6" t="s">
        <v>21</v>
      </c>
      <c r="D263" s="7">
        <f t="array" ref="D263">VLOOKUP("ST"&amp;A263&amp;C263,CHOOSE({1,2},'[1]Mapping for OEB Tariff Schedule'!A:A&amp;'[1]Mapping for OEB Tariff Schedule'!C:C&amp;'[1]Mapping for OEB Tariff Schedule'!D:D,'[1]Mapping for OEB Tariff Schedule'!E:E),2,0)</f>
        <v>729.56</v>
      </c>
      <c r="H263" s="1"/>
    </row>
    <row r="264" spans="1:8" s="8" customFormat="1" x14ac:dyDescent="0.35">
      <c r="A264" s="43" t="s">
        <v>24</v>
      </c>
      <c r="B264" s="36"/>
      <c r="C264" s="6" t="s">
        <v>21</v>
      </c>
      <c r="D264" s="15">
        <f t="array" ref="D264">VLOOKUP("ST"&amp;A264&amp;C264,CHOOSE({1,2},'[1]Mapping for OEB Tariff Schedule'!A:A&amp;'[1]Mapping for OEB Tariff Schedule'!C:C&amp;'[1]Mapping for OEB Tariff Schedule'!D:D,'[1]Mapping for OEB Tariff Schedule'!E:E),2,0)</f>
        <v>-15.7</v>
      </c>
      <c r="H264" s="1"/>
    </row>
    <row r="265" spans="1:8" s="8" customFormat="1" ht="11.25" customHeight="1" x14ac:dyDescent="0.35">
      <c r="A265" s="36" t="s">
        <v>66</v>
      </c>
      <c r="B265" s="36"/>
      <c r="C265" s="6" t="s">
        <v>54</v>
      </c>
      <c r="D265" s="10">
        <f t="array" ref="D265">VLOOKUP("ST"&amp;A265&amp;C265,CHOOSE({1,2},'[1]Mapping for OEB Tariff Schedule'!A:A&amp;'[1]Mapping for OEB Tariff Schedule'!C:C&amp;'[1]Mapping for OEB Tariff Schedule'!D:D,'[1]Mapping for OEB Tariff Schedule'!E:E),2,0)</f>
        <v>1.5335000000000001</v>
      </c>
      <c r="H265" s="1"/>
    </row>
    <row r="266" spans="1:8" s="8" customFormat="1" ht="11.25" customHeight="1" x14ac:dyDescent="0.35">
      <c r="A266" s="36" t="s">
        <v>67</v>
      </c>
      <c r="B266" s="36"/>
      <c r="C266" s="6" t="s">
        <v>68</v>
      </c>
      <c r="D266" s="10">
        <f t="array" ref="D266">VLOOKUP("ST"&amp;A266&amp;C266,CHOOSE({1,2},'[1]Mapping for OEB Tariff Schedule'!A:A&amp;'[1]Mapping for OEB Tariff Schedule'!C:C&amp;'[1]Mapping for OEB Tariff Schedule'!D:D,'[1]Mapping for OEB Tariff Schedule'!E:E),2,0)</f>
        <v>626.08820000000003</v>
      </c>
      <c r="H266" s="1"/>
    </row>
    <row r="267" spans="1:8" s="1" customFormat="1" ht="20.5" customHeight="1" x14ac:dyDescent="0.35">
      <c r="A267" s="36" t="s">
        <v>69</v>
      </c>
      <c r="B267" s="57"/>
      <c r="C267" s="9" t="s">
        <v>54</v>
      </c>
      <c r="D267" s="10">
        <f t="array" ref="D267">VLOOKUP("ST"&amp;A267&amp;C267,CHOOSE({1,2},'[1]Mapping for OEB Tariff Schedule'!A:A&amp;'[1]Mapping for OEB Tariff Schedule'!C:C&amp;'[1]Mapping for OEB Tariff Schedule'!D:D,'[1]Mapping for OEB Tariff Schedule'!E:E),2,0)</f>
        <v>2.1154000000000002</v>
      </c>
    </row>
    <row r="268" spans="1:8" s="1" customFormat="1" ht="35" customHeight="1" x14ac:dyDescent="0.35">
      <c r="A268" s="36" t="s">
        <v>70</v>
      </c>
      <c r="B268" s="57"/>
      <c r="C268" s="9" t="s">
        <v>54</v>
      </c>
      <c r="D268" s="10">
        <f t="array" ref="D268">VLOOKUP("ST"&amp;A268&amp;C268,CHOOSE({1,2},'[1]Mapping for OEB Tariff Schedule'!A:A&amp;'[1]Mapping for OEB Tariff Schedule'!C:C&amp;'[1]Mapping for OEB Tariff Schedule'!D:D,'[1]Mapping for OEB Tariff Schedule'!E:E),2,0)</f>
        <v>3.7825000000000002</v>
      </c>
    </row>
    <row r="269" spans="1:8" s="1" customFormat="1" ht="20.5" customHeight="1" x14ac:dyDescent="0.35">
      <c r="A269" s="36" t="s">
        <v>71</v>
      </c>
      <c r="B269" s="57"/>
      <c r="C269" s="9" t="s">
        <v>54</v>
      </c>
      <c r="D269" s="10">
        <f t="array" ref="D269">VLOOKUP("ST"&amp;A269&amp;C269,CHOOSE({1,2},'[1]Mapping for OEB Tariff Schedule'!A:A&amp;'[1]Mapping for OEB Tariff Schedule'!C:C&amp;'[1]Mapping for OEB Tariff Schedule'!D:D,'[1]Mapping for OEB Tariff Schedule'!E:E),2,0)</f>
        <v>1.6671</v>
      </c>
    </row>
    <row r="270" spans="1:8" s="8" customFormat="1" x14ac:dyDescent="0.35">
      <c r="A270" s="43" t="s">
        <v>23</v>
      </c>
      <c r="B270" s="36"/>
      <c r="C270" s="9" t="s">
        <v>54</v>
      </c>
      <c r="D270" s="10">
        <f t="array" ref="D270">VLOOKUP("ST"&amp;A270&amp;C270,CHOOSE({1,2},'[1]Mapping for OEB Tariff Schedule'!A:A&amp;'[1]Mapping for OEB Tariff Schedule'!C:C&amp;'[1]Mapping for OEB Tariff Schedule'!D:D,'[1]Mapping for OEB Tariff Schedule'!E:E),2,0)</f>
        <v>0.94440000000000002</v>
      </c>
      <c r="H270" s="1"/>
    </row>
    <row r="271" spans="1:8" s="1" customFormat="1" ht="23.5" customHeight="1" x14ac:dyDescent="0.35">
      <c r="A271" s="43" t="s">
        <v>72</v>
      </c>
      <c r="B271" s="36"/>
      <c r="C271" s="9" t="s">
        <v>54</v>
      </c>
      <c r="D271" s="10">
        <f t="array" ref="D271">VLOOKUP("ST"&amp;A271&amp;C271,CHOOSE({1,2},'[1]Mapping for OEB Tariff Schedule'!A:A&amp;'[1]Mapping for OEB Tariff Schedule'!C:C&amp;'[1]Mapping for OEB Tariff Schedule'!D:D,'[1]Mapping for OEB Tariff Schedule'!E:E),2,0)</f>
        <v>-1.1389</v>
      </c>
    </row>
    <row r="272" spans="1:8" s="8" customFormat="1" ht="25.5" customHeight="1" x14ac:dyDescent="0.35">
      <c r="A272" s="43" t="s">
        <v>27</v>
      </c>
      <c r="B272" s="43"/>
      <c r="C272" s="6" t="s">
        <v>26</v>
      </c>
      <c r="D272" s="10">
        <f t="array" ref="D272">VLOOKUP("ST"&amp;A272&amp;C272,CHOOSE({1,2},'[1]Mapping for OEB Tariff Schedule'!A:A&amp;'[1]Mapping for OEB Tariff Schedule'!C:C&amp;'[1]Mapping for OEB Tariff Schedule'!D:D,'[1]Mapping for OEB Tariff Schedule'!E:E),2,0)</f>
        <v>-3.8999999999999998E-3</v>
      </c>
      <c r="H272" s="1"/>
    </row>
    <row r="273" spans="1:8" s="8" customFormat="1" x14ac:dyDescent="0.35">
      <c r="A273" s="43" t="s">
        <v>24</v>
      </c>
      <c r="B273" s="36"/>
      <c r="C273" s="9" t="s">
        <v>54</v>
      </c>
      <c r="D273" s="10">
        <f t="array" ref="D273">VLOOKUP("ST"&amp;A273&amp;C273,CHOOSE({1,2},'[1]Mapping for OEB Tariff Schedule'!A:A&amp;'[1]Mapping for OEB Tariff Schedule'!C:C&amp;'[1]Mapping for OEB Tariff Schedule'!D:D,'[1]Mapping for OEB Tariff Schedule'!E:E),2,0)</f>
        <v>-2.1899999999999999E-2</v>
      </c>
      <c r="H273" s="1"/>
    </row>
    <row r="274" spans="1:8" s="8" customFormat="1" ht="11.25" customHeight="1" x14ac:dyDescent="0.35">
      <c r="A274" s="14" t="s">
        <v>73</v>
      </c>
      <c r="B274" s="14"/>
      <c r="C274" s="6"/>
      <c r="D274" s="13"/>
      <c r="H274" s="1"/>
    </row>
    <row r="275" spans="1:8" s="8" customFormat="1" ht="11.25" customHeight="1" x14ac:dyDescent="0.35">
      <c r="A275" s="36" t="s">
        <v>28</v>
      </c>
      <c r="B275" s="36"/>
      <c r="C275" s="6" t="s">
        <v>54</v>
      </c>
      <c r="D275" s="10">
        <f t="array" ref="D275">VLOOKUP("ST"&amp;A275&amp;C275,CHOOSE({1,2},'[1]Mapping for OEB Tariff Schedule'!A:A&amp;'[1]Mapping for OEB Tariff Schedule'!C:C&amp;'[1]Mapping for OEB Tariff Schedule'!D:D,'[1]Mapping for OEB Tariff Schedule'!E:E),2,0)</f>
        <v>3.4777999999999998</v>
      </c>
      <c r="H275" s="1"/>
    </row>
    <row r="276" spans="1:8" s="8" customFormat="1" ht="11.25" customHeight="1" x14ac:dyDescent="0.35">
      <c r="A276" s="36" t="s">
        <v>74</v>
      </c>
      <c r="B276" s="36"/>
      <c r="C276" s="6" t="s">
        <v>54</v>
      </c>
      <c r="D276" s="10">
        <f t="array" ref="D276">VLOOKUP("ST"&amp;A276&amp;C276,CHOOSE({1,2},'[1]Mapping for OEB Tariff Schedule'!A:A&amp;'[1]Mapping for OEB Tariff Schedule'!C:C&amp;'[1]Mapping for OEB Tariff Schedule'!D:D,'[1]Mapping for OEB Tariff Schedule'!E:E),2,0)</f>
        <v>0.81279999999999997</v>
      </c>
      <c r="H276" s="1"/>
    </row>
    <row r="277" spans="1:8" s="8" customFormat="1" ht="11.25" customHeight="1" x14ac:dyDescent="0.35">
      <c r="A277" s="36" t="s">
        <v>75</v>
      </c>
      <c r="B277" s="36"/>
      <c r="C277" s="6" t="s">
        <v>54</v>
      </c>
      <c r="D277" s="10">
        <f t="array" ref="D277">VLOOKUP("ST"&amp;A277&amp;C277,CHOOSE({1,2},'[1]Mapping for OEB Tariff Schedule'!A:A&amp;'[1]Mapping for OEB Tariff Schedule'!C:C&amp;'[1]Mapping for OEB Tariff Schedule'!D:D,'[1]Mapping for OEB Tariff Schedule'!E:E),2,0)</f>
        <v>2.0457999999999998</v>
      </c>
      <c r="H277" s="1"/>
    </row>
    <row r="278" spans="1:8" s="8" customFormat="1" ht="11.25" customHeight="1" x14ac:dyDescent="0.35">
      <c r="A278" s="14"/>
      <c r="B278" s="14"/>
      <c r="C278" s="6"/>
      <c r="D278" s="13"/>
      <c r="H278" s="1"/>
    </row>
    <row r="279" spans="1:8" s="1" customFormat="1" ht="15" customHeight="1" x14ac:dyDescent="0.35">
      <c r="A279" s="44" t="s">
        <v>30</v>
      </c>
      <c r="B279" s="56"/>
      <c r="C279" s="56"/>
      <c r="D279" s="56"/>
      <c r="E279" s="8"/>
    </row>
    <row r="280" spans="1:8" s="1" customFormat="1" ht="6.75" customHeight="1" x14ac:dyDescent="0.35">
      <c r="A280" s="4"/>
      <c r="B280" s="11"/>
      <c r="C280" s="11"/>
      <c r="D280" s="11"/>
    </row>
    <row r="281" spans="1:8" s="8" customFormat="1" ht="11.25" customHeight="1" x14ac:dyDescent="0.35">
      <c r="A281" s="36" t="s">
        <v>31</v>
      </c>
      <c r="B281" s="36"/>
      <c r="C281" s="6" t="s">
        <v>26</v>
      </c>
      <c r="D281" s="13">
        <f t="array" ref="D281">VLOOKUP("ST"&amp;A281&amp;C281,CHOOSE({1,2},'[1]Mapping for OEB Tariff Schedule'!A:A&amp;'[1]Mapping for OEB Tariff Schedule'!C:C&amp;'[1]Mapping for OEB Tariff Schedule'!D:D,'[1]Mapping for OEB Tariff Schedule'!E:E),2,0)</f>
        <v>3.0000000000000001E-3</v>
      </c>
      <c r="E281" s="1"/>
      <c r="H281" s="1"/>
    </row>
    <row r="282" spans="1:8" s="8" customFormat="1" ht="11.25" customHeight="1" x14ac:dyDescent="0.35">
      <c r="A282" s="36" t="s">
        <v>32</v>
      </c>
      <c r="B282" s="36"/>
      <c r="C282" s="6" t="s">
        <v>26</v>
      </c>
      <c r="D282" s="13">
        <f t="array" ref="D282">VLOOKUP("ST"&amp;A282&amp;C282,CHOOSE({1,2},'[1]Mapping for OEB Tariff Schedule'!A:A&amp;'[1]Mapping for OEB Tariff Schedule'!C:C&amp;'[1]Mapping for OEB Tariff Schedule'!D:D,'[1]Mapping for OEB Tariff Schedule'!E:E),2,0)</f>
        <v>4.0000000000000002E-4</v>
      </c>
      <c r="H282" s="1"/>
    </row>
    <row r="283" spans="1:8" s="8" customFormat="1" ht="11.25" customHeight="1" x14ac:dyDescent="0.35">
      <c r="A283" s="36" t="s">
        <v>33</v>
      </c>
      <c r="B283" s="36"/>
      <c r="C283" s="6" t="s">
        <v>26</v>
      </c>
      <c r="D283" s="13">
        <f t="array" ref="D283">VLOOKUP("ST"&amp;A283&amp;C283,CHOOSE({1,2},'[1]Mapping for OEB Tariff Schedule'!A:A&amp;'[1]Mapping for OEB Tariff Schedule'!C:C&amp;'[1]Mapping for OEB Tariff Schedule'!D:D,'[1]Mapping for OEB Tariff Schedule'!E:E),2,0)</f>
        <v>5.0000000000000001E-4</v>
      </c>
      <c r="H283" s="1"/>
    </row>
    <row r="284" spans="1:8" s="8" customFormat="1" ht="11.25" customHeight="1" x14ac:dyDescent="0.35">
      <c r="A284" s="36" t="s">
        <v>34</v>
      </c>
      <c r="B284" s="36"/>
      <c r="C284" s="6" t="s">
        <v>21</v>
      </c>
      <c r="D284" s="7">
        <f t="array" ref="D284">VLOOKUP("ST"&amp;A284&amp;C284,CHOOSE({1,2},'[1]Mapping for OEB Tariff Schedule'!A:A&amp;'[1]Mapping for OEB Tariff Schedule'!C:C&amp;'[1]Mapping for OEB Tariff Schedule'!D:D,'[1]Mapping for OEB Tariff Schedule'!E:E),2,0)</f>
        <v>0.25</v>
      </c>
      <c r="H284" s="1"/>
    </row>
    <row r="285" spans="1:8" s="1" customFormat="1" ht="6.75" customHeight="1" x14ac:dyDescent="0.35">
      <c r="A285" s="11"/>
      <c r="B285" s="11"/>
      <c r="C285" s="9"/>
      <c r="D285" s="12"/>
      <c r="E285" s="8"/>
    </row>
    <row r="286" spans="1:8" s="18" customFormat="1" ht="18.75" customHeight="1" x14ac:dyDescent="0.45">
      <c r="A286" s="53" t="s">
        <v>76</v>
      </c>
      <c r="B286" s="54"/>
      <c r="C286" s="54"/>
      <c r="D286" s="54"/>
      <c r="E286" s="1"/>
      <c r="H286" s="1"/>
    </row>
    <row r="287" spans="1:8" s="1" customFormat="1" ht="82.25" customHeight="1" x14ac:dyDescent="0.45">
      <c r="A287" s="38" t="s">
        <v>77</v>
      </c>
      <c r="B287" s="38"/>
      <c r="C287" s="38"/>
      <c r="D287" s="38"/>
      <c r="E287" s="18"/>
    </row>
    <row r="288" spans="1:8" s="1" customFormat="1" ht="6.75" customHeight="1" x14ac:dyDescent="0.35">
      <c r="A288" s="2"/>
      <c r="B288" s="2"/>
      <c r="C288" s="2"/>
      <c r="D288" s="2"/>
    </row>
    <row r="289" spans="1:8" s="1" customFormat="1" ht="14.75" customHeight="1" x14ac:dyDescent="0.35">
      <c r="A289" s="55" t="s">
        <v>11</v>
      </c>
      <c r="B289" s="38"/>
      <c r="C289" s="38"/>
      <c r="D289" s="38"/>
    </row>
    <row r="290" spans="1:8" s="1" customFormat="1" ht="6.75" customHeight="1" x14ac:dyDescent="0.35">
      <c r="A290" s="3"/>
      <c r="B290" s="2"/>
      <c r="C290" s="2"/>
      <c r="D290" s="2"/>
    </row>
    <row r="291" spans="1:8" s="1" customFormat="1" ht="34.5" customHeight="1" x14ac:dyDescent="0.35">
      <c r="A291" s="38" t="s">
        <v>14</v>
      </c>
      <c r="B291" s="38"/>
      <c r="C291" s="38"/>
      <c r="D291" s="38"/>
    </row>
    <row r="292" spans="1:8" s="1" customFormat="1" ht="6.75" customHeight="1" x14ac:dyDescent="0.35">
      <c r="A292" s="2"/>
      <c r="B292" s="2"/>
      <c r="C292" s="2"/>
      <c r="D292" s="2"/>
    </row>
    <row r="293" spans="1:8" s="1" customFormat="1" ht="46.25" customHeight="1" x14ac:dyDescent="0.35">
      <c r="A293" s="38" t="s">
        <v>15</v>
      </c>
      <c r="B293" s="38"/>
      <c r="C293" s="38"/>
      <c r="D293" s="38"/>
    </row>
    <row r="294" spans="1:8" s="1" customFormat="1" ht="6.75" customHeight="1" x14ac:dyDescent="0.35">
      <c r="A294" s="2"/>
      <c r="B294" s="2"/>
      <c r="C294" s="2"/>
      <c r="D294" s="2"/>
    </row>
    <row r="295" spans="1:8" s="1" customFormat="1" ht="46.25" customHeight="1" x14ac:dyDescent="0.35">
      <c r="A295" s="38" t="s">
        <v>16</v>
      </c>
      <c r="B295" s="38"/>
      <c r="C295" s="38"/>
      <c r="D295" s="38"/>
    </row>
    <row r="296" spans="1:8" s="1" customFormat="1" ht="6.75" customHeight="1" x14ac:dyDescent="0.35">
      <c r="A296" s="2"/>
      <c r="B296" s="2"/>
      <c r="C296" s="2"/>
      <c r="D296" s="2"/>
    </row>
    <row r="297" spans="1:8" s="1" customFormat="1" ht="34.5" customHeight="1" x14ac:dyDescent="0.35">
      <c r="A297" s="38" t="s">
        <v>17</v>
      </c>
      <c r="B297" s="38"/>
      <c r="C297" s="38"/>
      <c r="D297" s="38"/>
    </row>
    <row r="298" spans="1:8" s="1" customFormat="1" ht="12" customHeight="1" x14ac:dyDescent="0.35">
      <c r="A298" s="2"/>
      <c r="B298" s="2"/>
      <c r="C298" s="2"/>
      <c r="D298" s="2"/>
    </row>
    <row r="299" spans="1:8" s="1" customFormat="1" ht="6.75" customHeight="1" x14ac:dyDescent="0.35">
      <c r="A299" s="2"/>
      <c r="B299" s="2"/>
      <c r="C299" s="2"/>
      <c r="D299" s="2"/>
    </row>
    <row r="300" spans="1:8" s="1" customFormat="1" ht="15" customHeight="1" x14ac:dyDescent="0.35">
      <c r="A300" s="44" t="s">
        <v>19</v>
      </c>
      <c r="B300" s="52"/>
      <c r="C300" s="52"/>
      <c r="D300" s="52"/>
    </row>
    <row r="301" spans="1:8" s="1" customFormat="1" ht="6.75" customHeight="1" x14ac:dyDescent="0.35">
      <c r="A301" s="4"/>
      <c r="B301" s="5"/>
      <c r="C301" s="5"/>
      <c r="D301" s="5"/>
    </row>
    <row r="302" spans="1:8" s="8" customFormat="1" ht="11.25" customHeight="1" x14ac:dyDescent="0.35">
      <c r="A302" s="36" t="s">
        <v>20</v>
      </c>
      <c r="B302" s="36"/>
      <c r="C302" s="6" t="s">
        <v>21</v>
      </c>
      <c r="D302" s="7">
        <f t="array" ref="D302">VLOOKUP("USL"&amp;A302&amp;C302,CHOOSE({1,2},'[1]Mapping for OEB Tariff Schedule'!A:A&amp;'[1]Mapping for OEB Tariff Schedule'!C:C&amp;'[1]Mapping for OEB Tariff Schedule'!D:D,'[1]Mapping for OEB Tariff Schedule'!E:E),2,0)</f>
        <v>37.58486450973804</v>
      </c>
      <c r="E302" s="1"/>
      <c r="H302" s="1"/>
    </row>
    <row r="303" spans="1:8" s="8" customFormat="1" x14ac:dyDescent="0.35">
      <c r="A303" s="43" t="s">
        <v>24</v>
      </c>
      <c r="B303" s="36"/>
      <c r="C303" s="6" t="s">
        <v>21</v>
      </c>
      <c r="D303" s="15">
        <f t="array" ref="D303">VLOOKUP("USL"&amp;A303&amp;C303,CHOOSE({1,2},'[1]Mapping for OEB Tariff Schedule'!A:A&amp;'[1]Mapping for OEB Tariff Schedule'!C:C&amp;'[1]Mapping for OEB Tariff Schedule'!D:D,'[1]Mapping for OEB Tariff Schedule'!E:E),2,0)</f>
        <v>-0.53</v>
      </c>
      <c r="H303" s="1"/>
    </row>
    <row r="304" spans="1:8" s="8" customFormat="1" ht="11.25" customHeight="1" x14ac:dyDescent="0.35">
      <c r="A304" s="36" t="s">
        <v>25</v>
      </c>
      <c r="B304" s="36"/>
      <c r="C304" s="6" t="s">
        <v>26</v>
      </c>
      <c r="D304" s="13">
        <f t="array" ref="D304">VLOOKUP("USL"&amp;A304&amp;C304,CHOOSE({1,2},'[1]Mapping for OEB Tariff Schedule'!A:A&amp;'[1]Mapping for OEB Tariff Schedule'!C:C&amp;'[1]Mapping for OEB Tariff Schedule'!D:D,'[1]Mapping for OEB Tariff Schedule'!E:E),2,0)</f>
        <v>2.5136490308446498E-2</v>
      </c>
      <c r="H304" s="1"/>
    </row>
    <row r="305" spans="1:8" s="8" customFormat="1" x14ac:dyDescent="0.35">
      <c r="A305" s="43" t="s">
        <v>23</v>
      </c>
      <c r="B305" s="36"/>
      <c r="C305" s="6" t="s">
        <v>26</v>
      </c>
      <c r="D305" s="13">
        <f t="array" ref="D305">VLOOKUP("USL"&amp;A305&amp;C305,CHOOSE({1,2},'[1]Mapping for OEB Tariff Schedule'!A:A&amp;'[1]Mapping for OEB Tariff Schedule'!C:C&amp;'[1]Mapping for OEB Tariff Schedule'!D:D,'[1]Mapping for OEB Tariff Schedule'!E:E),2,0)</f>
        <v>1E-4</v>
      </c>
      <c r="H305" s="1"/>
    </row>
    <row r="306" spans="1:8" s="8" customFormat="1" ht="22.5" customHeight="1" x14ac:dyDescent="0.35">
      <c r="A306" s="43" t="s">
        <v>27</v>
      </c>
      <c r="B306" s="43"/>
      <c r="C306" s="6" t="s">
        <v>26</v>
      </c>
      <c r="D306" s="10">
        <f t="array" ref="D306">VLOOKUP("USL"&amp;A306&amp;C306,CHOOSE({1,2},'[1]Mapping for OEB Tariff Schedule'!A:A&amp;'[1]Mapping for OEB Tariff Schedule'!C:C&amp;'[1]Mapping for OEB Tariff Schedule'!D:D,'[1]Mapping for OEB Tariff Schedule'!E:E),2,0)</f>
        <v>-3.8999999999999998E-3</v>
      </c>
      <c r="H306" s="1"/>
    </row>
    <row r="307" spans="1:8" s="8" customFormat="1" x14ac:dyDescent="0.35">
      <c r="A307" s="43" t="s">
        <v>24</v>
      </c>
      <c r="B307" s="36"/>
      <c r="C307" s="6" t="s">
        <v>26</v>
      </c>
      <c r="D307" s="10">
        <f t="array" ref="D307">VLOOKUP("USL"&amp;A307&amp;C307,CHOOSE({1,2},'[1]Mapping for OEB Tariff Schedule'!A:A&amp;'[1]Mapping for OEB Tariff Schedule'!C:C&amp;'[1]Mapping for OEB Tariff Schedule'!D:D,'[1]Mapping for OEB Tariff Schedule'!E:E),2,0)</f>
        <v>-4.0000000000000002E-4</v>
      </c>
      <c r="H307" s="1"/>
    </row>
    <row r="308" spans="1:8" s="8" customFormat="1" ht="11.25" customHeight="1" x14ac:dyDescent="0.35">
      <c r="A308" s="36" t="s">
        <v>28</v>
      </c>
      <c r="B308" s="36"/>
      <c r="C308" s="6" t="s">
        <v>26</v>
      </c>
      <c r="D308" s="13">
        <f t="array" ref="D308">VLOOKUP("USL"&amp;A308&amp;C308,CHOOSE({1,2},'[1]Mapping for OEB Tariff Schedule'!A:A&amp;'[1]Mapping for OEB Tariff Schedule'!C:C&amp;'[1]Mapping for OEB Tariff Schedule'!D:D,'[1]Mapping for OEB Tariff Schedule'!E:E),2,0)</f>
        <v>5.4000000000000003E-3</v>
      </c>
      <c r="H308" s="1"/>
    </row>
    <row r="309" spans="1:8" s="8" customFormat="1" ht="11.25" customHeight="1" x14ac:dyDescent="0.35">
      <c r="A309" s="36" t="s">
        <v>29</v>
      </c>
      <c r="B309" s="36"/>
      <c r="C309" s="6" t="s">
        <v>26</v>
      </c>
      <c r="D309" s="13">
        <f t="array" ref="D309">VLOOKUP("USL"&amp;A309&amp;C309,CHOOSE({1,2},'[1]Mapping for OEB Tariff Schedule'!A:A&amp;'[1]Mapping for OEB Tariff Schedule'!C:C&amp;'[1]Mapping for OEB Tariff Schedule'!D:D,'[1]Mapping for OEB Tariff Schedule'!E:E),2,0)</f>
        <v>4.5999999999999999E-3</v>
      </c>
      <c r="H309" s="1"/>
    </row>
    <row r="310" spans="1:8" s="1" customFormat="1" ht="6.75" customHeight="1" x14ac:dyDescent="0.35">
      <c r="A310" s="11"/>
      <c r="B310" s="11"/>
      <c r="C310" s="9"/>
      <c r="D310" s="12"/>
      <c r="E310" s="8"/>
    </row>
    <row r="311" spans="1:8" s="1" customFormat="1" ht="15" customHeight="1" x14ac:dyDescent="0.35">
      <c r="A311" s="44" t="s">
        <v>30</v>
      </c>
      <c r="B311" s="56"/>
      <c r="C311" s="56"/>
      <c r="D311" s="56"/>
    </row>
    <row r="312" spans="1:8" s="1" customFormat="1" ht="6.75" customHeight="1" x14ac:dyDescent="0.35">
      <c r="A312" s="4"/>
      <c r="B312" s="11"/>
      <c r="C312" s="11"/>
      <c r="D312" s="11"/>
    </row>
    <row r="313" spans="1:8" s="8" customFormat="1" ht="11.25" customHeight="1" x14ac:dyDescent="0.35">
      <c r="A313" s="36" t="s">
        <v>31</v>
      </c>
      <c r="B313" s="36"/>
      <c r="C313" s="6" t="s">
        <v>26</v>
      </c>
      <c r="D313" s="13">
        <f t="array" ref="D313">VLOOKUP("USL"&amp;A313&amp;C313,CHOOSE({1,2},'[1]Mapping for OEB Tariff Schedule'!A:A&amp;'[1]Mapping for OEB Tariff Schedule'!C:C&amp;'[1]Mapping for OEB Tariff Schedule'!D:D,'[1]Mapping for OEB Tariff Schedule'!E:E),2,0)</f>
        <v>3.0000000000000001E-3</v>
      </c>
      <c r="E313" s="1"/>
      <c r="H313" s="1"/>
    </row>
    <row r="314" spans="1:8" s="8" customFormat="1" ht="11.25" customHeight="1" x14ac:dyDescent="0.35">
      <c r="A314" s="36" t="s">
        <v>32</v>
      </c>
      <c r="B314" s="36"/>
      <c r="C314" s="6" t="s">
        <v>26</v>
      </c>
      <c r="D314" s="13">
        <f t="array" ref="D314">VLOOKUP("USL"&amp;A314&amp;C314,CHOOSE({1,2},'[1]Mapping for OEB Tariff Schedule'!A:A&amp;'[1]Mapping for OEB Tariff Schedule'!C:C&amp;'[1]Mapping for OEB Tariff Schedule'!D:D,'[1]Mapping for OEB Tariff Schedule'!E:E),2,0)</f>
        <v>4.0000000000000002E-4</v>
      </c>
      <c r="H314" s="1"/>
    </row>
    <row r="315" spans="1:8" s="8" customFormat="1" ht="11.25" customHeight="1" x14ac:dyDescent="0.35">
      <c r="A315" s="36" t="s">
        <v>33</v>
      </c>
      <c r="B315" s="36"/>
      <c r="C315" s="6" t="s">
        <v>26</v>
      </c>
      <c r="D315" s="13">
        <f t="array" ref="D315">VLOOKUP("USL"&amp;A315&amp;C315,CHOOSE({1,2},'[1]Mapping for OEB Tariff Schedule'!A:A&amp;'[1]Mapping for OEB Tariff Schedule'!C:C&amp;'[1]Mapping for OEB Tariff Schedule'!D:D,'[1]Mapping for OEB Tariff Schedule'!E:E),2,0)</f>
        <v>5.0000000000000001E-4</v>
      </c>
      <c r="H315" s="1"/>
    </row>
    <row r="316" spans="1:8" s="8" customFormat="1" ht="11.25" customHeight="1" x14ac:dyDescent="0.35">
      <c r="A316" s="36" t="s">
        <v>34</v>
      </c>
      <c r="B316" s="36"/>
      <c r="C316" s="6" t="s">
        <v>21</v>
      </c>
      <c r="D316" s="7">
        <f t="array" ref="D316">VLOOKUP("USL"&amp;A316&amp;C316,CHOOSE({1,2},'[1]Mapping for OEB Tariff Schedule'!A:A&amp;'[1]Mapping for OEB Tariff Schedule'!C:C&amp;'[1]Mapping for OEB Tariff Schedule'!D:D,'[1]Mapping for OEB Tariff Schedule'!E:E),2,0)</f>
        <v>0.25</v>
      </c>
      <c r="H316" s="1"/>
    </row>
    <row r="317" spans="1:8" s="18" customFormat="1" ht="18.75" customHeight="1" x14ac:dyDescent="0.45">
      <c r="A317" s="53" t="s">
        <v>78</v>
      </c>
      <c r="B317" s="54"/>
      <c r="C317" s="54"/>
      <c r="D317" s="54"/>
      <c r="E317" s="8"/>
      <c r="H317" s="1"/>
    </row>
    <row r="318" spans="1:8" s="1" customFormat="1" ht="47.5" customHeight="1" x14ac:dyDescent="0.45">
      <c r="A318" s="38" t="s">
        <v>79</v>
      </c>
      <c r="B318" s="38"/>
      <c r="C318" s="38"/>
      <c r="D318" s="38"/>
      <c r="E318" s="18"/>
    </row>
    <row r="319" spans="1:8" s="1" customFormat="1" ht="6.75" customHeight="1" x14ac:dyDescent="0.35">
      <c r="A319" s="2"/>
      <c r="B319" s="2"/>
      <c r="C319" s="2"/>
      <c r="D319" s="2"/>
    </row>
    <row r="320" spans="1:8" s="1" customFormat="1" ht="14.75" customHeight="1" x14ac:dyDescent="0.35">
      <c r="A320" s="55" t="s">
        <v>11</v>
      </c>
      <c r="B320" s="38"/>
      <c r="C320" s="38"/>
      <c r="D320" s="38"/>
    </row>
    <row r="321" spans="1:8" s="1" customFormat="1" ht="6.75" customHeight="1" x14ac:dyDescent="0.35">
      <c r="A321" s="3"/>
      <c r="B321" s="2"/>
      <c r="C321" s="2"/>
      <c r="D321" s="2"/>
    </row>
    <row r="322" spans="1:8" s="1" customFormat="1" ht="34.5" customHeight="1" x14ac:dyDescent="0.35">
      <c r="A322" s="38" t="s">
        <v>14</v>
      </c>
      <c r="B322" s="38"/>
      <c r="C322" s="38"/>
      <c r="D322" s="38"/>
    </row>
    <row r="323" spans="1:8" s="1" customFormat="1" ht="6.75" customHeight="1" x14ac:dyDescent="0.35">
      <c r="A323" s="2"/>
      <c r="B323" s="2"/>
      <c r="C323" s="2"/>
      <c r="D323" s="2"/>
    </row>
    <row r="324" spans="1:8" s="1" customFormat="1" ht="46.25" customHeight="1" x14ac:dyDescent="0.35">
      <c r="A324" s="38" t="s">
        <v>15</v>
      </c>
      <c r="B324" s="38"/>
      <c r="C324" s="38"/>
      <c r="D324" s="38"/>
    </row>
    <row r="325" spans="1:8" s="1" customFormat="1" ht="6.75" customHeight="1" x14ac:dyDescent="0.35">
      <c r="A325" s="2"/>
      <c r="B325" s="2"/>
      <c r="C325" s="2"/>
      <c r="D325" s="2"/>
    </row>
    <row r="326" spans="1:8" s="1" customFormat="1" ht="46.25" customHeight="1" x14ac:dyDescent="0.35">
      <c r="A326" s="38" t="s">
        <v>80</v>
      </c>
      <c r="B326" s="38"/>
      <c r="C326" s="38"/>
      <c r="D326" s="38"/>
    </row>
    <row r="327" spans="1:8" s="1" customFormat="1" ht="6.75" customHeight="1" x14ac:dyDescent="0.35">
      <c r="A327" s="2"/>
      <c r="B327" s="2"/>
      <c r="C327" s="2"/>
      <c r="D327" s="2"/>
    </row>
    <row r="328" spans="1:8" s="1" customFormat="1" ht="34.5" customHeight="1" x14ac:dyDescent="0.35">
      <c r="A328" s="38" t="s">
        <v>17</v>
      </c>
      <c r="B328" s="38"/>
      <c r="C328" s="38"/>
      <c r="D328" s="38"/>
    </row>
    <row r="329" spans="1:8" s="1" customFormat="1" ht="12" customHeight="1" x14ac:dyDescent="0.35">
      <c r="A329" s="2"/>
      <c r="B329" s="2"/>
      <c r="C329" s="2"/>
      <c r="D329" s="2"/>
    </row>
    <row r="330" spans="1:8" s="1" customFormat="1" ht="6.75" customHeight="1" x14ac:dyDescent="0.35">
      <c r="A330" s="2"/>
      <c r="B330" s="2"/>
      <c r="C330" s="2"/>
      <c r="D330" s="2"/>
    </row>
    <row r="331" spans="1:8" s="1" customFormat="1" ht="15" customHeight="1" x14ac:dyDescent="0.35">
      <c r="A331" s="44" t="s">
        <v>19</v>
      </c>
      <c r="B331" s="52"/>
      <c r="C331" s="52"/>
      <c r="D331" s="52"/>
    </row>
    <row r="332" spans="1:8" s="1" customFormat="1" ht="6.75" customHeight="1" x14ac:dyDescent="0.35">
      <c r="A332" s="4"/>
      <c r="B332" s="5"/>
      <c r="C332" s="5"/>
      <c r="D332" s="5"/>
    </row>
    <row r="333" spans="1:8" s="8" customFormat="1" ht="14.5" customHeight="1" x14ac:dyDescent="0.35">
      <c r="A333" s="36" t="s">
        <v>20</v>
      </c>
      <c r="B333" s="36"/>
      <c r="C333" s="6" t="s">
        <v>21</v>
      </c>
      <c r="D333" s="16">
        <f t="array" ref="D333">VLOOKUP("Sen Lgt"&amp;A333&amp;C333,CHOOSE({1,2},'[1]Mapping for OEB Tariff Schedule'!A:A&amp;'[1]Mapping for OEB Tariff Schedule'!C:C&amp;'[1]Mapping for OEB Tariff Schedule'!D:D,'[1]Mapping for OEB Tariff Schedule'!E:E),2,0)</f>
        <v>2.8618772645060861</v>
      </c>
      <c r="E333" s="1"/>
      <c r="H333" s="1"/>
    </row>
    <row r="334" spans="1:8" s="8" customFormat="1" x14ac:dyDescent="0.35">
      <c r="A334" s="43" t="s">
        <v>24</v>
      </c>
      <c r="B334" s="36"/>
      <c r="C334" s="6" t="s">
        <v>21</v>
      </c>
      <c r="D334" s="15">
        <f t="array" ref="D334">VLOOKUP("Sen Lgt"&amp;A334&amp;C334,CHOOSE({1,2},'[1]Mapping for OEB Tariff Schedule'!A:A&amp;'[1]Mapping for OEB Tariff Schedule'!C:C&amp;'[1]Mapping for OEB Tariff Schedule'!D:D,'[1]Mapping for OEB Tariff Schedule'!E:E),2,0)</f>
        <v>-0.04</v>
      </c>
      <c r="H334" s="1"/>
    </row>
    <row r="335" spans="1:8" s="8" customFormat="1" ht="11.25" customHeight="1" x14ac:dyDescent="0.35">
      <c r="A335" s="36" t="s">
        <v>25</v>
      </c>
      <c r="B335" s="36"/>
      <c r="C335" s="6" t="s">
        <v>26</v>
      </c>
      <c r="D335" s="13">
        <f t="array" ref="D335">VLOOKUP("Sen Lgt"&amp;A335&amp;C335,CHOOSE({1,2},'[1]Mapping for OEB Tariff Schedule'!A:A&amp;'[1]Mapping for OEB Tariff Schedule'!C:C&amp;'[1]Mapping for OEB Tariff Schedule'!D:D,'[1]Mapping for OEB Tariff Schedule'!E:E),2,0)</f>
        <v>0.15556247143998969</v>
      </c>
      <c r="H335" s="1"/>
    </row>
    <row r="336" spans="1:8" s="8" customFormat="1" x14ac:dyDescent="0.35">
      <c r="A336" s="43" t="s">
        <v>23</v>
      </c>
      <c r="B336" s="36"/>
      <c r="C336" s="9" t="s">
        <v>26</v>
      </c>
      <c r="D336" s="10">
        <f t="array" ref="D336">VLOOKUP("Sen Lgt"&amp;A336&amp;C336,CHOOSE({1,2},'[1]Mapping for OEB Tariff Schedule'!A:A&amp;'[1]Mapping for OEB Tariff Schedule'!C:C&amp;'[1]Mapping for OEB Tariff Schedule'!D:D,'[1]Mapping for OEB Tariff Schedule'!E:E),2,0)</f>
        <v>-2.0999999999999999E-3</v>
      </c>
      <c r="H336" s="1"/>
    </row>
    <row r="337" spans="1:8" s="8" customFormat="1" ht="27.5" customHeight="1" x14ac:dyDescent="0.35">
      <c r="A337" s="43" t="s">
        <v>27</v>
      </c>
      <c r="B337" s="43"/>
      <c r="C337" s="9" t="s">
        <v>26</v>
      </c>
      <c r="D337" s="10">
        <f t="array" ref="D337">VLOOKUP("Sen Lgt"&amp;A337&amp;C337,CHOOSE({1,2},'[1]Mapping for OEB Tariff Schedule'!A:A&amp;'[1]Mapping for OEB Tariff Schedule'!C:C&amp;'[1]Mapping for OEB Tariff Schedule'!D:D,'[1]Mapping for OEB Tariff Schedule'!E:E),2,0)</f>
        <v>-3.8999999999999998E-3</v>
      </c>
      <c r="H337" s="1"/>
    </row>
    <row r="338" spans="1:8" s="8" customFormat="1" x14ac:dyDescent="0.35">
      <c r="A338" s="43" t="s">
        <v>24</v>
      </c>
      <c r="B338" s="36"/>
      <c r="C338" s="6" t="s">
        <v>26</v>
      </c>
      <c r="D338" s="10">
        <f t="array" ref="D338">VLOOKUP("Sen Lgt"&amp;A338&amp;C338,CHOOSE({1,2},'[1]Mapping for OEB Tariff Schedule'!A:A&amp;'[1]Mapping for OEB Tariff Schedule'!C:C&amp;'[1]Mapping for OEB Tariff Schedule'!D:D,'[1]Mapping for OEB Tariff Schedule'!E:E),2,0)</f>
        <v>-2.2000000000000001E-3</v>
      </c>
      <c r="H338" s="1"/>
    </row>
    <row r="339" spans="1:8" s="8" customFormat="1" ht="11.25" customHeight="1" x14ac:dyDescent="0.35">
      <c r="A339" s="36" t="s">
        <v>28</v>
      </c>
      <c r="B339" s="36"/>
      <c r="C339" s="6" t="s">
        <v>26</v>
      </c>
      <c r="D339" s="13">
        <f t="array" ref="D339">VLOOKUP("Sen Lgt"&amp;A339&amp;C339,CHOOSE({1,2},'[1]Mapping for OEB Tariff Schedule'!A:A&amp;'[1]Mapping for OEB Tariff Schedule'!C:C&amp;'[1]Mapping for OEB Tariff Schedule'!D:D,'[1]Mapping for OEB Tariff Schedule'!E:E),2,0)</f>
        <v>5.4000000000000003E-3</v>
      </c>
      <c r="H339" s="1"/>
    </row>
    <row r="340" spans="1:8" s="8" customFormat="1" ht="11.25" customHeight="1" x14ac:dyDescent="0.35">
      <c r="A340" s="36" t="s">
        <v>29</v>
      </c>
      <c r="B340" s="36"/>
      <c r="C340" s="6" t="s">
        <v>26</v>
      </c>
      <c r="D340" s="13">
        <f t="array" ref="D340">VLOOKUP("Sen Lgt"&amp;A340&amp;C340,CHOOSE({1,2},'[1]Mapping for OEB Tariff Schedule'!A:A&amp;'[1]Mapping for OEB Tariff Schedule'!C:C&amp;'[1]Mapping for OEB Tariff Schedule'!D:D,'[1]Mapping for OEB Tariff Schedule'!E:E),2,0)</f>
        <v>3.7000000000000002E-3</v>
      </c>
      <c r="H340" s="1"/>
    </row>
    <row r="341" spans="1:8" s="1" customFormat="1" ht="6.75" customHeight="1" x14ac:dyDescent="0.35">
      <c r="A341" s="11"/>
      <c r="B341" s="11"/>
      <c r="C341" s="9"/>
      <c r="D341" s="12"/>
      <c r="E341" s="8"/>
    </row>
    <row r="342" spans="1:8" s="1" customFormat="1" ht="15" customHeight="1" x14ac:dyDescent="0.35">
      <c r="A342" s="44" t="s">
        <v>30</v>
      </c>
      <c r="B342" s="56"/>
      <c r="C342" s="56"/>
      <c r="D342" s="56"/>
    </row>
    <row r="343" spans="1:8" s="1" customFormat="1" ht="6.75" customHeight="1" x14ac:dyDescent="0.35">
      <c r="A343" s="4"/>
      <c r="B343" s="11"/>
      <c r="C343" s="11"/>
      <c r="D343" s="11"/>
    </row>
    <row r="344" spans="1:8" s="8" customFormat="1" ht="11.25" customHeight="1" x14ac:dyDescent="0.35">
      <c r="A344" s="36" t="s">
        <v>31</v>
      </c>
      <c r="B344" s="36"/>
      <c r="C344" s="6" t="s">
        <v>26</v>
      </c>
      <c r="D344" s="13">
        <f t="array" ref="D344">VLOOKUP("Sen Lgt"&amp;A344&amp;C344,CHOOSE({1,2},'[1]Mapping for OEB Tariff Schedule'!A:A&amp;'[1]Mapping for OEB Tariff Schedule'!C:C&amp;'[1]Mapping for OEB Tariff Schedule'!D:D,'[1]Mapping for OEB Tariff Schedule'!E:E),2,0)</f>
        <v>3.0000000000000001E-3</v>
      </c>
      <c r="E344" s="1"/>
      <c r="H344" s="1"/>
    </row>
    <row r="345" spans="1:8" s="8" customFormat="1" ht="11.25" customHeight="1" x14ac:dyDescent="0.35">
      <c r="A345" s="36" t="s">
        <v>32</v>
      </c>
      <c r="B345" s="36"/>
      <c r="C345" s="6" t="s">
        <v>26</v>
      </c>
      <c r="D345" s="13">
        <f t="array" ref="D345">VLOOKUP("Sen Lgt"&amp;A345&amp;C345,CHOOSE({1,2},'[1]Mapping for OEB Tariff Schedule'!A:A&amp;'[1]Mapping for OEB Tariff Schedule'!C:C&amp;'[1]Mapping for OEB Tariff Schedule'!D:D,'[1]Mapping for OEB Tariff Schedule'!E:E),2,0)</f>
        <v>4.0000000000000002E-4</v>
      </c>
      <c r="H345" s="1"/>
    </row>
    <row r="346" spans="1:8" s="8" customFormat="1" ht="11.25" customHeight="1" x14ac:dyDescent="0.35">
      <c r="A346" s="36" t="s">
        <v>33</v>
      </c>
      <c r="B346" s="36"/>
      <c r="C346" s="6" t="s">
        <v>26</v>
      </c>
      <c r="D346" s="13">
        <f t="array" ref="D346">VLOOKUP("Sen Lgt"&amp;A346&amp;C346,CHOOSE({1,2},'[1]Mapping for OEB Tariff Schedule'!A:A&amp;'[1]Mapping for OEB Tariff Schedule'!C:C&amp;'[1]Mapping for OEB Tariff Schedule'!D:D,'[1]Mapping for OEB Tariff Schedule'!E:E),2,0)</f>
        <v>5.0000000000000001E-4</v>
      </c>
      <c r="H346" s="1"/>
    </row>
    <row r="347" spans="1:8" s="8" customFormat="1" ht="11.25" customHeight="1" x14ac:dyDescent="0.35">
      <c r="A347" s="36" t="s">
        <v>34</v>
      </c>
      <c r="B347" s="36"/>
      <c r="C347" s="6" t="s">
        <v>21</v>
      </c>
      <c r="D347" s="7">
        <f t="array" ref="D347">VLOOKUP("Sen Lgt"&amp;A347&amp;C347,CHOOSE({1,2},'[1]Mapping for OEB Tariff Schedule'!A:A&amp;'[1]Mapping for OEB Tariff Schedule'!C:C&amp;'[1]Mapping for OEB Tariff Schedule'!D:D,'[1]Mapping for OEB Tariff Schedule'!E:E),2,0)</f>
        <v>0.25</v>
      </c>
      <c r="H347" s="1"/>
    </row>
    <row r="348" spans="1:8" s="18" customFormat="1" ht="18.75" customHeight="1" x14ac:dyDescent="0.45">
      <c r="A348" s="53" t="s">
        <v>81</v>
      </c>
      <c r="B348" s="54"/>
      <c r="C348" s="54"/>
      <c r="D348" s="54"/>
      <c r="E348" s="8"/>
      <c r="H348" s="1"/>
    </row>
    <row r="349" spans="1:8" s="1" customFormat="1" ht="58.25" customHeight="1" x14ac:dyDescent="0.45">
      <c r="A349" s="38" t="s">
        <v>82</v>
      </c>
      <c r="B349" s="38"/>
      <c r="C349" s="38"/>
      <c r="D349" s="38"/>
      <c r="E349" s="18"/>
    </row>
    <row r="350" spans="1:8" s="1" customFormat="1" ht="6.75" customHeight="1" x14ac:dyDescent="0.35">
      <c r="A350" s="2"/>
      <c r="B350" s="2"/>
      <c r="C350" s="2"/>
      <c r="D350" s="2"/>
    </row>
    <row r="351" spans="1:8" s="1" customFormat="1" ht="14.75" customHeight="1" x14ac:dyDescent="0.35">
      <c r="A351" s="55" t="s">
        <v>11</v>
      </c>
      <c r="B351" s="38"/>
      <c r="C351" s="38"/>
      <c r="D351" s="38"/>
    </row>
    <row r="352" spans="1:8" s="1" customFormat="1" ht="6.75" customHeight="1" x14ac:dyDescent="0.35">
      <c r="A352" s="3"/>
      <c r="B352" s="2"/>
      <c r="C352" s="2"/>
      <c r="D352" s="2"/>
    </row>
    <row r="353" spans="1:8" s="1" customFormat="1" ht="34.5" customHeight="1" x14ac:dyDescent="0.35">
      <c r="A353" s="38" t="s">
        <v>14</v>
      </c>
      <c r="B353" s="38"/>
      <c r="C353" s="38"/>
      <c r="D353" s="38"/>
    </row>
    <row r="354" spans="1:8" s="1" customFormat="1" ht="6.75" customHeight="1" x14ac:dyDescent="0.35">
      <c r="A354" s="2"/>
      <c r="B354" s="2"/>
      <c r="C354" s="2"/>
      <c r="D354" s="2"/>
    </row>
    <row r="355" spans="1:8" s="1" customFormat="1" ht="46.25" customHeight="1" x14ac:dyDescent="0.35">
      <c r="A355" s="38" t="s">
        <v>15</v>
      </c>
      <c r="B355" s="38"/>
      <c r="C355" s="38"/>
      <c r="D355" s="38"/>
    </row>
    <row r="356" spans="1:8" s="1" customFormat="1" ht="6.75" customHeight="1" x14ac:dyDescent="0.35">
      <c r="A356" s="2"/>
      <c r="B356" s="2"/>
      <c r="C356" s="2"/>
      <c r="D356" s="2"/>
    </row>
    <row r="357" spans="1:8" s="1" customFormat="1" ht="46.25" customHeight="1" x14ac:dyDescent="0.35">
      <c r="A357" s="38" t="s">
        <v>83</v>
      </c>
      <c r="B357" s="38"/>
      <c r="C357" s="38"/>
      <c r="D357" s="38"/>
    </row>
    <row r="358" spans="1:8" s="1" customFormat="1" ht="6.75" customHeight="1" x14ac:dyDescent="0.35">
      <c r="A358" s="2"/>
      <c r="B358" s="2"/>
      <c r="C358" s="2"/>
      <c r="D358" s="2"/>
    </row>
    <row r="359" spans="1:8" s="1" customFormat="1" ht="34.5" customHeight="1" x14ac:dyDescent="0.35">
      <c r="A359" s="38" t="s">
        <v>17</v>
      </c>
      <c r="B359" s="38"/>
      <c r="C359" s="38"/>
      <c r="D359" s="38"/>
    </row>
    <row r="360" spans="1:8" s="1" customFormat="1" ht="12" customHeight="1" x14ac:dyDescent="0.35">
      <c r="A360" s="2"/>
      <c r="B360" s="2"/>
      <c r="C360" s="2"/>
      <c r="D360" s="2"/>
    </row>
    <row r="361" spans="1:8" s="1" customFormat="1" ht="6.75" customHeight="1" x14ac:dyDescent="0.35">
      <c r="A361" s="2"/>
      <c r="B361" s="2"/>
      <c r="C361" s="2"/>
      <c r="D361" s="2"/>
    </row>
    <row r="362" spans="1:8" s="1" customFormat="1" ht="15" customHeight="1" x14ac:dyDescent="0.35">
      <c r="A362" s="44" t="s">
        <v>19</v>
      </c>
      <c r="B362" s="52"/>
      <c r="C362" s="52"/>
      <c r="D362" s="52"/>
    </row>
    <row r="363" spans="1:8" s="1" customFormat="1" ht="6.75" customHeight="1" x14ac:dyDescent="0.35">
      <c r="A363" s="4"/>
      <c r="B363" s="5"/>
      <c r="C363" s="5"/>
      <c r="D363" s="5"/>
    </row>
    <row r="364" spans="1:8" s="8" customFormat="1" ht="11.25" customHeight="1" x14ac:dyDescent="0.35">
      <c r="A364" s="36" t="s">
        <v>20</v>
      </c>
      <c r="B364" s="36"/>
      <c r="C364" s="6" t="s">
        <v>21</v>
      </c>
      <c r="D364" s="15">
        <f t="array" ref="D364">VLOOKUP("St Lgt"&amp;A364&amp;C364,CHOOSE({1,2},'[1]Mapping for OEB Tariff Schedule'!A:A&amp;'[1]Mapping for OEB Tariff Schedule'!C:C&amp;'[1]Mapping for OEB Tariff Schedule'!D:D,'[1]Mapping for OEB Tariff Schedule'!E:E),2,0)</f>
        <v>3.504455531665323</v>
      </c>
      <c r="E364" s="1"/>
      <c r="H364" s="1"/>
    </row>
    <row r="365" spans="1:8" s="8" customFormat="1" x14ac:dyDescent="0.35">
      <c r="A365" s="43" t="s">
        <v>24</v>
      </c>
      <c r="B365" s="36"/>
      <c r="C365" s="6" t="s">
        <v>21</v>
      </c>
      <c r="D365" s="15">
        <f t="array" ref="D365">VLOOKUP("St Lgt"&amp;A365&amp;C365,CHOOSE({1,2},'[1]Mapping for OEB Tariff Schedule'!A:A&amp;'[1]Mapping for OEB Tariff Schedule'!C:C&amp;'[1]Mapping for OEB Tariff Schedule'!D:D,'[1]Mapping for OEB Tariff Schedule'!E:E),2,0)</f>
        <v>-0.05</v>
      </c>
      <c r="H365" s="1"/>
    </row>
    <row r="366" spans="1:8" s="8" customFormat="1" ht="11.25" customHeight="1" x14ac:dyDescent="0.35">
      <c r="A366" s="36" t="s">
        <v>25</v>
      </c>
      <c r="B366" s="36"/>
      <c r="C366" s="9" t="s">
        <v>26</v>
      </c>
      <c r="D366" s="13">
        <f t="array" ref="D366">VLOOKUP("St Lgt"&amp;A366&amp;C366,CHOOSE({1,2},'[1]Mapping for OEB Tariff Schedule'!A:A&amp;'[1]Mapping for OEB Tariff Schedule'!C:C&amp;'[1]Mapping for OEB Tariff Schedule'!D:D,'[1]Mapping for OEB Tariff Schedule'!E:E),2,0)</f>
        <v>0.10714350145673036</v>
      </c>
      <c r="H366" s="1"/>
    </row>
    <row r="367" spans="1:8" s="8" customFormat="1" x14ac:dyDescent="0.35">
      <c r="A367" s="43" t="s">
        <v>23</v>
      </c>
      <c r="B367" s="36"/>
      <c r="C367" s="9" t="s">
        <v>26</v>
      </c>
      <c r="D367" s="10">
        <f t="array" ref="D367">VLOOKUP("St Lgt"&amp;A367&amp;C367,CHOOSE({1,2},'[1]Mapping for OEB Tariff Schedule'!A:A&amp;'[1]Mapping for OEB Tariff Schedule'!C:C&amp;'[1]Mapping for OEB Tariff Schedule'!D:D,'[1]Mapping for OEB Tariff Schedule'!E:E),2,0)</f>
        <v>-8.9999999999999998E-4</v>
      </c>
      <c r="H367" s="1"/>
    </row>
    <row r="368" spans="1:8" s="8" customFormat="1" ht="30" customHeight="1" x14ac:dyDescent="0.35">
      <c r="A368" s="43" t="s">
        <v>27</v>
      </c>
      <c r="B368" s="43"/>
      <c r="C368" s="9" t="s">
        <v>26</v>
      </c>
      <c r="D368" s="10">
        <f t="array" ref="D368">VLOOKUP("St Lgt"&amp;A368&amp;C368,CHOOSE({1,2},'[1]Mapping for OEB Tariff Schedule'!A:A&amp;'[1]Mapping for OEB Tariff Schedule'!C:C&amp;'[1]Mapping for OEB Tariff Schedule'!D:D,'[1]Mapping for OEB Tariff Schedule'!E:E),2,0)</f>
        <v>-3.8999999999999998E-3</v>
      </c>
      <c r="H368" s="1"/>
    </row>
    <row r="369" spans="1:8" s="8" customFormat="1" x14ac:dyDescent="0.35">
      <c r="A369" s="43" t="s">
        <v>24</v>
      </c>
      <c r="B369" s="36"/>
      <c r="C369" s="6" t="s">
        <v>26</v>
      </c>
      <c r="D369" s="10">
        <f t="array" ref="D369">VLOOKUP("St Lgt"&amp;A369&amp;C369,CHOOSE({1,2},'[1]Mapping for OEB Tariff Schedule'!A:A&amp;'[1]Mapping for OEB Tariff Schedule'!C:C&amp;'[1]Mapping for OEB Tariff Schedule'!D:D,'[1]Mapping for OEB Tariff Schedule'!E:E),2,0)</f>
        <v>-1.5E-3</v>
      </c>
      <c r="H369" s="1"/>
    </row>
    <row r="370" spans="1:8" s="8" customFormat="1" ht="11.25" customHeight="1" x14ac:dyDescent="0.35">
      <c r="A370" s="36" t="s">
        <v>28</v>
      </c>
      <c r="B370" s="36"/>
      <c r="C370" s="9" t="s">
        <v>26</v>
      </c>
      <c r="D370" s="13">
        <f t="array" ref="D370">VLOOKUP("St Lgt"&amp;A370&amp;C370,CHOOSE({1,2},'[1]Mapping for OEB Tariff Schedule'!A:A&amp;'[1]Mapping for OEB Tariff Schedule'!C:C&amp;'[1]Mapping for OEB Tariff Schedule'!D:D,'[1]Mapping for OEB Tariff Schedule'!E:E),2,0)</f>
        <v>5.4000000000000003E-3</v>
      </c>
      <c r="H370" s="1"/>
    </row>
    <row r="371" spans="1:8" s="8" customFormat="1" ht="11.25" customHeight="1" x14ac:dyDescent="0.35">
      <c r="A371" s="36" t="s">
        <v>29</v>
      </c>
      <c r="B371" s="36"/>
      <c r="C371" s="9" t="s">
        <v>26</v>
      </c>
      <c r="D371" s="13">
        <f t="array" ref="D371">VLOOKUP("St Lgt"&amp;A371&amp;C371,CHOOSE({1,2},'[1]Mapping for OEB Tariff Schedule'!A:A&amp;'[1]Mapping for OEB Tariff Schedule'!C:C&amp;'[1]Mapping for OEB Tariff Schedule'!D:D,'[1]Mapping for OEB Tariff Schedule'!E:E),2,0)</f>
        <v>3.5999999999999999E-3</v>
      </c>
      <c r="H371" s="1"/>
    </row>
    <row r="372" spans="1:8" s="1" customFormat="1" ht="6.75" customHeight="1" x14ac:dyDescent="0.35">
      <c r="A372" s="11"/>
      <c r="B372" s="11"/>
      <c r="C372" s="9"/>
      <c r="D372" s="12"/>
      <c r="E372" s="8"/>
    </row>
    <row r="373" spans="1:8" s="1" customFormat="1" ht="15" customHeight="1" x14ac:dyDescent="0.35">
      <c r="A373" s="44" t="s">
        <v>30</v>
      </c>
      <c r="B373" s="56"/>
      <c r="C373" s="56"/>
      <c r="D373" s="56"/>
    </row>
    <row r="374" spans="1:8" s="1" customFormat="1" ht="6.75" customHeight="1" x14ac:dyDescent="0.35">
      <c r="A374" s="4"/>
      <c r="B374" s="11"/>
      <c r="C374" s="11"/>
      <c r="D374" s="11"/>
    </row>
    <row r="375" spans="1:8" s="8" customFormat="1" ht="11.25" customHeight="1" x14ac:dyDescent="0.35">
      <c r="A375" s="36" t="s">
        <v>31</v>
      </c>
      <c r="B375" s="36"/>
      <c r="C375" s="6" t="s">
        <v>26</v>
      </c>
      <c r="D375" s="13">
        <f t="array" ref="D375">VLOOKUP("St Lgt"&amp;A375&amp;C375,CHOOSE({1,2},'[1]Mapping for OEB Tariff Schedule'!A:A&amp;'[1]Mapping for OEB Tariff Schedule'!C:C&amp;'[1]Mapping for OEB Tariff Schedule'!D:D,'[1]Mapping for OEB Tariff Schedule'!E:E),2,0)</f>
        <v>3.0000000000000001E-3</v>
      </c>
      <c r="E375" s="1"/>
      <c r="H375" s="1"/>
    </row>
    <row r="376" spans="1:8" s="8" customFormat="1" ht="11.25" customHeight="1" x14ac:dyDescent="0.35">
      <c r="A376" s="36" t="s">
        <v>32</v>
      </c>
      <c r="B376" s="36"/>
      <c r="C376" s="6" t="s">
        <v>26</v>
      </c>
      <c r="D376" s="13">
        <f t="array" ref="D376">VLOOKUP("St Lgt"&amp;A376&amp;C376,CHOOSE({1,2},'[1]Mapping for OEB Tariff Schedule'!A:A&amp;'[1]Mapping for OEB Tariff Schedule'!C:C&amp;'[1]Mapping for OEB Tariff Schedule'!D:D,'[1]Mapping for OEB Tariff Schedule'!E:E),2,0)</f>
        <v>4.0000000000000002E-4</v>
      </c>
      <c r="H376" s="1"/>
    </row>
    <row r="377" spans="1:8" s="8" customFormat="1" ht="11.25" customHeight="1" x14ac:dyDescent="0.35">
      <c r="A377" s="36" t="s">
        <v>33</v>
      </c>
      <c r="B377" s="36"/>
      <c r="C377" s="6" t="s">
        <v>26</v>
      </c>
      <c r="D377" s="13">
        <f t="array" ref="D377">VLOOKUP("St Lgt"&amp;A377&amp;C377,CHOOSE({1,2},'[1]Mapping for OEB Tariff Schedule'!A:A&amp;'[1]Mapping for OEB Tariff Schedule'!C:C&amp;'[1]Mapping for OEB Tariff Schedule'!D:D,'[1]Mapping for OEB Tariff Schedule'!E:E),2,0)</f>
        <v>5.0000000000000001E-4</v>
      </c>
      <c r="H377" s="1"/>
    </row>
    <row r="378" spans="1:8" s="8" customFormat="1" ht="11.25" customHeight="1" x14ac:dyDescent="0.35">
      <c r="A378" s="36" t="s">
        <v>34</v>
      </c>
      <c r="B378" s="36"/>
      <c r="C378" s="6" t="s">
        <v>21</v>
      </c>
      <c r="D378" s="7">
        <f t="array" ref="D378">VLOOKUP("St Lgt"&amp;A378&amp;C378,CHOOSE({1,2},'[1]Mapping for OEB Tariff Schedule'!A:A&amp;'[1]Mapping for OEB Tariff Schedule'!C:C&amp;'[1]Mapping for OEB Tariff Schedule'!D:D,'[1]Mapping for OEB Tariff Schedule'!E:E),2,0)</f>
        <v>0.25</v>
      </c>
      <c r="H378" s="1"/>
    </row>
    <row r="379" spans="1:8" s="18" customFormat="1" ht="18.75" customHeight="1" x14ac:dyDescent="0.45">
      <c r="A379" s="53" t="s">
        <v>84</v>
      </c>
      <c r="B379" s="54"/>
      <c r="C379" s="54"/>
      <c r="D379" s="54"/>
      <c r="E379" s="8"/>
      <c r="H379" s="1"/>
    </row>
    <row r="380" spans="1:8" s="1" customFormat="1" ht="34.5" customHeight="1" x14ac:dyDescent="0.45">
      <c r="A380" s="38" t="s">
        <v>85</v>
      </c>
      <c r="B380" s="38"/>
      <c r="C380" s="38"/>
      <c r="D380" s="38"/>
      <c r="E380" s="18"/>
    </row>
    <row r="381" spans="1:8" s="1" customFormat="1" ht="6.75" customHeight="1" x14ac:dyDescent="0.35">
      <c r="A381" s="2"/>
      <c r="B381" s="2"/>
      <c r="C381" s="2"/>
      <c r="D381" s="2"/>
    </row>
    <row r="382" spans="1:8" s="1" customFormat="1" ht="14.75" customHeight="1" x14ac:dyDescent="0.35">
      <c r="A382" s="55" t="s">
        <v>11</v>
      </c>
      <c r="B382" s="38"/>
      <c r="C382" s="38"/>
      <c r="D382" s="38"/>
    </row>
    <row r="383" spans="1:8" s="1" customFormat="1" ht="6.75" customHeight="1" x14ac:dyDescent="0.35">
      <c r="A383" s="3"/>
      <c r="B383" s="2"/>
      <c r="C383" s="2"/>
      <c r="D383" s="2"/>
    </row>
    <row r="384" spans="1:8" s="1" customFormat="1" ht="34.5" customHeight="1" x14ac:dyDescent="0.35">
      <c r="A384" s="38" t="s">
        <v>14</v>
      </c>
      <c r="B384" s="38"/>
      <c r="C384" s="38"/>
      <c r="D384" s="38"/>
    </row>
    <row r="385" spans="1:8" s="1" customFormat="1" ht="6.75" customHeight="1" x14ac:dyDescent="0.35">
      <c r="A385" s="2"/>
      <c r="B385" s="2"/>
      <c r="C385" s="2"/>
      <c r="D385" s="2"/>
    </row>
    <row r="386" spans="1:8" s="1" customFormat="1" ht="46.25" customHeight="1" x14ac:dyDescent="0.35">
      <c r="A386" s="38" t="s">
        <v>15</v>
      </c>
      <c r="B386" s="38"/>
      <c r="C386" s="38"/>
      <c r="D386" s="38"/>
    </row>
    <row r="387" spans="1:8" s="1" customFormat="1" ht="6.75" customHeight="1" x14ac:dyDescent="0.35">
      <c r="A387" s="2"/>
      <c r="B387" s="2"/>
      <c r="C387" s="2"/>
      <c r="D387" s="2"/>
    </row>
    <row r="388" spans="1:8" s="1" customFormat="1" ht="23" customHeight="1" x14ac:dyDescent="0.35">
      <c r="A388" s="38" t="s">
        <v>86</v>
      </c>
      <c r="B388" s="38"/>
      <c r="C388" s="38"/>
      <c r="D388" s="38"/>
    </row>
    <row r="389" spans="1:8" s="1" customFormat="1" ht="6.75" customHeight="1" x14ac:dyDescent="0.35">
      <c r="A389" s="2"/>
      <c r="B389" s="2"/>
      <c r="C389" s="2"/>
      <c r="D389" s="2"/>
    </row>
    <row r="390" spans="1:8" s="1" customFormat="1" ht="34.5" customHeight="1" x14ac:dyDescent="0.35">
      <c r="A390" s="38" t="s">
        <v>17</v>
      </c>
      <c r="B390" s="38"/>
      <c r="C390" s="38"/>
      <c r="D390" s="38"/>
    </row>
    <row r="391" spans="1:8" s="1" customFormat="1" ht="6.5" customHeight="1" x14ac:dyDescent="0.35">
      <c r="A391" s="2"/>
      <c r="B391" s="2"/>
      <c r="C391" s="2"/>
      <c r="D391" s="2"/>
    </row>
    <row r="392" spans="1:8" s="1" customFormat="1" ht="15" customHeight="1" x14ac:dyDescent="0.35">
      <c r="A392" s="44" t="s">
        <v>19</v>
      </c>
      <c r="B392" s="52"/>
      <c r="C392" s="52"/>
      <c r="D392" s="52"/>
    </row>
    <row r="393" spans="1:8" s="1" customFormat="1" ht="6.75" customHeight="1" x14ac:dyDescent="0.35">
      <c r="A393" s="4"/>
      <c r="B393" s="5"/>
      <c r="C393" s="5"/>
      <c r="D393" s="5"/>
    </row>
    <row r="394" spans="1:8" s="8" customFormat="1" ht="11.25" customHeight="1" x14ac:dyDescent="0.35">
      <c r="A394" s="36" t="s">
        <v>20</v>
      </c>
      <c r="B394" s="36"/>
      <c r="C394" s="6" t="s">
        <v>21</v>
      </c>
      <c r="D394" s="7">
        <f>'[1]Mapping for OEB Tariff Schedule'!$E$196</f>
        <v>4.55</v>
      </c>
      <c r="E394" s="1"/>
      <c r="H394" s="1"/>
    </row>
    <row r="395" spans="1:8" s="1" customFormat="1" ht="6.75" customHeight="1" x14ac:dyDescent="0.35">
      <c r="A395" s="19"/>
      <c r="B395" s="11"/>
      <c r="C395" s="9"/>
      <c r="D395" s="20"/>
      <c r="E395" s="8"/>
    </row>
    <row r="396" spans="1:8" s="1" customFormat="1" ht="18.5" customHeight="1" x14ac:dyDescent="0.45">
      <c r="A396" s="41" t="s">
        <v>87</v>
      </c>
      <c r="B396" s="42"/>
      <c r="C396" s="42"/>
      <c r="D396" s="42"/>
    </row>
    <row r="397" spans="1:8" s="1" customFormat="1" ht="6.75" customHeight="1" x14ac:dyDescent="0.35">
      <c r="A397" s="21"/>
      <c r="B397" s="2"/>
      <c r="C397" s="2"/>
      <c r="D397" s="2"/>
    </row>
    <row r="398" spans="1:8" s="1" customFormat="1" ht="18.5" customHeight="1" x14ac:dyDescent="0.35">
      <c r="A398" s="50" t="s">
        <v>88</v>
      </c>
      <c r="B398" s="51"/>
      <c r="C398" s="51"/>
      <c r="D398" s="51"/>
    </row>
    <row r="399" spans="1:8" s="8" customFormat="1" ht="11" customHeight="1" x14ac:dyDescent="0.35">
      <c r="A399" s="36" t="s">
        <v>89</v>
      </c>
      <c r="B399" s="36"/>
      <c r="C399" s="6"/>
      <c r="D399" s="22"/>
      <c r="E399" s="1"/>
      <c r="H399" s="1"/>
    </row>
    <row r="400" spans="1:8" s="1" customFormat="1" ht="6.65" customHeight="1" x14ac:dyDescent="0.35">
      <c r="A400" s="21"/>
      <c r="B400" s="2"/>
      <c r="C400" s="2"/>
      <c r="D400" s="2"/>
      <c r="E400" s="8"/>
    </row>
    <row r="401" spans="1:8" s="8" customFormat="1" ht="11" customHeight="1" x14ac:dyDescent="0.35">
      <c r="A401" s="36" t="s">
        <v>90</v>
      </c>
      <c r="B401" s="36"/>
      <c r="C401" s="6" t="s">
        <v>54</v>
      </c>
      <c r="D401" s="22">
        <v>-0.6</v>
      </c>
      <c r="E401" s="1"/>
      <c r="H401" s="1"/>
    </row>
    <row r="402" spans="1:8" s="8" customFormat="1" ht="11.25" customHeight="1" x14ac:dyDescent="0.35">
      <c r="A402" s="36" t="s">
        <v>91</v>
      </c>
      <c r="B402" s="36"/>
      <c r="C402" s="6" t="s">
        <v>26</v>
      </c>
      <c r="D402" s="23">
        <v>-1.4E-3</v>
      </c>
      <c r="H402" s="1"/>
    </row>
    <row r="403" spans="1:8" s="1" customFormat="1" ht="6.65" customHeight="1" x14ac:dyDescent="0.35">
      <c r="A403" s="21"/>
      <c r="B403" s="2"/>
      <c r="C403" s="2"/>
      <c r="D403" s="2"/>
      <c r="E403" s="8"/>
    </row>
    <row r="404" spans="1:8" s="1" customFormat="1" ht="18.5" customHeight="1" x14ac:dyDescent="0.35">
      <c r="A404" s="50" t="s">
        <v>92</v>
      </c>
      <c r="B404" s="51"/>
      <c r="C404" s="51"/>
      <c r="D404" s="51"/>
    </row>
    <row r="405" spans="1:8" s="8" customFormat="1" ht="31.25" customHeight="1" x14ac:dyDescent="0.35">
      <c r="A405" s="36" t="s">
        <v>93</v>
      </c>
      <c r="B405" s="36"/>
      <c r="C405" s="36"/>
      <c r="D405" s="36"/>
      <c r="E405" s="1"/>
      <c r="H405" s="1"/>
    </row>
    <row r="406" spans="1:8" s="1" customFormat="1" ht="6.65" customHeight="1" x14ac:dyDescent="0.35">
      <c r="A406" s="21"/>
      <c r="B406" s="2"/>
      <c r="C406" s="2"/>
      <c r="D406" s="2"/>
      <c r="E406" s="8"/>
    </row>
    <row r="407" spans="1:8" s="8" customFormat="1" ht="11" customHeight="1" x14ac:dyDescent="0.35">
      <c r="A407" s="36" t="s">
        <v>94</v>
      </c>
      <c r="B407" s="36"/>
      <c r="C407" s="6" t="s">
        <v>95</v>
      </c>
      <c r="D407" s="22">
        <v>-1.5</v>
      </c>
      <c r="E407" s="1"/>
      <c r="H407" s="1"/>
    </row>
    <row r="408" spans="1:8" s="8" customFormat="1" ht="11.25" customHeight="1" x14ac:dyDescent="0.35">
      <c r="A408" s="36" t="s">
        <v>96</v>
      </c>
      <c r="B408" s="36"/>
      <c r="C408" s="6" t="s">
        <v>95</v>
      </c>
      <c r="D408" s="22">
        <v>-1</v>
      </c>
      <c r="H408" s="1"/>
    </row>
    <row r="409" spans="1:8" s="1" customFormat="1" ht="6.65" customHeight="1" x14ac:dyDescent="0.35">
      <c r="A409" s="21"/>
      <c r="B409" s="2"/>
      <c r="C409" s="2"/>
      <c r="D409" s="2"/>
      <c r="E409" s="8"/>
    </row>
    <row r="410" spans="1:8" s="8" customFormat="1" ht="31.25" customHeight="1" x14ac:dyDescent="0.35">
      <c r="A410" s="36" t="s">
        <v>97</v>
      </c>
      <c r="B410" s="36"/>
      <c r="C410" s="36"/>
      <c r="D410" s="36"/>
      <c r="E410" s="1"/>
      <c r="H410" s="1"/>
    </row>
    <row r="411" spans="1:8" s="1" customFormat="1" ht="6.65" customHeight="1" x14ac:dyDescent="0.35">
      <c r="A411" s="21"/>
      <c r="B411" s="2"/>
      <c r="C411" s="2"/>
      <c r="D411" s="2"/>
      <c r="E411" s="8"/>
    </row>
    <row r="412" spans="1:8" s="8" customFormat="1" ht="39.5" customHeight="1" x14ac:dyDescent="0.35">
      <c r="A412" s="36" t="s">
        <v>98</v>
      </c>
      <c r="B412" s="36"/>
      <c r="C412" s="36"/>
      <c r="D412" s="36"/>
      <c r="E412" s="1"/>
      <c r="H412" s="1"/>
    </row>
    <row r="413" spans="1:8" s="1" customFormat="1" ht="6.65" customHeight="1" x14ac:dyDescent="0.35">
      <c r="A413" s="21"/>
      <c r="B413" s="2"/>
      <c r="C413" s="2"/>
      <c r="D413" s="2"/>
      <c r="E413" s="8"/>
    </row>
    <row r="414" spans="1:8" s="8" customFormat="1" ht="20.5" customHeight="1" x14ac:dyDescent="0.35">
      <c r="A414" s="36" t="s">
        <v>99</v>
      </c>
      <c r="B414" s="36"/>
      <c r="C414" s="36"/>
      <c r="D414" s="36"/>
      <c r="E414" s="1"/>
      <c r="H414" s="1"/>
    </row>
    <row r="415" spans="1:8" s="8" customFormat="1" ht="11.25" customHeight="1" x14ac:dyDescent="0.35">
      <c r="A415" s="14"/>
      <c r="B415" s="14"/>
      <c r="C415" s="6"/>
      <c r="D415" s="22"/>
      <c r="H415" s="1"/>
    </row>
    <row r="416" spans="1:8" s="1" customFormat="1" ht="15" customHeight="1" x14ac:dyDescent="0.35">
      <c r="A416" s="48" t="s">
        <v>100</v>
      </c>
      <c r="B416" s="49"/>
      <c r="C416" s="49"/>
      <c r="D416" s="49"/>
      <c r="E416" s="8"/>
    </row>
    <row r="417" spans="1:8" s="1" customFormat="1" ht="6.75" customHeight="1" x14ac:dyDescent="0.45">
      <c r="A417" s="24"/>
      <c r="B417" s="25"/>
      <c r="C417" s="25"/>
      <c r="D417" s="25"/>
    </row>
    <row r="418" spans="1:8" s="8" customFormat="1" ht="11.25" customHeight="1" x14ac:dyDescent="0.35">
      <c r="A418" s="36" t="s">
        <v>101</v>
      </c>
      <c r="B418" s="36"/>
      <c r="C418" s="6"/>
      <c r="D418" s="26">
        <v>1.0569999999999999</v>
      </c>
      <c r="E418" s="1"/>
      <c r="H418" s="1"/>
    </row>
    <row r="419" spans="1:8" s="8" customFormat="1" ht="11.25" customHeight="1" x14ac:dyDescent="0.35">
      <c r="A419" s="36" t="s">
        <v>102</v>
      </c>
      <c r="B419" s="36"/>
      <c r="C419" s="6"/>
      <c r="D419" s="26">
        <v>1.0760000000000001</v>
      </c>
      <c r="H419" s="1"/>
    </row>
    <row r="420" spans="1:8" s="8" customFormat="1" ht="11.25" customHeight="1" x14ac:dyDescent="0.35">
      <c r="A420" s="36" t="s">
        <v>103</v>
      </c>
      <c r="B420" s="36"/>
      <c r="C420" s="6"/>
      <c r="D420" s="26">
        <v>1.105</v>
      </c>
      <c r="H420" s="1"/>
    </row>
    <row r="421" spans="1:8" s="8" customFormat="1" ht="11.25" customHeight="1" x14ac:dyDescent="0.35">
      <c r="A421" s="36" t="s">
        <v>104</v>
      </c>
      <c r="B421" s="36"/>
      <c r="C421" s="6"/>
      <c r="D421" s="26">
        <v>1.1040000000000001</v>
      </c>
      <c r="H421" s="1"/>
    </row>
    <row r="422" spans="1:8" s="8" customFormat="1" ht="11.25" customHeight="1" x14ac:dyDescent="0.35">
      <c r="A422" s="36" t="s">
        <v>105</v>
      </c>
      <c r="B422" s="36"/>
      <c r="C422" s="6"/>
      <c r="D422" s="26">
        <v>1.0669999999999999</v>
      </c>
      <c r="H422" s="1"/>
    </row>
    <row r="423" spans="1:8" s="8" customFormat="1" ht="11.25" customHeight="1" x14ac:dyDescent="0.35">
      <c r="A423" s="36" t="s">
        <v>106</v>
      </c>
      <c r="B423" s="36"/>
      <c r="C423" s="6"/>
      <c r="D423" s="26">
        <v>1.0960000000000001</v>
      </c>
      <c r="H423" s="1"/>
    </row>
    <row r="424" spans="1:8" s="8" customFormat="1" ht="11.25" customHeight="1" x14ac:dyDescent="0.35">
      <c r="A424" s="36" t="s">
        <v>107</v>
      </c>
      <c r="B424" s="36"/>
      <c r="C424" s="6"/>
      <c r="D424" s="26">
        <v>1.05</v>
      </c>
      <c r="H424" s="1"/>
    </row>
    <row r="425" spans="1:8" s="8" customFormat="1" ht="11.25" customHeight="1" x14ac:dyDescent="0.35">
      <c r="A425" s="36" t="s">
        <v>108</v>
      </c>
      <c r="B425" s="36"/>
      <c r="C425" s="6"/>
      <c r="D425" s="26">
        <v>1.0609999999999999</v>
      </c>
      <c r="H425" s="1"/>
    </row>
    <row r="426" spans="1:8" s="8" customFormat="1" ht="11.25" customHeight="1" x14ac:dyDescent="0.35">
      <c r="A426" s="36" t="s">
        <v>109</v>
      </c>
      <c r="B426" s="36"/>
      <c r="C426" s="6"/>
      <c r="D426" s="26">
        <v>1.0609999999999999</v>
      </c>
      <c r="H426" s="1"/>
    </row>
    <row r="427" spans="1:8" s="8" customFormat="1" ht="11.25" customHeight="1" x14ac:dyDescent="0.35">
      <c r="A427" s="36" t="s">
        <v>110</v>
      </c>
      <c r="B427" s="36"/>
      <c r="C427" s="6"/>
      <c r="D427" s="26">
        <v>1.0920000000000001</v>
      </c>
      <c r="H427" s="1"/>
    </row>
    <row r="428" spans="1:8" s="8" customFormat="1" ht="11.25" customHeight="1" x14ac:dyDescent="0.35">
      <c r="A428" s="36" t="s">
        <v>111</v>
      </c>
      <c r="B428" s="36"/>
      <c r="C428" s="6"/>
      <c r="D428" s="26">
        <v>1.0920000000000001</v>
      </c>
      <c r="H428" s="1"/>
    </row>
    <row r="429" spans="1:8" s="8" customFormat="1" ht="11.25" customHeight="1" x14ac:dyDescent="0.35">
      <c r="A429" s="36" t="s">
        <v>112</v>
      </c>
      <c r="B429" s="36"/>
      <c r="C429" s="6"/>
      <c r="D429" s="26">
        <v>1.0920000000000001</v>
      </c>
      <c r="H429" s="1"/>
    </row>
    <row r="430" spans="1:8" s="8" customFormat="1" ht="11.25" customHeight="1" x14ac:dyDescent="0.35">
      <c r="A430" s="14"/>
      <c r="B430" s="14"/>
      <c r="C430" s="6"/>
      <c r="D430" s="27"/>
      <c r="H430" s="1"/>
    </row>
    <row r="431" spans="1:8" s="8" customFormat="1" ht="11.25" customHeight="1" x14ac:dyDescent="0.35">
      <c r="A431" s="14" t="s">
        <v>113</v>
      </c>
      <c r="B431" s="14"/>
      <c r="C431" s="6"/>
      <c r="D431" s="27"/>
      <c r="H431" s="1"/>
    </row>
    <row r="432" spans="1:8" s="8" customFormat="1" ht="11.25" customHeight="1" x14ac:dyDescent="0.35">
      <c r="A432" s="14" t="s">
        <v>114</v>
      </c>
      <c r="B432" s="14"/>
      <c r="C432" s="6"/>
      <c r="D432" s="27"/>
      <c r="H432" s="1"/>
    </row>
    <row r="433" spans="1:8" s="8" customFormat="1" ht="11.25" customHeight="1" x14ac:dyDescent="0.35">
      <c r="A433" s="28" t="s">
        <v>115</v>
      </c>
      <c r="B433" s="14"/>
      <c r="C433" s="6"/>
      <c r="D433" s="26">
        <v>1</v>
      </c>
      <c r="H433" s="1"/>
    </row>
    <row r="434" spans="1:8" s="8" customFormat="1" ht="11.25" customHeight="1" x14ac:dyDescent="0.35">
      <c r="A434" s="28" t="s">
        <v>116</v>
      </c>
      <c r="B434" s="14"/>
      <c r="C434" s="6"/>
      <c r="D434" s="26">
        <v>1.028</v>
      </c>
      <c r="H434" s="1"/>
    </row>
    <row r="435" spans="1:8" s="8" customFormat="1" ht="11.25" customHeight="1" x14ac:dyDescent="0.35">
      <c r="A435" s="14" t="s">
        <v>117</v>
      </c>
      <c r="B435" s="14"/>
      <c r="C435" s="6"/>
      <c r="D435" s="27"/>
      <c r="H435" s="1"/>
    </row>
    <row r="436" spans="1:8" s="8" customFormat="1" ht="11.25" customHeight="1" x14ac:dyDescent="0.35">
      <c r="A436" s="28" t="s">
        <v>115</v>
      </c>
      <c r="B436" s="14"/>
      <c r="C436" s="6"/>
      <c r="D436" s="26">
        <v>1.006</v>
      </c>
      <c r="H436" s="1"/>
    </row>
    <row r="437" spans="1:8" s="8" customFormat="1" ht="11.25" customHeight="1" x14ac:dyDescent="0.35">
      <c r="A437" s="28" t="s">
        <v>116</v>
      </c>
      <c r="B437" s="14"/>
      <c r="C437" s="6"/>
      <c r="D437" s="26">
        <v>1.034</v>
      </c>
      <c r="H437" s="1"/>
    </row>
    <row r="438" spans="1:8" s="8" customFormat="1" ht="11.25" customHeight="1" x14ac:dyDescent="0.35">
      <c r="A438" s="28"/>
      <c r="B438" s="14"/>
      <c r="C438" s="6"/>
      <c r="D438" s="26"/>
      <c r="H438" s="1"/>
    </row>
    <row r="439" spans="1:8" s="1" customFormat="1" ht="18.5" customHeight="1" x14ac:dyDescent="0.45">
      <c r="A439" s="41" t="s">
        <v>118</v>
      </c>
      <c r="B439" s="42"/>
      <c r="C439" s="42"/>
      <c r="D439" s="42"/>
      <c r="E439" s="8"/>
    </row>
    <row r="440" spans="1:8" s="1" customFormat="1" ht="6.75" customHeight="1" x14ac:dyDescent="0.45">
      <c r="A440" s="24"/>
      <c r="B440" s="25"/>
      <c r="C440" s="25"/>
      <c r="D440" s="25"/>
    </row>
    <row r="441" spans="1:8" s="1" customFormat="1" ht="14.75" customHeight="1" x14ac:dyDescent="0.35">
      <c r="A441" s="37" t="s">
        <v>11</v>
      </c>
      <c r="B441" s="38"/>
      <c r="C441" s="38"/>
      <c r="D441" s="38"/>
    </row>
    <row r="442" spans="1:8" s="1" customFormat="1" ht="6.75" customHeight="1" x14ac:dyDescent="0.35">
      <c r="A442" s="21"/>
      <c r="B442" s="2"/>
      <c r="C442" s="2"/>
      <c r="D442" s="2"/>
    </row>
    <row r="443" spans="1:8" s="1" customFormat="1" ht="34.5" customHeight="1" x14ac:dyDescent="0.35">
      <c r="A443" s="38" t="s">
        <v>14</v>
      </c>
      <c r="B443" s="38"/>
      <c r="C443" s="38"/>
      <c r="D443" s="38"/>
    </row>
    <row r="444" spans="1:8" s="1" customFormat="1" ht="6.75" customHeight="1" x14ac:dyDescent="0.35">
      <c r="A444" s="2"/>
      <c r="B444" s="2"/>
      <c r="C444" s="2"/>
      <c r="D444" s="2"/>
    </row>
    <row r="445" spans="1:8" s="1" customFormat="1" ht="35.75" customHeight="1" x14ac:dyDescent="0.35">
      <c r="A445" s="38" t="s">
        <v>119</v>
      </c>
      <c r="B445" s="38"/>
      <c r="C445" s="38"/>
      <c r="D445" s="38"/>
    </row>
    <row r="446" spans="1:8" s="1" customFormat="1" ht="6.75" customHeight="1" x14ac:dyDescent="0.35">
      <c r="A446" s="2"/>
      <c r="B446" s="2"/>
      <c r="C446" s="2"/>
      <c r="D446" s="2"/>
    </row>
    <row r="447" spans="1:8" s="1" customFormat="1" ht="34.5" customHeight="1" x14ac:dyDescent="0.35">
      <c r="A447" s="38" t="s">
        <v>17</v>
      </c>
      <c r="B447" s="38"/>
      <c r="C447" s="38"/>
      <c r="D447" s="38"/>
    </row>
    <row r="448" spans="1:8" s="1" customFormat="1" ht="6.75" customHeight="1" x14ac:dyDescent="0.35">
      <c r="A448" s="2"/>
      <c r="B448" s="2"/>
      <c r="C448" s="2"/>
      <c r="D448" s="2"/>
    </row>
    <row r="449" spans="1:8" s="1" customFormat="1" ht="14.75" customHeight="1" x14ac:dyDescent="0.35">
      <c r="A449" s="44" t="s">
        <v>120</v>
      </c>
      <c r="B449" s="45"/>
      <c r="C449" s="45"/>
      <c r="D449" s="45"/>
    </row>
    <row r="450" spans="1:8" s="8" customFormat="1" ht="11.25" customHeight="1" x14ac:dyDescent="0.35">
      <c r="A450" s="46" t="s">
        <v>121</v>
      </c>
      <c r="B450" s="47"/>
      <c r="C450" s="6" t="s">
        <v>21</v>
      </c>
      <c r="D450" s="7">
        <f>IF(ISBLANK(A450),"",VLOOKUP(A450,'[1]Specific Charges'!B:D,3,FALSE))</f>
        <v>91.12</v>
      </c>
      <c r="E450" s="1"/>
      <c r="H450" s="1"/>
    </row>
    <row r="451" spans="1:8" s="8" customFormat="1" ht="11.25" customHeight="1" x14ac:dyDescent="0.35">
      <c r="A451" s="46" t="s">
        <v>122</v>
      </c>
      <c r="B451" s="47"/>
      <c r="C451" s="6" t="s">
        <v>21</v>
      </c>
      <c r="D451" s="7">
        <f>IF(ISBLANK(A451),"",VLOOKUP(A451,'[1]Specific Charges'!B:D,3,FALSE))</f>
        <v>25</v>
      </c>
      <c r="H451" s="1"/>
    </row>
    <row r="452" spans="1:8" s="8" customFormat="1" ht="11.25" customHeight="1" x14ac:dyDescent="0.35">
      <c r="A452" s="46" t="s">
        <v>123</v>
      </c>
      <c r="B452" s="47"/>
      <c r="C452" s="6" t="s">
        <v>21</v>
      </c>
      <c r="D452" s="7">
        <f>IF(ISBLANK(A452),"",VLOOKUP(A452,'[1]Specific Charges'!B:D,3,FALSE))</f>
        <v>7</v>
      </c>
      <c r="H452" s="1"/>
    </row>
    <row r="453" spans="1:8" s="8" customFormat="1" ht="11.25" customHeight="1" x14ac:dyDescent="0.35">
      <c r="A453" s="46" t="s">
        <v>124</v>
      </c>
      <c r="B453" s="47"/>
      <c r="C453" s="6" t="s">
        <v>21</v>
      </c>
      <c r="D453" s="7">
        <f>IF(ISBLANK(A453),"",VLOOKUP(A453,'[1]Specific Charges'!B:D,3,FALSE))</f>
        <v>38</v>
      </c>
      <c r="H453" s="1"/>
    </row>
    <row r="454" spans="1:8" s="8" customFormat="1" ht="11.25" customHeight="1" x14ac:dyDescent="0.35">
      <c r="A454" s="46" t="s">
        <v>125</v>
      </c>
      <c r="B454" s="47"/>
      <c r="C454" s="6" t="s">
        <v>21</v>
      </c>
      <c r="D454" s="7">
        <f>IF(ISBLANK(A454),"",VLOOKUP(A454,'[1]Specific Charges'!B:D,3,FALSE))</f>
        <v>90</v>
      </c>
      <c r="H454" s="1"/>
    </row>
    <row r="455" spans="1:8" s="1" customFormat="1" ht="6.65" customHeight="1" x14ac:dyDescent="0.35">
      <c r="A455" s="29"/>
      <c r="B455" s="29"/>
      <c r="C455" s="9"/>
      <c r="D455" s="7" t="str">
        <f>IF(ISBLANK(A455),"",VLOOKUP(A455,'[1]Specific Charges'!B:D,3,FALSE))</f>
        <v/>
      </c>
      <c r="E455" s="8"/>
    </row>
    <row r="456" spans="1:8" s="8" customFormat="1" ht="15" customHeight="1" x14ac:dyDescent="0.35">
      <c r="A456" s="43" t="s">
        <v>126</v>
      </c>
      <c r="B456" s="36"/>
      <c r="C456" s="6" t="s">
        <v>21</v>
      </c>
      <c r="D456" s="7" t="str">
        <f>IF(ISBLANK(A456),"",VLOOKUP(A456,'[1]Specific Charges'!B:D,3,FALSE))</f>
        <v>30.00</v>
      </c>
      <c r="E456" s="1"/>
      <c r="H456" s="1"/>
    </row>
    <row r="457" spans="1:8" s="1" customFormat="1" ht="6.65" customHeight="1" x14ac:dyDescent="0.35">
      <c r="A457" s="29"/>
      <c r="B457" s="29"/>
      <c r="C457" s="9"/>
      <c r="D457" s="20"/>
      <c r="E457" s="8"/>
    </row>
    <row r="458" spans="1:8" s="1" customFormat="1" x14ac:dyDescent="0.35">
      <c r="A458" s="44" t="s">
        <v>127</v>
      </c>
      <c r="B458" s="45"/>
      <c r="C458" s="45"/>
      <c r="D458" s="45"/>
    </row>
    <row r="459" spans="1:8" s="8" customFormat="1" ht="11" customHeight="1" x14ac:dyDescent="0.35">
      <c r="A459" s="43" t="s">
        <v>128</v>
      </c>
      <c r="B459" s="36"/>
      <c r="C459" s="6" t="s">
        <v>95</v>
      </c>
      <c r="D459" s="7">
        <f>IF(ISBLANK(A459),"",VLOOKUP(A459,'[1]Specific Charges'!B:D,3,FALSE))</f>
        <v>1.5</v>
      </c>
      <c r="E459" s="1"/>
      <c r="H459" s="1"/>
    </row>
    <row r="460" spans="1:8" s="8" customFormat="1" ht="11.25" customHeight="1" x14ac:dyDescent="0.35">
      <c r="A460" s="36" t="s">
        <v>129</v>
      </c>
      <c r="B460" s="36"/>
      <c r="C460" s="6" t="s">
        <v>21</v>
      </c>
      <c r="D460" s="7">
        <f>IF(ISBLANK(A460),"",VLOOKUP(A460,'[1]Specific Charges'!B:D,3,FALSE))</f>
        <v>65</v>
      </c>
      <c r="H460" s="1"/>
    </row>
    <row r="461" spans="1:8" s="8" customFormat="1" ht="11.25" customHeight="1" x14ac:dyDescent="0.35">
      <c r="A461" s="36" t="s">
        <v>130</v>
      </c>
      <c r="B461" s="36"/>
      <c r="C461" s="6" t="s">
        <v>21</v>
      </c>
      <c r="D461" s="7">
        <f>IF(ISBLANK(A461),"",VLOOKUP(A461,'[1]Specific Charges'!B:D,3,FALSE))</f>
        <v>185</v>
      </c>
      <c r="H461" s="1"/>
    </row>
    <row r="462" spans="1:8" s="8" customFormat="1" ht="11.25" customHeight="1" x14ac:dyDescent="0.35">
      <c r="A462" s="36" t="s">
        <v>131</v>
      </c>
      <c r="B462" s="36"/>
      <c r="C462" s="6" t="s">
        <v>21</v>
      </c>
      <c r="D462" s="7">
        <f>IF(ISBLANK(A462),"",VLOOKUP(A462,'[1]Specific Charges'!B:D,3,FALSE))</f>
        <v>185</v>
      </c>
      <c r="H462" s="1"/>
    </row>
    <row r="463" spans="1:8" s="8" customFormat="1" ht="11.25" customHeight="1" x14ac:dyDescent="0.35">
      <c r="A463" s="36" t="s">
        <v>132</v>
      </c>
      <c r="B463" s="36"/>
      <c r="C463" s="6" t="s">
        <v>21</v>
      </c>
      <c r="D463" s="7">
        <f>IF(ISBLANK(A463),"",VLOOKUP(A463,'[1]Specific Charges'!B:D,3,FALSE))</f>
        <v>415</v>
      </c>
      <c r="H463" s="1"/>
    </row>
    <row r="464" spans="1:8" s="1" customFormat="1" ht="6.75" customHeight="1" x14ac:dyDescent="0.35">
      <c r="A464" s="29"/>
      <c r="B464" s="29"/>
      <c r="C464" s="9"/>
      <c r="D464" s="20"/>
      <c r="E464" s="8"/>
    </row>
    <row r="465" spans="1:8" s="1" customFormat="1" ht="14.75" customHeight="1" x14ac:dyDescent="0.35">
      <c r="A465" s="44" t="s">
        <v>133</v>
      </c>
      <c r="B465" s="45"/>
      <c r="C465" s="45"/>
      <c r="D465" s="45"/>
    </row>
    <row r="466" spans="1:8" s="8" customFormat="1" ht="11.25" customHeight="1" x14ac:dyDescent="0.35">
      <c r="A466" s="36" t="s">
        <v>134</v>
      </c>
      <c r="B466" s="36"/>
      <c r="C466" s="6" t="s">
        <v>21</v>
      </c>
      <c r="D466" s="7" t="str">
        <f>IF(ISBLANK(A466),"",VLOOKUP(A466,'[1]Specific Charges'!B:D,3,FALSE))</f>
        <v>210.00*</v>
      </c>
      <c r="E466" s="1"/>
      <c r="H466" s="1"/>
    </row>
    <row r="467" spans="1:8" s="8" customFormat="1" ht="11.25" customHeight="1" x14ac:dyDescent="0.35">
      <c r="A467" s="36" t="s">
        <v>135</v>
      </c>
      <c r="B467" s="36"/>
      <c r="C467" s="6" t="s">
        <v>21</v>
      </c>
      <c r="D467" s="7" t="str">
        <f>IF(ISBLANK(A467),"",VLOOKUP(A467,'[1]Specific Charges'!B:D,3,FALSE))</f>
        <v>775.00*</v>
      </c>
      <c r="H467" s="1"/>
    </row>
    <row r="468" spans="1:8" s="8" customFormat="1" ht="11.25" customHeight="1" x14ac:dyDescent="0.35">
      <c r="A468" s="36" t="s">
        <v>136</v>
      </c>
      <c r="B468" s="36"/>
      <c r="C468" s="6" t="s">
        <v>21</v>
      </c>
      <c r="D468" s="7" t="str">
        <f>IF(ISBLANK(A468),"",VLOOKUP(A468,'[1]Specific Charges'!B:D,3,FALSE))</f>
        <v>Actual Costs</v>
      </c>
      <c r="H468" s="1"/>
    </row>
    <row r="469" spans="1:8" s="8" customFormat="1" ht="11.25" customHeight="1" x14ac:dyDescent="0.35">
      <c r="A469" s="36" t="s">
        <v>137</v>
      </c>
      <c r="B469" s="36"/>
      <c r="C469" s="6" t="s">
        <v>21</v>
      </c>
      <c r="D469" s="7" t="str">
        <f>IF(ISBLANK(A469),"",VLOOKUP(A469,'[1]Specific Charges'!B:D,3,FALSE))</f>
        <v>Actual Costs</v>
      </c>
      <c r="H469" s="1"/>
    </row>
    <row r="470" spans="1:8" s="8" customFormat="1" ht="11.25" customHeight="1" x14ac:dyDescent="0.35">
      <c r="A470" s="36" t="s">
        <v>138</v>
      </c>
      <c r="B470" s="36"/>
      <c r="C470" s="6" t="s">
        <v>21</v>
      </c>
      <c r="D470" s="7" t="str">
        <f>IF(ISBLANK(A470),"",VLOOKUP(A470,'[1]Specific Charges'!B:D,3,FALSE))</f>
        <v>Actual Costs</v>
      </c>
      <c r="H470" s="1"/>
    </row>
    <row r="471" spans="1:8" s="8" customFormat="1" ht="11.25" customHeight="1" x14ac:dyDescent="0.35">
      <c r="A471" s="36" t="s">
        <v>139</v>
      </c>
      <c r="B471" s="36"/>
      <c r="C471" s="6" t="s">
        <v>21</v>
      </c>
      <c r="D471" s="7">
        <f>IF(ISBLANK(A471),"",VLOOKUP(A471,'[1]Specific Charges'!B:D,3,FALSE))</f>
        <v>44.5</v>
      </c>
      <c r="H471" s="1"/>
    </row>
    <row r="472" spans="1:8" s="8" customFormat="1" ht="11.25" customHeight="1" x14ac:dyDescent="0.35">
      <c r="A472" s="36" t="s">
        <v>140</v>
      </c>
      <c r="B472" s="36"/>
      <c r="C472" s="6" t="s">
        <v>21</v>
      </c>
      <c r="D472" s="7">
        <f>IF(ISBLANK(A472),"",VLOOKUP(A472,'[1]Specific Charges'!B:D,3,FALSE))</f>
        <v>245</v>
      </c>
      <c r="H472" s="1"/>
    </row>
    <row r="473" spans="1:8" s="8" customFormat="1" ht="11.25" customHeight="1" x14ac:dyDescent="0.35">
      <c r="A473" s="36" t="s">
        <v>141</v>
      </c>
      <c r="B473" s="36"/>
      <c r="C473" s="6" t="s">
        <v>21</v>
      </c>
      <c r="D473" s="7">
        <f>IF(ISBLANK(A473),"",VLOOKUP(A473,'[1]Specific Charges'!B:D,3,FALSE))</f>
        <v>475</v>
      </c>
      <c r="H473" s="1"/>
    </row>
    <row r="474" spans="1:8" s="8" customFormat="1" ht="11.25" customHeight="1" x14ac:dyDescent="0.35">
      <c r="A474" s="36" t="s">
        <v>142</v>
      </c>
      <c r="B474" s="36"/>
      <c r="C474" s="6" t="s">
        <v>21</v>
      </c>
      <c r="D474" s="7">
        <f>IF(ISBLANK(A474),"",VLOOKUP(A474,'[1]Specific Charges'!B:D,3,FALSE))</f>
        <v>586.72</v>
      </c>
      <c r="H474" s="1"/>
    </row>
    <row r="475" spans="1:8" s="8" customFormat="1" ht="11.25" customHeight="1" x14ac:dyDescent="0.35">
      <c r="A475" s="36" t="s">
        <v>143</v>
      </c>
      <c r="B475" s="36"/>
      <c r="C475" s="6" t="s">
        <v>21</v>
      </c>
      <c r="D475" s="7">
        <f>IF(ISBLANK(A475),"",VLOOKUP(A475,'[1]Specific Charges'!B:D,3,FALSE))</f>
        <v>2465.4299999999998</v>
      </c>
      <c r="H475" s="1"/>
    </row>
    <row r="476" spans="1:8" s="8" customFormat="1" ht="11" customHeight="1" x14ac:dyDescent="0.35">
      <c r="A476" s="36" t="s">
        <v>144</v>
      </c>
      <c r="B476" s="36"/>
      <c r="C476" s="6" t="s">
        <v>21</v>
      </c>
      <c r="D476" s="7">
        <f>IF(ISBLANK(A476),"",VLOOKUP(A476,'[1]Specific Charges'!B:D,3,FALSE))</f>
        <v>3668.82</v>
      </c>
      <c r="H476" s="1"/>
    </row>
    <row r="477" spans="1:8" s="1" customFormat="1" ht="6.65" customHeight="1" x14ac:dyDescent="0.35">
      <c r="A477" s="29"/>
      <c r="B477" s="29"/>
      <c r="C477" s="9"/>
      <c r="D477" s="7" t="str">
        <f>IF(ISBLANK(A477),"",VLOOKUP(A477,'[1]Specific Charges'!B:D,3,FALSE))</f>
        <v/>
      </c>
      <c r="E477" s="8"/>
    </row>
    <row r="478" spans="1:8" s="8" customFormat="1" ht="39.65" customHeight="1" x14ac:dyDescent="0.35">
      <c r="A478" s="36" t="s">
        <v>145</v>
      </c>
      <c r="B478" s="36"/>
      <c r="C478" s="6" t="s">
        <v>21</v>
      </c>
      <c r="D478" s="30" t="str">
        <f>IF(ISBLANK(A478),"",VLOOKUP(A478,'[1]Specific Charges'!B:D,3,FALSE))</f>
        <v>$4,899.24 plus
Railway
Feedthrough
Costs</v>
      </c>
      <c r="E478" s="1"/>
      <c r="H478" s="1"/>
    </row>
    <row r="479" spans="1:8" s="1" customFormat="1" ht="6.65" customHeight="1" x14ac:dyDescent="0.35">
      <c r="A479" s="29"/>
      <c r="B479" s="29"/>
      <c r="C479" s="9"/>
      <c r="D479" s="30" t="str">
        <f>IF(ISBLANK(A479),"",VLOOKUP(A479,'[1]Specific Charges'!B:D,3,FALSE))</f>
        <v/>
      </c>
      <c r="E479" s="8"/>
    </row>
    <row r="480" spans="1:8" s="8" customFormat="1" ht="11.25" customHeight="1" x14ac:dyDescent="0.35">
      <c r="A480" s="36" t="s">
        <v>146</v>
      </c>
      <c r="B480" s="36"/>
      <c r="C480" s="6" t="s">
        <v>21</v>
      </c>
      <c r="D480" s="30">
        <f>IF(ISBLANK(A480),"",VLOOKUP(A480,'[1]Specific Charges'!B:D,3,FALSE))</f>
        <v>4.3600000000000003</v>
      </c>
      <c r="E480" s="1"/>
      <c r="H480" s="1"/>
    </row>
    <row r="481" spans="1:8" s="8" customFormat="1" ht="11.25" customHeight="1" x14ac:dyDescent="0.35">
      <c r="A481" s="36" t="s">
        <v>147</v>
      </c>
      <c r="B481" s="36"/>
      <c r="C481" s="6" t="s">
        <v>21</v>
      </c>
      <c r="D481" s="30">
        <f>IF(ISBLANK(A481),"",VLOOKUP(A481,'[1]Specific Charges'!B:D,3,FALSE))</f>
        <v>3.14</v>
      </c>
      <c r="H481" s="1"/>
    </row>
    <row r="482" spans="1:8" s="8" customFormat="1" ht="11.25" customHeight="1" x14ac:dyDescent="0.35">
      <c r="A482" s="36" t="s">
        <v>148</v>
      </c>
      <c r="B482" s="36"/>
      <c r="C482" s="6" t="s">
        <v>21</v>
      </c>
      <c r="D482" s="30">
        <f>IF(ISBLANK(A482),"",VLOOKUP(A482,'[1]Specific Charges'!B:D,3,FALSE))</f>
        <v>2.74</v>
      </c>
      <c r="H482" s="1"/>
    </row>
    <row r="483" spans="1:8" s="8" customFormat="1" ht="11.25" customHeight="1" x14ac:dyDescent="0.35">
      <c r="A483" s="14" t="s">
        <v>149</v>
      </c>
      <c r="B483" s="14"/>
      <c r="C483" s="6" t="s">
        <v>21</v>
      </c>
      <c r="D483" s="30">
        <f>IF(ISBLANK(A483),"",VLOOKUP(A483,'[1]Specific Charges'!B:D,3,FALSE))</f>
        <v>100</v>
      </c>
      <c r="H483" s="1"/>
    </row>
    <row r="484" spans="1:8" s="8" customFormat="1" ht="11.25" customHeight="1" x14ac:dyDescent="0.35">
      <c r="A484" s="36" t="s">
        <v>150</v>
      </c>
      <c r="B484" s="36"/>
      <c r="C484" s="6" t="s">
        <v>21</v>
      </c>
      <c r="D484" s="30">
        <f>IF(ISBLANK(A484),"",VLOOKUP(A484,'[1]Specific Charges'!B:D,3,FALSE))</f>
        <v>1593.19</v>
      </c>
      <c r="H484" s="1"/>
    </row>
    <row r="485" spans="1:8" s="8" customFormat="1" ht="11.25" customHeight="1" x14ac:dyDescent="0.35">
      <c r="A485" s="36" t="s">
        <v>151</v>
      </c>
      <c r="B485" s="36"/>
      <c r="C485" s="6" t="s">
        <v>21</v>
      </c>
      <c r="D485" s="30">
        <f>IF(ISBLANK(A485),"",VLOOKUP(A485,'[1]Specific Charges'!B:D,3,FALSE))</f>
        <v>1493.19</v>
      </c>
      <c r="H485" s="1"/>
    </row>
    <row r="486" spans="1:8" s="8" customFormat="1" ht="11.25" customHeight="1" x14ac:dyDescent="0.35">
      <c r="A486" s="36" t="s">
        <v>152</v>
      </c>
      <c r="B486" s="36"/>
      <c r="C486" s="6" t="s">
        <v>21</v>
      </c>
      <c r="D486" s="30">
        <f>IF(ISBLANK(A486),"",VLOOKUP(A486,'[1]Specific Charges'!B:D,3,FALSE))</f>
        <v>3285.66</v>
      </c>
      <c r="H486" s="1"/>
    </row>
    <row r="487" spans="1:8" s="8" customFormat="1" ht="11.25" customHeight="1" x14ac:dyDescent="0.35">
      <c r="A487" s="36" t="s">
        <v>153</v>
      </c>
      <c r="B487" s="36"/>
      <c r="C487" s="6" t="s">
        <v>21</v>
      </c>
      <c r="D487" s="30">
        <f>IF(ISBLANK(A487),"",VLOOKUP(A487,'[1]Specific Charges'!B:D,3,FALSE))</f>
        <v>2960.07</v>
      </c>
      <c r="H487" s="1"/>
    </row>
    <row r="488" spans="1:8" s="8" customFormat="1" ht="11.25" customHeight="1" x14ac:dyDescent="0.35">
      <c r="A488" s="36" t="s">
        <v>154</v>
      </c>
      <c r="B488" s="36"/>
      <c r="C488" s="6" t="s">
        <v>21</v>
      </c>
      <c r="D488" s="30">
        <f>IF(ISBLANK(A488),"",VLOOKUP(A488,'[1]Specific Charges'!B:D,3,FALSE))</f>
        <v>3361.46</v>
      </c>
      <c r="H488" s="1"/>
    </row>
    <row r="489" spans="1:8" s="8" customFormat="1" ht="11.25" customHeight="1" x14ac:dyDescent="0.35">
      <c r="A489" s="36" t="s">
        <v>155</v>
      </c>
      <c r="B489" s="36"/>
      <c r="C489" s="6" t="s">
        <v>21</v>
      </c>
      <c r="D489" s="30">
        <f>IF(ISBLANK(A489),"",VLOOKUP(A489,'[1]Specific Charges'!B:D,3,FALSE))</f>
        <v>2028.44</v>
      </c>
      <c r="H489" s="1"/>
    </row>
    <row r="490" spans="1:8" s="8" customFormat="1" ht="20.5" customHeight="1" x14ac:dyDescent="0.35">
      <c r="A490" s="36" t="s">
        <v>156</v>
      </c>
      <c r="B490" s="36"/>
      <c r="C490" s="6" t="s">
        <v>21</v>
      </c>
      <c r="D490" s="30">
        <f>IF(ISBLANK(A490),"",VLOOKUP(A490,'[1]Specific Charges'!B:D,3,FALSE))</f>
        <v>8890.57</v>
      </c>
      <c r="H490" s="1"/>
    </row>
    <row r="491" spans="1:8" s="8" customFormat="1" ht="20.5" customHeight="1" x14ac:dyDescent="0.35">
      <c r="A491" s="36" t="s">
        <v>157</v>
      </c>
      <c r="B491" s="36"/>
      <c r="C491" s="6" t="s">
        <v>21</v>
      </c>
      <c r="D491" s="30">
        <f>IF(ISBLANK(A491),"",VLOOKUP(A491,'[1]Specific Charges'!B:D,3,FALSE))</f>
        <v>5895.15</v>
      </c>
      <c r="H491" s="1"/>
    </row>
    <row r="492" spans="1:8" s="8" customFormat="1" ht="11.25" customHeight="1" x14ac:dyDescent="0.35">
      <c r="A492" s="36" t="s">
        <v>158</v>
      </c>
      <c r="B492" s="36"/>
      <c r="C492" s="6" t="s">
        <v>21</v>
      </c>
      <c r="D492" s="30" t="str">
        <f>IF(ISBLANK(A492),"",VLOOKUP(A492,'[1]Specific Charges'!B:D,3,FALSE))</f>
        <v>see below</v>
      </c>
      <c r="H492" s="1"/>
    </row>
    <row r="493" spans="1:8" s="8" customFormat="1" ht="11.25" customHeight="1" x14ac:dyDescent="0.35">
      <c r="A493" s="36" t="s">
        <v>159</v>
      </c>
      <c r="B493" s="36"/>
      <c r="C493" s="6" t="s">
        <v>21</v>
      </c>
      <c r="D493" s="30" t="str">
        <f>IF(ISBLANK(A493),"",VLOOKUP(A493,'[1]Specific Charges'!B:D,3,FALSE))</f>
        <v>see below</v>
      </c>
      <c r="H493" s="1"/>
    </row>
    <row r="494" spans="1:8" s="8" customFormat="1" ht="11.25" customHeight="1" x14ac:dyDescent="0.35">
      <c r="A494" s="36" t="s">
        <v>160</v>
      </c>
      <c r="B494" s="36"/>
      <c r="C494" s="6" t="s">
        <v>21</v>
      </c>
      <c r="D494" s="30">
        <f>IF(ISBLANK(A494),"",VLOOKUP(A494,'[1]Specific Charges'!B:D,3,FALSE))</f>
        <v>2.04</v>
      </c>
      <c r="H494" s="1"/>
    </row>
    <row r="495" spans="1:8" s="8" customFormat="1" ht="11.25" customHeight="1" x14ac:dyDescent="0.35">
      <c r="A495" s="36" t="s">
        <v>161</v>
      </c>
      <c r="B495" s="36"/>
      <c r="C495" s="6" t="s">
        <v>21</v>
      </c>
      <c r="D495" s="30">
        <f>IF(ISBLANK(A495),"",VLOOKUP(A495,'[1]Specific Charges'!B:D,3,FALSE))</f>
        <v>10</v>
      </c>
      <c r="H495" s="1"/>
    </row>
    <row r="496" spans="1:8" s="8" customFormat="1" ht="11.25" customHeight="1" x14ac:dyDescent="0.35">
      <c r="A496" s="36" t="s">
        <v>162</v>
      </c>
      <c r="B496" s="36"/>
      <c r="C496" s="6" t="s">
        <v>21</v>
      </c>
      <c r="D496" s="30">
        <f>IF(ISBLANK(A496),"",VLOOKUP(A496,'[1]Specific Charges'!B:D,3,FALSE))</f>
        <v>7</v>
      </c>
      <c r="H496" s="1"/>
    </row>
    <row r="497" spans="1:8" s="1" customFormat="1" ht="6.75" customHeight="1" x14ac:dyDescent="0.35">
      <c r="A497" s="29"/>
      <c r="B497" s="29"/>
      <c r="C497" s="9"/>
      <c r="D497" s="30" t="str">
        <f>IF(ISBLANK(A497),"",VLOOKUP(A497,'[1]Specific Charges'!B:D,3,FALSE))</f>
        <v/>
      </c>
      <c r="E497" s="8"/>
    </row>
    <row r="498" spans="1:8" s="8" customFormat="1" ht="11.25" customHeight="1" x14ac:dyDescent="0.35">
      <c r="A498" s="14" t="s">
        <v>163</v>
      </c>
      <c r="B498" s="14"/>
      <c r="C498" s="6"/>
      <c r="D498" s="30">
        <f>IF(ISBLANK(A498),"",VLOOKUP(A498,'[1]Specific Charges'!B:D,3,FALSE))</f>
        <v>0</v>
      </c>
      <c r="E498" s="1"/>
      <c r="H498" s="1"/>
    </row>
    <row r="499" spans="1:8" s="1" customFormat="1" ht="6.75" customHeight="1" x14ac:dyDescent="0.35">
      <c r="A499" s="29"/>
      <c r="B499" s="29"/>
      <c r="C499" s="9"/>
      <c r="D499" s="30" t="str">
        <f>IF(ISBLANK(A499),"",VLOOKUP(A499,'[1]Specific Charges'!B:D,3,FALSE))</f>
        <v/>
      </c>
      <c r="E499" s="8"/>
    </row>
    <row r="500" spans="1:8" s="8" customFormat="1" ht="11.25" customHeight="1" x14ac:dyDescent="0.35">
      <c r="A500" s="14" t="s">
        <v>164</v>
      </c>
      <c r="B500" s="14"/>
      <c r="C500" s="6"/>
      <c r="D500" s="30">
        <f>IF(ISBLANK(A500),"",VLOOKUP(A500,'[1]Specific Charges'!B:D,3,FALSE))</f>
        <v>0</v>
      </c>
      <c r="E500" s="1"/>
      <c r="H500" s="1"/>
    </row>
    <row r="501" spans="1:8" s="1" customFormat="1" ht="6.75" customHeight="1" x14ac:dyDescent="0.35">
      <c r="A501" s="29"/>
      <c r="B501" s="29"/>
      <c r="C501" s="9"/>
      <c r="D501" s="30" t="str">
        <f>IF(ISBLANK(A501),"",VLOOKUP(A501,'[1]Specific Charges'!B:D,3,FALSE))</f>
        <v/>
      </c>
      <c r="E501" s="8"/>
    </row>
    <row r="502" spans="1:8" s="8" customFormat="1" ht="11.25" customHeight="1" x14ac:dyDescent="0.35">
      <c r="A502" s="36" t="s">
        <v>165</v>
      </c>
      <c r="B502" s="36"/>
      <c r="C502" s="6" t="s">
        <v>21</v>
      </c>
      <c r="D502" s="30">
        <f>IF(ISBLANK(A502),"",VLOOKUP(A502,'[1]Specific Charges'!B:D,3,FALSE))</f>
        <v>89.242086172121375</v>
      </c>
      <c r="E502" s="1"/>
      <c r="H502" s="1"/>
    </row>
    <row r="503" spans="1:8" s="8" customFormat="1" ht="11.25" customHeight="1" x14ac:dyDescent="0.35">
      <c r="A503" s="36" t="s">
        <v>166</v>
      </c>
      <c r="B503" s="36"/>
      <c r="C503" s="6" t="s">
        <v>21</v>
      </c>
      <c r="D503" s="30">
        <f>IF(ISBLANK(A503),"",VLOOKUP(A503,'[1]Specific Charges'!B:D,3,FALSE))</f>
        <v>107.09050340654564</v>
      </c>
      <c r="H503" s="1"/>
    </row>
    <row r="504" spans="1:8" s="8" customFormat="1" ht="11.25" customHeight="1" x14ac:dyDescent="0.35">
      <c r="A504" s="36" t="s">
        <v>167</v>
      </c>
      <c r="B504" s="36"/>
      <c r="C504" s="6" t="s">
        <v>21</v>
      </c>
      <c r="D504" s="30">
        <f>IF(ISBLANK(A504),"",VLOOKUP(A504,'[1]Specific Charges'!B:D,3,FALSE))</f>
        <v>118.98944822949517</v>
      </c>
      <c r="H504" s="1"/>
    </row>
    <row r="505" spans="1:8" s="8" customFormat="1" ht="11.25" customHeight="1" x14ac:dyDescent="0.35">
      <c r="A505" s="36" t="s">
        <v>168</v>
      </c>
      <c r="B505" s="36"/>
      <c r="C505" s="6" t="s">
        <v>21</v>
      </c>
      <c r="D505" s="30">
        <f>IF(ISBLANK(A505),"",VLOOKUP(A505,'[1]Specific Charges'!B:D,3,FALSE))</f>
        <v>127.48869453160195</v>
      </c>
      <c r="H505" s="1"/>
    </row>
    <row r="506" spans="1:8" s="8" customFormat="1" ht="11.25" customHeight="1" x14ac:dyDescent="0.35">
      <c r="A506" s="36" t="s">
        <v>169</v>
      </c>
      <c r="B506" s="36"/>
      <c r="C506" s="6" t="s">
        <v>21</v>
      </c>
      <c r="D506" s="30">
        <f>IF(ISBLANK(A506),"",VLOOKUP(A506,'[1]Specific Charges'!B:D,3,FALSE))</f>
        <v>133.86312925818206</v>
      </c>
      <c r="H506" s="1"/>
    </row>
    <row r="507" spans="1:8" s="8" customFormat="1" ht="11.25" customHeight="1" x14ac:dyDescent="0.35">
      <c r="A507" s="36" t="s">
        <v>170</v>
      </c>
      <c r="B507" s="36"/>
      <c r="C507" s="6" t="s">
        <v>21</v>
      </c>
      <c r="D507" s="30">
        <f>IF(ISBLANK(A507),"",VLOOKUP(A507,'[1]Specific Charges'!B:D,3,FALSE))</f>
        <v>138.82102293441105</v>
      </c>
      <c r="H507" s="1"/>
    </row>
    <row r="508" spans="1:8" s="8" customFormat="1" ht="11.25" customHeight="1" x14ac:dyDescent="0.35">
      <c r="A508" s="36" t="s">
        <v>171</v>
      </c>
      <c r="B508" s="36"/>
      <c r="C508" s="6" t="s">
        <v>21</v>
      </c>
      <c r="D508" s="30">
        <f>IF(ISBLANK(A508),"",VLOOKUP(A508,'[1]Specific Charges'!B:D,3,FALSE))</f>
        <v>142.7873378753942</v>
      </c>
      <c r="H508" s="1"/>
    </row>
    <row r="509" spans="1:8" s="8" customFormat="1" ht="11.25" customHeight="1" x14ac:dyDescent="0.35">
      <c r="A509" s="36" t="s">
        <v>172</v>
      </c>
      <c r="B509" s="36"/>
      <c r="C509" s="6" t="s">
        <v>21</v>
      </c>
      <c r="D509" s="30">
        <f>IF(ISBLANK(A509),"",VLOOKUP(A509,'[1]Specific Charges'!B:D,3,FALSE))</f>
        <v>146.03250464528952</v>
      </c>
      <c r="H509" s="1"/>
    </row>
    <row r="510" spans="1:8" s="8" customFormat="1" ht="11.25" customHeight="1" x14ac:dyDescent="0.35">
      <c r="A510" s="36" t="s">
        <v>173</v>
      </c>
      <c r="B510" s="36"/>
      <c r="C510" s="6" t="s">
        <v>21</v>
      </c>
      <c r="D510" s="30">
        <f>IF(ISBLANK(A510),"",VLOOKUP(A510,'[1]Specific Charges'!B:D,3,FALSE))</f>
        <v>148.73681028686897</v>
      </c>
      <c r="H510" s="1"/>
    </row>
    <row r="511" spans="1:8" s="8" customFormat="1" ht="11.25" customHeight="1" x14ac:dyDescent="0.35">
      <c r="A511" s="36" t="s">
        <v>174</v>
      </c>
      <c r="B511" s="36"/>
      <c r="C511" s="6" t="s">
        <v>21</v>
      </c>
      <c r="D511" s="30">
        <f>IF(ISBLANK(A511),"",VLOOKUP(A511,'[1]Specific Charges'!B:D,3,FALSE))</f>
        <v>151.02506890666695</v>
      </c>
      <c r="H511" s="1"/>
    </row>
    <row r="512" spans="1:8" s="8" customFormat="1" ht="11.25" customHeight="1" x14ac:dyDescent="0.35">
      <c r="A512" s="36" t="s">
        <v>175</v>
      </c>
      <c r="B512" s="36"/>
      <c r="C512" s="6" t="s">
        <v>21</v>
      </c>
      <c r="D512" s="30">
        <f>IF(ISBLANK(A512),"",VLOOKUP(A512,'[1]Specific Charges'!B:D,3,FALSE))</f>
        <v>152.98643343792236</v>
      </c>
      <c r="H512" s="1"/>
    </row>
    <row r="513" spans="1:8" s="1" customFormat="1" ht="6.75" customHeight="1" x14ac:dyDescent="0.35">
      <c r="A513" s="29"/>
      <c r="B513" s="29"/>
      <c r="C513" s="9"/>
      <c r="D513" s="30" t="str">
        <f>IF(ISBLANK(A513),"",VLOOKUP(A513,'[1]Specific Charges'!B:D,3,FALSE))</f>
        <v/>
      </c>
      <c r="E513" s="8"/>
    </row>
    <row r="514" spans="1:8" s="8" customFormat="1" ht="11.25" customHeight="1" x14ac:dyDescent="0.35">
      <c r="A514" s="36" t="s">
        <v>176</v>
      </c>
      <c r="B514" s="36"/>
      <c r="C514" s="6"/>
      <c r="D514" s="30"/>
      <c r="E514" s="1"/>
      <c r="H514" s="1"/>
    </row>
    <row r="515" spans="1:8" s="1" customFormat="1" ht="6.75" customHeight="1" x14ac:dyDescent="0.35">
      <c r="A515" s="29"/>
      <c r="B515" s="29"/>
      <c r="C515" s="9"/>
      <c r="D515" s="30" t="str">
        <f>IF(ISBLANK(A515),"",VLOOKUP(A515,'[1]Specific Charges'!B:D,3,FALSE))</f>
        <v/>
      </c>
      <c r="E515" s="8"/>
    </row>
    <row r="516" spans="1:8" s="8" customFormat="1" ht="11.25" customHeight="1" x14ac:dyDescent="0.35">
      <c r="A516" s="36" t="s">
        <v>177</v>
      </c>
      <c r="B516" s="36"/>
      <c r="C516" s="6" t="s">
        <v>21</v>
      </c>
      <c r="D516" s="30">
        <f>IF(ISBLANK(A516),"",VLOOKUP(A516,'[1]Specific Charges'!B:D,3,FALSE))</f>
        <v>89.242086172121375</v>
      </c>
      <c r="E516" s="1"/>
      <c r="H516" s="1"/>
    </row>
    <row r="517" spans="1:8" s="8" customFormat="1" ht="11.25" customHeight="1" x14ac:dyDescent="0.35">
      <c r="A517" s="36" t="s">
        <v>178</v>
      </c>
      <c r="B517" s="36"/>
      <c r="C517" s="6" t="s">
        <v>21</v>
      </c>
      <c r="D517" s="30">
        <f>IF(ISBLANK(A517),"",VLOOKUP(A517,'[1]Specific Charges'!B:D,3,FALSE))</f>
        <v>107.09050340654564</v>
      </c>
      <c r="H517" s="1"/>
    </row>
    <row r="518" spans="1:8" s="8" customFormat="1" ht="11.25" customHeight="1" x14ac:dyDescent="0.35">
      <c r="A518" s="36" t="s">
        <v>179</v>
      </c>
      <c r="B518" s="36"/>
      <c r="C518" s="6" t="s">
        <v>21</v>
      </c>
      <c r="D518" s="30">
        <f>IF(ISBLANK(A518),"",VLOOKUP(A518,'[1]Specific Charges'!B:D,3,FALSE))</f>
        <v>118.98944822949517</v>
      </c>
      <c r="H518" s="1"/>
    </row>
    <row r="519" spans="1:8" s="8" customFormat="1" ht="11.25" customHeight="1" x14ac:dyDescent="0.35">
      <c r="A519" s="36" t="s">
        <v>180</v>
      </c>
      <c r="B519" s="36"/>
      <c r="C519" s="6" t="s">
        <v>21</v>
      </c>
      <c r="D519" s="30">
        <f>IF(ISBLANK(A519),"",VLOOKUP(A519,'[1]Specific Charges'!B:D,3,FALSE))</f>
        <v>127.48869453160195</v>
      </c>
      <c r="H519" s="1"/>
    </row>
    <row r="520" spans="1:8" s="8" customFormat="1" ht="11.25" customHeight="1" x14ac:dyDescent="0.35">
      <c r="A520" s="36" t="s">
        <v>181</v>
      </c>
      <c r="B520" s="36"/>
      <c r="C520" s="6" t="s">
        <v>21</v>
      </c>
      <c r="D520" s="30">
        <f>IF(ISBLANK(A520),"",VLOOKUP(A520,'[1]Specific Charges'!B:D,3,FALSE))</f>
        <v>133.86312925818206</v>
      </c>
      <c r="H520" s="1"/>
    </row>
    <row r="521" spans="1:8" s="8" customFormat="1" ht="11.25" customHeight="1" x14ac:dyDescent="0.35">
      <c r="A521" s="36" t="s">
        <v>182</v>
      </c>
      <c r="B521" s="36"/>
      <c r="C521" s="6" t="s">
        <v>21</v>
      </c>
      <c r="D521" s="30">
        <f>IF(ISBLANK(A521),"",VLOOKUP(A521,'[1]Specific Charges'!B:D,3,FALSE))</f>
        <v>138.82102293441105</v>
      </c>
      <c r="H521" s="1"/>
    </row>
    <row r="522" spans="1:8" s="8" customFormat="1" ht="11.25" customHeight="1" x14ac:dyDescent="0.35">
      <c r="A522" s="36" t="s">
        <v>183</v>
      </c>
      <c r="B522" s="36"/>
      <c r="C522" s="6" t="s">
        <v>21</v>
      </c>
      <c r="D522" s="30">
        <f>IF(ISBLANK(A522),"",VLOOKUP(A522,'[1]Specific Charges'!B:D,3,FALSE))</f>
        <v>142.7873378753942</v>
      </c>
      <c r="H522" s="1"/>
    </row>
    <row r="523" spans="1:8" s="8" customFormat="1" ht="11.25" customHeight="1" x14ac:dyDescent="0.35">
      <c r="A523" s="36" t="s">
        <v>184</v>
      </c>
      <c r="B523" s="36"/>
      <c r="C523" s="6" t="s">
        <v>21</v>
      </c>
      <c r="D523" s="30">
        <f>IF(ISBLANK(A523),"",VLOOKUP(A523,'[1]Specific Charges'!B:D,3,FALSE))</f>
        <v>146.03250464528952</v>
      </c>
      <c r="H523" s="1"/>
    </row>
    <row r="524" spans="1:8" s="8" customFormat="1" ht="11.25" customHeight="1" x14ac:dyDescent="0.35">
      <c r="A524" s="36" t="s">
        <v>185</v>
      </c>
      <c r="B524" s="36"/>
      <c r="C524" s="6" t="s">
        <v>21</v>
      </c>
      <c r="D524" s="30">
        <f>IF(ISBLANK(A524),"",VLOOKUP(A524,'[1]Specific Charges'!B:D,3,FALSE))</f>
        <v>148.73681028686897</v>
      </c>
      <c r="H524" s="1"/>
    </row>
    <row r="525" spans="1:8" s="8" customFormat="1" ht="11.25" customHeight="1" x14ac:dyDescent="0.35">
      <c r="A525" s="36" t="s">
        <v>186</v>
      </c>
      <c r="B525" s="36"/>
      <c r="C525" s="6" t="s">
        <v>21</v>
      </c>
      <c r="D525" s="30">
        <f>IF(ISBLANK(A525),"",VLOOKUP(A525,'[1]Specific Charges'!B:D,3,FALSE))</f>
        <v>151.02506890666695</v>
      </c>
      <c r="H525" s="1"/>
    </row>
    <row r="526" spans="1:8" s="8" customFormat="1" ht="11.25" customHeight="1" x14ac:dyDescent="0.35">
      <c r="A526" s="36" t="s">
        <v>187</v>
      </c>
      <c r="B526" s="36"/>
      <c r="C526" s="6" t="s">
        <v>21</v>
      </c>
      <c r="D526" s="30">
        <f>IF(ISBLANK(A526),"",VLOOKUP(A526,'[1]Specific Charges'!B:D,3,FALSE))</f>
        <v>152.98643343792236</v>
      </c>
      <c r="H526" s="1"/>
    </row>
    <row r="527" spans="1:8" s="1" customFormat="1" ht="18.5" customHeight="1" x14ac:dyDescent="0.45">
      <c r="A527" s="41" t="s">
        <v>188</v>
      </c>
      <c r="B527" s="42"/>
      <c r="C527" s="42"/>
      <c r="D527" s="42"/>
      <c r="E527" s="8"/>
    </row>
    <row r="528" spans="1:8" s="1" customFormat="1" ht="6.75" customHeight="1" x14ac:dyDescent="0.45">
      <c r="A528" s="24"/>
      <c r="B528" s="25"/>
      <c r="C528" s="25"/>
      <c r="D528" s="25"/>
    </row>
    <row r="529" spans="1:8" s="1" customFormat="1" ht="6.75" customHeight="1" x14ac:dyDescent="0.45">
      <c r="A529" s="24"/>
      <c r="B529" s="25"/>
      <c r="C529" s="25"/>
      <c r="D529" s="25"/>
    </row>
    <row r="530" spans="1:8" s="1" customFormat="1" ht="14.75" customHeight="1" x14ac:dyDescent="0.35">
      <c r="A530" s="37" t="s">
        <v>11</v>
      </c>
      <c r="B530" s="38"/>
      <c r="C530" s="38"/>
      <c r="D530" s="38"/>
    </row>
    <row r="531" spans="1:8" s="1" customFormat="1" ht="6.75" customHeight="1" x14ac:dyDescent="0.35">
      <c r="A531" s="21"/>
      <c r="B531" s="2"/>
      <c r="C531" s="2"/>
      <c r="D531" s="2"/>
    </row>
    <row r="532" spans="1:8" s="1" customFormat="1" ht="34.5" customHeight="1" x14ac:dyDescent="0.35">
      <c r="A532" s="38" t="s">
        <v>14</v>
      </c>
      <c r="B532" s="38"/>
      <c r="C532" s="38"/>
      <c r="D532" s="38"/>
    </row>
    <row r="533" spans="1:8" s="1" customFormat="1" ht="6.75" customHeight="1" x14ac:dyDescent="0.35">
      <c r="A533" s="2"/>
      <c r="B533" s="2"/>
      <c r="C533" s="2"/>
      <c r="D533" s="2"/>
    </row>
    <row r="534" spans="1:8" s="1" customFormat="1" ht="46.25" customHeight="1" x14ac:dyDescent="0.35">
      <c r="A534" s="38" t="s">
        <v>15</v>
      </c>
      <c r="B534" s="38"/>
      <c r="C534" s="38"/>
      <c r="D534" s="38"/>
    </row>
    <row r="535" spans="1:8" s="1" customFormat="1" ht="6.75" customHeight="1" x14ac:dyDescent="0.35">
      <c r="A535" s="2"/>
      <c r="B535" s="2"/>
      <c r="C535" s="2"/>
      <c r="D535" s="2"/>
    </row>
    <row r="536" spans="1:8" s="1" customFormat="1" ht="23" customHeight="1" x14ac:dyDescent="0.35">
      <c r="A536" s="38" t="s">
        <v>86</v>
      </c>
      <c r="B536" s="38"/>
      <c r="C536" s="38"/>
      <c r="D536" s="38"/>
    </row>
    <row r="537" spans="1:8" s="1" customFormat="1" ht="6.75" customHeight="1" x14ac:dyDescent="0.35">
      <c r="A537" s="2"/>
      <c r="B537" s="2"/>
      <c r="C537" s="2"/>
      <c r="D537" s="2"/>
    </row>
    <row r="538" spans="1:8" s="1" customFormat="1" ht="34.5" customHeight="1" x14ac:dyDescent="0.35">
      <c r="A538" s="38" t="s">
        <v>17</v>
      </c>
      <c r="B538" s="38"/>
      <c r="C538" s="38"/>
      <c r="D538" s="38"/>
    </row>
    <row r="539" spans="1:8" s="1" customFormat="1" ht="6.75" customHeight="1" x14ac:dyDescent="0.35">
      <c r="A539" s="2"/>
      <c r="B539" s="2"/>
      <c r="C539" s="2"/>
      <c r="D539" s="2"/>
    </row>
    <row r="540" spans="1:8" s="8" customFormat="1" ht="26.75" customHeight="1" x14ac:dyDescent="0.35">
      <c r="A540" s="39" t="s">
        <v>189</v>
      </c>
      <c r="B540" s="39"/>
      <c r="C540" s="40"/>
      <c r="D540" s="40"/>
      <c r="E540" s="1"/>
      <c r="H540" s="1"/>
    </row>
    <row r="541" spans="1:8" s="8" customFormat="1" ht="11.25" customHeight="1" x14ac:dyDescent="0.35">
      <c r="A541" s="39"/>
      <c r="B541" s="39"/>
      <c r="C541" s="40"/>
      <c r="D541" s="40"/>
      <c r="H541" s="1"/>
    </row>
    <row r="542" spans="1:8" s="8" customFormat="1" ht="11.25" customHeight="1" x14ac:dyDescent="0.35">
      <c r="A542" s="36" t="s">
        <v>190</v>
      </c>
      <c r="B542" s="36"/>
      <c r="C542" s="31" t="s">
        <v>21</v>
      </c>
      <c r="D542" s="22">
        <f>IF(ISBLANK(A542),"",VLOOKUP(A542,'[1]Specific Charges'!B:D,3,FALSE))</f>
        <v>104.24</v>
      </c>
      <c r="H542" s="1"/>
    </row>
    <row r="543" spans="1:8" s="8" customFormat="1" ht="11.25" customHeight="1" x14ac:dyDescent="0.35">
      <c r="A543" s="36" t="s">
        <v>191</v>
      </c>
      <c r="B543" s="36"/>
      <c r="C543" s="31" t="s">
        <v>21</v>
      </c>
      <c r="D543" s="22">
        <f>IF(ISBLANK(A543),"",VLOOKUP(A543,'[1]Specific Charges'!B:D,3,FALSE))</f>
        <v>41.7</v>
      </c>
      <c r="H543" s="1"/>
    </row>
    <row r="544" spans="1:8" s="8" customFormat="1" ht="11.25" customHeight="1" x14ac:dyDescent="0.35">
      <c r="A544" s="36" t="s">
        <v>192</v>
      </c>
      <c r="B544" s="36"/>
      <c r="C544" s="31" t="s">
        <v>21</v>
      </c>
      <c r="D544" s="22">
        <f>IF(ISBLANK(A544),"",VLOOKUP(A544,'[1]Specific Charges'!B:D,3,FALSE))</f>
        <v>1.04</v>
      </c>
      <c r="H544" s="1"/>
    </row>
    <row r="545" spans="1:8" s="8" customFormat="1" ht="11.25" customHeight="1" x14ac:dyDescent="0.35">
      <c r="A545" s="36" t="s">
        <v>193</v>
      </c>
      <c r="B545" s="36"/>
      <c r="C545" s="31" t="s">
        <v>21</v>
      </c>
      <c r="D545" s="22">
        <f>IF(ISBLANK(A545),"",VLOOKUP(A545,'[1]Specific Charges'!B:D,3,FALSE))</f>
        <v>0.62</v>
      </c>
      <c r="H545" s="1"/>
    </row>
    <row r="546" spans="1:8" s="8" customFormat="1" ht="11.25" customHeight="1" x14ac:dyDescent="0.35">
      <c r="A546" s="36" t="s">
        <v>194</v>
      </c>
      <c r="B546" s="36"/>
      <c r="C546" s="31" t="s">
        <v>21</v>
      </c>
      <c r="D546" s="22">
        <f>IF(ISBLANK(A546),"",VLOOKUP(TRIM(A546),'[1]Specific Charges'!B:D,3,FALSE))</f>
        <v>-0.62</v>
      </c>
      <c r="H546" s="1"/>
    </row>
    <row r="547" spans="1:8" s="8" customFormat="1" ht="11.25" customHeight="1" x14ac:dyDescent="0.35">
      <c r="A547" s="36" t="s">
        <v>195</v>
      </c>
      <c r="B547" s="36"/>
      <c r="C547" s="31"/>
      <c r="D547" s="22"/>
      <c r="H547" s="1"/>
    </row>
    <row r="548" spans="1:8" s="8" customFormat="1" ht="11.25" customHeight="1" x14ac:dyDescent="0.35">
      <c r="A548" s="36" t="s">
        <v>196</v>
      </c>
      <c r="B548" s="36"/>
      <c r="C548" s="31" t="s">
        <v>21</v>
      </c>
      <c r="D548" s="22">
        <f>IF(ISBLANK(A548),"",VLOOKUP(A548,'[1]Specific Charges'!B:D,3,FALSE))</f>
        <v>0.52</v>
      </c>
      <c r="H548" s="1"/>
    </row>
    <row r="549" spans="1:8" s="8" customFormat="1" ht="11.25" customHeight="1" x14ac:dyDescent="0.35">
      <c r="A549" s="36" t="s">
        <v>197</v>
      </c>
      <c r="B549" s="36"/>
      <c r="C549" s="31" t="s">
        <v>21</v>
      </c>
      <c r="D549" s="22">
        <f>IF(ISBLANK(A549),"",VLOOKUP(A549,'[1]Specific Charges'!B:D,3,FALSE))</f>
        <v>1.04</v>
      </c>
      <c r="H549" s="1"/>
    </row>
    <row r="550" spans="1:8" s="8" customFormat="1" ht="11.25" customHeight="1" x14ac:dyDescent="0.35">
      <c r="A550" s="36" t="s">
        <v>198</v>
      </c>
      <c r="B550" s="36"/>
      <c r="C550" s="31"/>
      <c r="D550" s="22"/>
      <c r="H550" s="1"/>
    </row>
    <row r="551" spans="1:8" s="8" customFormat="1" ht="11.25" customHeight="1" x14ac:dyDescent="0.35">
      <c r="A551" s="36" t="s">
        <v>199</v>
      </c>
      <c r="B551" s="36"/>
      <c r="C551" s="31"/>
      <c r="D551" s="22"/>
      <c r="H551" s="1"/>
    </row>
    <row r="552" spans="1:8" s="8" customFormat="1" ht="11.25" customHeight="1" x14ac:dyDescent="0.35">
      <c r="A552" s="36" t="s">
        <v>200</v>
      </c>
      <c r="B552" s="36"/>
      <c r="C552" s="31"/>
      <c r="D552" s="22"/>
      <c r="H552" s="1"/>
    </row>
    <row r="553" spans="1:8" s="8" customFormat="1" ht="11.25" customHeight="1" x14ac:dyDescent="0.35">
      <c r="A553" s="36" t="s">
        <v>201</v>
      </c>
      <c r="B553" s="36"/>
      <c r="C553" s="31" t="s">
        <v>21</v>
      </c>
      <c r="D553" s="22" t="str">
        <f>IF(ISBLANK(A553),"",VLOOKUP(A553,'[1]Specific Charges'!B:D,3,FALSE))</f>
        <v>no charge</v>
      </c>
      <c r="H553" s="1"/>
    </row>
    <row r="554" spans="1:8" s="8" customFormat="1" ht="11.25" customHeight="1" x14ac:dyDescent="0.35">
      <c r="A554" s="36" t="s">
        <v>202</v>
      </c>
      <c r="B554" s="36"/>
      <c r="C554" s="31" t="s">
        <v>21</v>
      </c>
      <c r="D554" s="22">
        <f>IF(ISBLANK(A554),"",VLOOKUP(A554,'[1]Specific Charges'!B:D,3,FALSE))</f>
        <v>4.17</v>
      </c>
      <c r="H554" s="1"/>
    </row>
    <row r="555" spans="1:8" s="8" customFormat="1" ht="22.25" customHeight="1" x14ac:dyDescent="0.35">
      <c r="A555" s="36" t="s">
        <v>203</v>
      </c>
      <c r="B555" s="36"/>
      <c r="C555" s="32" t="s">
        <v>21</v>
      </c>
      <c r="D555" s="22">
        <f>IF(ISBLANK(A555),"",VLOOKUP(A555,'[1]Specific Charges'!B:D,3,FALSE))</f>
        <v>2.08</v>
      </c>
      <c r="H555" s="1"/>
    </row>
    <row r="556" spans="1:8" ht="12" customHeight="1" x14ac:dyDescent="0.35">
      <c r="A556" s="37" t="s">
        <v>204</v>
      </c>
      <c r="B556" s="38"/>
      <c r="C556" s="38"/>
      <c r="D556" s="38"/>
      <c r="E556" s="8"/>
      <c r="H556" s="1"/>
    </row>
    <row r="557" spans="1:8" ht="35.5" customHeight="1" x14ac:dyDescent="0.35">
      <c r="A557" s="34" t="s">
        <v>205</v>
      </c>
      <c r="B557" s="34"/>
      <c r="C557" s="34"/>
      <c r="D557" s="34"/>
      <c r="H557" s="1"/>
    </row>
    <row r="558" spans="1:8" ht="35.5" customHeight="1" x14ac:dyDescent="0.35">
      <c r="A558" s="34" t="s">
        <v>206</v>
      </c>
      <c r="B558" s="34"/>
      <c r="C558" s="34"/>
      <c r="D558" s="34"/>
      <c r="H558" s="1"/>
    </row>
    <row r="559" spans="1:8" ht="45.65" customHeight="1" x14ac:dyDescent="0.35">
      <c r="A559" s="34" t="s">
        <v>207</v>
      </c>
      <c r="B559" s="34"/>
      <c r="C559" s="34"/>
      <c r="D559" s="34"/>
      <c r="H559" s="1"/>
    </row>
    <row r="560" spans="1:8" ht="12" customHeight="1" x14ac:dyDescent="0.35">
      <c r="A560" s="34" t="s">
        <v>208</v>
      </c>
      <c r="B560" s="34"/>
      <c r="C560" s="34"/>
      <c r="D560" s="34"/>
      <c r="H560" s="1"/>
    </row>
    <row r="561" spans="1:8" ht="95.5" customHeight="1" x14ac:dyDescent="0.35">
      <c r="A561" s="35" t="s">
        <v>209</v>
      </c>
      <c r="B561" s="35"/>
      <c r="C561" s="35"/>
      <c r="D561" s="35"/>
      <c r="H561" s="1"/>
    </row>
    <row r="562" spans="1:8" ht="12" customHeight="1" x14ac:dyDescent="0.35">
      <c r="A562" s="34" t="s">
        <v>210</v>
      </c>
      <c r="B562" s="34"/>
      <c r="C562" s="34"/>
      <c r="D562" s="34"/>
      <c r="H562" s="1"/>
    </row>
    <row r="563" spans="1:8" ht="69" customHeight="1" x14ac:dyDescent="0.35">
      <c r="A563" s="35" t="s">
        <v>211</v>
      </c>
      <c r="B563" s="35"/>
      <c r="C563" s="35"/>
      <c r="D563" s="35"/>
      <c r="H563" s="1"/>
    </row>
    <row r="564" spans="1:8" ht="47" customHeight="1" x14ac:dyDescent="0.35">
      <c r="A564" s="34" t="s">
        <v>212</v>
      </c>
      <c r="B564" s="34"/>
      <c r="C564" s="34"/>
      <c r="D564" s="34"/>
      <c r="H564" s="1"/>
    </row>
    <row r="565" spans="1:8" ht="47" customHeight="1" x14ac:dyDescent="0.35">
      <c r="A565" s="34" t="s">
        <v>213</v>
      </c>
      <c r="B565" s="34"/>
      <c r="C565" s="34"/>
      <c r="D565" s="34"/>
      <c r="H565" s="1"/>
    </row>
    <row r="566" spans="1:8" ht="23.5" customHeight="1" x14ac:dyDescent="0.35">
      <c r="A566" s="34" t="s">
        <v>214</v>
      </c>
      <c r="B566" s="34"/>
      <c r="C566" s="34"/>
      <c r="D566" s="34"/>
      <c r="H566" s="1"/>
    </row>
    <row r="567" spans="1:8" ht="12.65" customHeight="1" x14ac:dyDescent="0.35">
      <c r="A567" s="34" t="s">
        <v>215</v>
      </c>
      <c r="B567" s="34"/>
      <c r="C567" s="34"/>
      <c r="D567" s="34"/>
      <c r="H567" s="1"/>
    </row>
    <row r="568" spans="1:8" ht="23.5" customHeight="1" x14ac:dyDescent="0.35">
      <c r="A568" s="34" t="s">
        <v>216</v>
      </c>
      <c r="B568" s="34"/>
      <c r="C568" s="34"/>
      <c r="D568" s="34"/>
      <c r="H568" s="1"/>
    </row>
    <row r="569" spans="1:8" ht="12" customHeight="1" x14ac:dyDescent="0.35">
      <c r="A569" s="34" t="s">
        <v>217</v>
      </c>
      <c r="B569" s="34"/>
      <c r="C569" s="34"/>
      <c r="D569" s="34"/>
      <c r="H569" s="1"/>
    </row>
    <row r="570" spans="1:8" ht="59.5" customHeight="1" x14ac:dyDescent="0.35">
      <c r="A570" s="34" t="s">
        <v>218</v>
      </c>
      <c r="B570" s="34"/>
      <c r="C570" s="34"/>
      <c r="D570" s="34"/>
      <c r="H570" s="1"/>
    </row>
    <row r="571" spans="1:8" ht="34.25" customHeight="1" x14ac:dyDescent="0.35">
      <c r="A571" s="34" t="s">
        <v>219</v>
      </c>
      <c r="B571" s="34"/>
      <c r="C571" s="34"/>
      <c r="D571" s="34"/>
      <c r="H571" s="1"/>
    </row>
    <row r="572" spans="1:8" ht="23.5" customHeight="1" x14ac:dyDescent="0.35">
      <c r="A572" s="34" t="s">
        <v>220</v>
      </c>
      <c r="B572" s="34"/>
      <c r="C572" s="34"/>
      <c r="D572" s="34"/>
      <c r="H572" s="1"/>
    </row>
  </sheetData>
  <mergeCells count="418">
    <mergeCell ref="A1:D1"/>
    <mergeCell ref="A2:D2"/>
    <mergeCell ref="A3:D3"/>
    <mergeCell ref="A5:D5"/>
    <mergeCell ref="A6:D6"/>
    <mergeCell ref="A7:D7"/>
    <mergeCell ref="A16:D16"/>
    <mergeCell ref="A18:D18"/>
    <mergeCell ref="A19:D19"/>
    <mergeCell ref="A4:D4"/>
    <mergeCell ref="A20:D20"/>
    <mergeCell ref="A21:D21"/>
    <mergeCell ref="A23:D23"/>
    <mergeCell ref="A8:D8"/>
    <mergeCell ref="A9:D9"/>
    <mergeCell ref="A10:D10"/>
    <mergeCell ref="A12:D12"/>
    <mergeCell ref="A13:D13"/>
    <mergeCell ref="A14:D14"/>
    <mergeCell ref="A34:B34"/>
    <mergeCell ref="A35:B35"/>
    <mergeCell ref="A36:B36"/>
    <mergeCell ref="A37:B37"/>
    <mergeCell ref="A25:D25"/>
    <mergeCell ref="A27:D27"/>
    <mergeCell ref="A29:D29"/>
    <mergeCell ref="A30:D30"/>
    <mergeCell ref="A32:B32"/>
    <mergeCell ref="A33:B33"/>
    <mergeCell ref="A46:B46"/>
    <mergeCell ref="A49:D49"/>
    <mergeCell ref="A50:D50"/>
    <mergeCell ref="A52:B52"/>
    <mergeCell ref="A53:B53"/>
    <mergeCell ref="A54:B54"/>
    <mergeCell ref="A38:B38"/>
    <mergeCell ref="A39:B39"/>
    <mergeCell ref="A41:D41"/>
    <mergeCell ref="A43:B43"/>
    <mergeCell ref="A44:B44"/>
    <mergeCell ref="A45:B45"/>
    <mergeCell ref="A60:B60"/>
    <mergeCell ref="A62:D62"/>
    <mergeCell ref="A64:D64"/>
    <mergeCell ref="A66:B66"/>
    <mergeCell ref="A67:B67"/>
    <mergeCell ref="A68:B68"/>
    <mergeCell ref="A55:B55"/>
    <mergeCell ref="A56:B56"/>
    <mergeCell ref="A57:B57"/>
    <mergeCell ref="A58:B58"/>
    <mergeCell ref="A59:B59"/>
    <mergeCell ref="A78:B78"/>
    <mergeCell ref="A79:B79"/>
    <mergeCell ref="A80:B80"/>
    <mergeCell ref="A81:B81"/>
    <mergeCell ref="A82:B82"/>
    <mergeCell ref="A69:B69"/>
    <mergeCell ref="A72:D72"/>
    <mergeCell ref="A73:D73"/>
    <mergeCell ref="A75:B75"/>
    <mergeCell ref="A76:B76"/>
    <mergeCell ref="A77:B77"/>
    <mergeCell ref="A93:B93"/>
    <mergeCell ref="A94:B94"/>
    <mergeCell ref="A97:D97"/>
    <mergeCell ref="A98:D98"/>
    <mergeCell ref="A100:B100"/>
    <mergeCell ref="A101:B101"/>
    <mergeCell ref="A83:B83"/>
    <mergeCell ref="A85:D85"/>
    <mergeCell ref="A87:D87"/>
    <mergeCell ref="A89:D89"/>
    <mergeCell ref="A91:B91"/>
    <mergeCell ref="A92:B92"/>
    <mergeCell ref="A107:B107"/>
    <mergeCell ref="A108:B108"/>
    <mergeCell ref="A110:D110"/>
    <mergeCell ref="A112:B112"/>
    <mergeCell ref="A113:B113"/>
    <mergeCell ref="A114:B114"/>
    <mergeCell ref="A102:B102"/>
    <mergeCell ref="A103:B103"/>
    <mergeCell ref="A104:B104"/>
    <mergeCell ref="A105:B105"/>
    <mergeCell ref="A106:B106"/>
    <mergeCell ref="A125:D125"/>
    <mergeCell ref="A127:D127"/>
    <mergeCell ref="A129:D129"/>
    <mergeCell ref="A130:D130"/>
    <mergeCell ref="A131:D131"/>
    <mergeCell ref="A132:D132"/>
    <mergeCell ref="A115:B115"/>
    <mergeCell ref="A117:D117"/>
    <mergeCell ref="A118:D118"/>
    <mergeCell ref="A120:D120"/>
    <mergeCell ref="A122:D122"/>
    <mergeCell ref="A123:D123"/>
    <mergeCell ref="A143:B143"/>
    <mergeCell ref="A144:B144"/>
    <mergeCell ref="A145:B145"/>
    <mergeCell ref="A146:B146"/>
    <mergeCell ref="A147:B147"/>
    <mergeCell ref="A148:B148"/>
    <mergeCell ref="A133:D133"/>
    <mergeCell ref="A134:D134"/>
    <mergeCell ref="A135:D135"/>
    <mergeCell ref="A137:D137"/>
    <mergeCell ref="A139:D139"/>
    <mergeCell ref="A141:D141"/>
    <mergeCell ref="A156:B156"/>
    <mergeCell ref="A157:B157"/>
    <mergeCell ref="A158:B158"/>
    <mergeCell ref="A159:B159"/>
    <mergeCell ref="A162:D162"/>
    <mergeCell ref="A164:D164"/>
    <mergeCell ref="A149:B149"/>
    <mergeCell ref="A150:B150"/>
    <mergeCell ref="A151:B151"/>
    <mergeCell ref="A152:B152"/>
    <mergeCell ref="A154:D154"/>
    <mergeCell ref="A173:B173"/>
    <mergeCell ref="A174:B174"/>
    <mergeCell ref="A175:B175"/>
    <mergeCell ref="A176:B176"/>
    <mergeCell ref="A177:B177"/>
    <mergeCell ref="A166:D166"/>
    <mergeCell ref="A168:B168"/>
    <mergeCell ref="A169:B169"/>
    <mergeCell ref="A170:B170"/>
    <mergeCell ref="A171:B171"/>
    <mergeCell ref="A172:B172"/>
    <mergeCell ref="A188:D188"/>
    <mergeCell ref="A190:D190"/>
    <mergeCell ref="A192:B192"/>
    <mergeCell ref="A193:B193"/>
    <mergeCell ref="A194:B194"/>
    <mergeCell ref="A179:D179"/>
    <mergeCell ref="A181:B181"/>
    <mergeCell ref="A182:B182"/>
    <mergeCell ref="A183:B183"/>
    <mergeCell ref="A184:B184"/>
    <mergeCell ref="A186:D186"/>
    <mergeCell ref="A201:D201"/>
    <mergeCell ref="A203:B203"/>
    <mergeCell ref="A204:B204"/>
    <mergeCell ref="A205:B205"/>
    <mergeCell ref="A206:B206"/>
    <mergeCell ref="A208:D208"/>
    <mergeCell ref="A195:B195"/>
    <mergeCell ref="A196:B196"/>
    <mergeCell ref="A197:B197"/>
    <mergeCell ref="A198:B198"/>
    <mergeCell ref="A199:B199"/>
    <mergeCell ref="A217:B217"/>
    <mergeCell ref="A218:B218"/>
    <mergeCell ref="A219:B219"/>
    <mergeCell ref="A220:B220"/>
    <mergeCell ref="A221:B221"/>
    <mergeCell ref="A210:D210"/>
    <mergeCell ref="A212:D212"/>
    <mergeCell ref="A214:B214"/>
    <mergeCell ref="A215:B215"/>
    <mergeCell ref="A216:B216"/>
    <mergeCell ref="A231:D231"/>
    <mergeCell ref="A233:D233"/>
    <mergeCell ref="A235:B235"/>
    <mergeCell ref="A236:B236"/>
    <mergeCell ref="A237:B237"/>
    <mergeCell ref="A223:D223"/>
    <mergeCell ref="A225:B225"/>
    <mergeCell ref="A226:B226"/>
    <mergeCell ref="A227:B227"/>
    <mergeCell ref="A228:B228"/>
    <mergeCell ref="A229:D229"/>
    <mergeCell ref="A244:D244"/>
    <mergeCell ref="A246:B246"/>
    <mergeCell ref="A247:B247"/>
    <mergeCell ref="A248:B248"/>
    <mergeCell ref="A249:B249"/>
    <mergeCell ref="A251:D251"/>
    <mergeCell ref="A238:B238"/>
    <mergeCell ref="A239:B239"/>
    <mergeCell ref="A240:B240"/>
    <mergeCell ref="A241:B241"/>
    <mergeCell ref="A242:B242"/>
    <mergeCell ref="A262:B262"/>
    <mergeCell ref="A263:B263"/>
    <mergeCell ref="A264:B264"/>
    <mergeCell ref="A265:B265"/>
    <mergeCell ref="A266:B266"/>
    <mergeCell ref="A252:D252"/>
    <mergeCell ref="A253:D253"/>
    <mergeCell ref="A254:D254"/>
    <mergeCell ref="A256:D256"/>
    <mergeCell ref="A258:D258"/>
    <mergeCell ref="A260:D260"/>
    <mergeCell ref="A273:B273"/>
    <mergeCell ref="A275:B275"/>
    <mergeCell ref="A276:B276"/>
    <mergeCell ref="A277:B277"/>
    <mergeCell ref="A279:D279"/>
    <mergeCell ref="A267:B267"/>
    <mergeCell ref="A268:B268"/>
    <mergeCell ref="A269:B269"/>
    <mergeCell ref="A270:B270"/>
    <mergeCell ref="A271:B271"/>
    <mergeCell ref="A272:B272"/>
    <mergeCell ref="A289:D289"/>
    <mergeCell ref="A291:D291"/>
    <mergeCell ref="A293:D293"/>
    <mergeCell ref="A295:D295"/>
    <mergeCell ref="A297:D297"/>
    <mergeCell ref="A300:D300"/>
    <mergeCell ref="A281:B281"/>
    <mergeCell ref="A282:B282"/>
    <mergeCell ref="A283:B283"/>
    <mergeCell ref="A284:B284"/>
    <mergeCell ref="A286:D286"/>
    <mergeCell ref="A287:D287"/>
    <mergeCell ref="A307:B307"/>
    <mergeCell ref="A308:B308"/>
    <mergeCell ref="A309:B309"/>
    <mergeCell ref="A311:D311"/>
    <mergeCell ref="A313:B313"/>
    <mergeCell ref="A302:B302"/>
    <mergeCell ref="A303:B303"/>
    <mergeCell ref="A304:B304"/>
    <mergeCell ref="A305:B305"/>
    <mergeCell ref="A306:B306"/>
    <mergeCell ref="A322:D322"/>
    <mergeCell ref="A324:D324"/>
    <mergeCell ref="A326:D326"/>
    <mergeCell ref="A328:D328"/>
    <mergeCell ref="A331:D331"/>
    <mergeCell ref="A333:B333"/>
    <mergeCell ref="A314:B314"/>
    <mergeCell ref="A315:B315"/>
    <mergeCell ref="A316:B316"/>
    <mergeCell ref="A317:D317"/>
    <mergeCell ref="A318:D318"/>
    <mergeCell ref="A320:D320"/>
    <mergeCell ref="A338:B338"/>
    <mergeCell ref="A339:B339"/>
    <mergeCell ref="A340:B340"/>
    <mergeCell ref="A342:D342"/>
    <mergeCell ref="A344:B344"/>
    <mergeCell ref="A345:B345"/>
    <mergeCell ref="A334:B334"/>
    <mergeCell ref="A335:B335"/>
    <mergeCell ref="A336:B336"/>
    <mergeCell ref="A337:B337"/>
    <mergeCell ref="A355:D355"/>
    <mergeCell ref="A357:D357"/>
    <mergeCell ref="A359:D359"/>
    <mergeCell ref="A362:D362"/>
    <mergeCell ref="A364:B364"/>
    <mergeCell ref="A346:B346"/>
    <mergeCell ref="A347:B347"/>
    <mergeCell ref="A348:D348"/>
    <mergeCell ref="A349:D349"/>
    <mergeCell ref="A351:D351"/>
    <mergeCell ref="A353:D353"/>
    <mergeCell ref="A370:B370"/>
    <mergeCell ref="A371:B371"/>
    <mergeCell ref="A373:D373"/>
    <mergeCell ref="A375:B375"/>
    <mergeCell ref="A376:B376"/>
    <mergeCell ref="A377:B377"/>
    <mergeCell ref="A365:B365"/>
    <mergeCell ref="A366:B366"/>
    <mergeCell ref="A367:B367"/>
    <mergeCell ref="A368:B368"/>
    <mergeCell ref="A369:B369"/>
    <mergeCell ref="A388:D388"/>
    <mergeCell ref="A390:D390"/>
    <mergeCell ref="A392:D392"/>
    <mergeCell ref="A394:B394"/>
    <mergeCell ref="A396:D396"/>
    <mergeCell ref="A398:D398"/>
    <mergeCell ref="A378:B378"/>
    <mergeCell ref="A379:D379"/>
    <mergeCell ref="A380:D380"/>
    <mergeCell ref="A382:D382"/>
    <mergeCell ref="A384:D384"/>
    <mergeCell ref="A386:D386"/>
    <mergeCell ref="A408:B408"/>
    <mergeCell ref="A410:D410"/>
    <mergeCell ref="A412:D412"/>
    <mergeCell ref="A414:D414"/>
    <mergeCell ref="A416:D416"/>
    <mergeCell ref="A418:B418"/>
    <mergeCell ref="A399:B399"/>
    <mergeCell ref="A401:B401"/>
    <mergeCell ref="A402:B402"/>
    <mergeCell ref="A404:D404"/>
    <mergeCell ref="A405:D405"/>
    <mergeCell ref="A407:B407"/>
    <mergeCell ref="A425:B425"/>
    <mergeCell ref="A426:B426"/>
    <mergeCell ref="A427:B427"/>
    <mergeCell ref="A428:B428"/>
    <mergeCell ref="A429:B429"/>
    <mergeCell ref="A439:D439"/>
    <mergeCell ref="A419:B419"/>
    <mergeCell ref="A420:B420"/>
    <mergeCell ref="A421:B421"/>
    <mergeCell ref="A422:B422"/>
    <mergeCell ref="A423:B423"/>
    <mergeCell ref="A424:B424"/>
    <mergeCell ref="A451:B451"/>
    <mergeCell ref="A452:B452"/>
    <mergeCell ref="A453:B453"/>
    <mergeCell ref="A454:B454"/>
    <mergeCell ref="A456:B456"/>
    <mergeCell ref="A458:D458"/>
    <mergeCell ref="A441:D441"/>
    <mergeCell ref="A443:D443"/>
    <mergeCell ref="A445:D445"/>
    <mergeCell ref="A447:D447"/>
    <mergeCell ref="A449:D449"/>
    <mergeCell ref="A450:B450"/>
    <mergeCell ref="A466:B466"/>
    <mergeCell ref="A467:B467"/>
    <mergeCell ref="A468:B468"/>
    <mergeCell ref="A469:B469"/>
    <mergeCell ref="A470:B470"/>
    <mergeCell ref="A471:B471"/>
    <mergeCell ref="A459:B459"/>
    <mergeCell ref="A460:B460"/>
    <mergeCell ref="A461:B461"/>
    <mergeCell ref="A462:B462"/>
    <mergeCell ref="A463:B463"/>
    <mergeCell ref="A465:D465"/>
    <mergeCell ref="A480:B480"/>
    <mergeCell ref="A481:B481"/>
    <mergeCell ref="A482:B482"/>
    <mergeCell ref="A484:B484"/>
    <mergeCell ref="A485:B485"/>
    <mergeCell ref="A486:B486"/>
    <mergeCell ref="A472:B472"/>
    <mergeCell ref="A473:B473"/>
    <mergeCell ref="A474:B474"/>
    <mergeCell ref="A475:B475"/>
    <mergeCell ref="A476:B476"/>
    <mergeCell ref="A478:B478"/>
    <mergeCell ref="A493:B493"/>
    <mergeCell ref="A494:B494"/>
    <mergeCell ref="A495:B495"/>
    <mergeCell ref="A496:B496"/>
    <mergeCell ref="A502:B502"/>
    <mergeCell ref="A503:B503"/>
    <mergeCell ref="A487:B487"/>
    <mergeCell ref="A488:B488"/>
    <mergeCell ref="A489:B489"/>
    <mergeCell ref="A490:B490"/>
    <mergeCell ref="A491:B491"/>
    <mergeCell ref="A492:B492"/>
    <mergeCell ref="A510:B510"/>
    <mergeCell ref="A511:B511"/>
    <mergeCell ref="A512:B512"/>
    <mergeCell ref="A514:B514"/>
    <mergeCell ref="A516:B516"/>
    <mergeCell ref="A517:B517"/>
    <mergeCell ref="A504:B504"/>
    <mergeCell ref="A505:B505"/>
    <mergeCell ref="A506:B506"/>
    <mergeCell ref="A507:B507"/>
    <mergeCell ref="A508:B508"/>
    <mergeCell ref="A509:B509"/>
    <mergeCell ref="A524:B524"/>
    <mergeCell ref="A525:B525"/>
    <mergeCell ref="A526:B526"/>
    <mergeCell ref="A527:D527"/>
    <mergeCell ref="A530:D530"/>
    <mergeCell ref="A532:D532"/>
    <mergeCell ref="A518:B518"/>
    <mergeCell ref="A519:B519"/>
    <mergeCell ref="A520:B520"/>
    <mergeCell ref="A521:B521"/>
    <mergeCell ref="A522:B522"/>
    <mergeCell ref="A523:B523"/>
    <mergeCell ref="A543:B543"/>
    <mergeCell ref="A544:B544"/>
    <mergeCell ref="A545:B545"/>
    <mergeCell ref="A546:B546"/>
    <mergeCell ref="A547:B547"/>
    <mergeCell ref="A548:B548"/>
    <mergeCell ref="A534:D534"/>
    <mergeCell ref="A536:D536"/>
    <mergeCell ref="A538:D538"/>
    <mergeCell ref="A540:D540"/>
    <mergeCell ref="A541:D541"/>
    <mergeCell ref="A542:B542"/>
    <mergeCell ref="A555:B555"/>
    <mergeCell ref="A556:D556"/>
    <mergeCell ref="A557:D557"/>
    <mergeCell ref="A558:D558"/>
    <mergeCell ref="A559:D559"/>
    <mergeCell ref="A560:D560"/>
    <mergeCell ref="A549:B549"/>
    <mergeCell ref="A550:B550"/>
    <mergeCell ref="A551:B551"/>
    <mergeCell ref="A552:B552"/>
    <mergeCell ref="A553:B553"/>
    <mergeCell ref="A554:B554"/>
    <mergeCell ref="A567:D567"/>
    <mergeCell ref="A568:D568"/>
    <mergeCell ref="A569:D569"/>
    <mergeCell ref="A570:D570"/>
    <mergeCell ref="A571:D571"/>
    <mergeCell ref="A572:D572"/>
    <mergeCell ref="A561:D561"/>
    <mergeCell ref="A562:D562"/>
    <mergeCell ref="A563:D563"/>
    <mergeCell ref="A564:D564"/>
    <mergeCell ref="A565:D565"/>
    <mergeCell ref="A566:D566"/>
  </mergeCells>
  <printOptions horizontalCentered="1" verticalCentered="1"/>
  <pageMargins left="0.7" right="0.7" top="0.74347826086956503" bottom="0.75" header="0.3" footer="0.3"/>
  <pageSetup scale="89" orientation="portrait" r:id="rId1"/>
  <headerFooter>
    <oddFooter>Page &amp;P of &amp;N</oddFooter>
  </headerFooter>
  <rowBreaks count="15" manualBreakCount="15">
    <brk id="28" max="3" man="1"/>
    <brk id="71" max="3" man="1"/>
    <brk id="116" max="16383" man="1"/>
    <brk id="136" max="3" man="1"/>
    <brk id="185" max="3" man="1"/>
    <brk id="228" max="3" man="1"/>
    <brk id="250" max="16383" man="1"/>
    <brk id="285" max="16383" man="1"/>
    <brk id="316" max="16383" man="1"/>
    <brk id="347" max="16383" man="1"/>
    <brk id="378" max="16383" man="1"/>
    <brk id="395" max="16383" man="1"/>
    <brk id="438" max="3" man="1"/>
    <brk id="526" max="16383" man="1"/>
    <brk id="555"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2021-02-12T05:00:00+00:00</Issue_x0020_Date>
    <Authoring_x0020_Party xmlns="ea909525-6dd5-47d7-9eed-71e77e5cedc6">Hydro One Networks - HONI</Authoring_x0020_Party>
    <Applicant xmlns="f9175001-c430-4d57-adde-c1c10539e919">
      <Value>Hydro One Networks</Value>
    </Applicant>
    <Jurisdiction xmlns="f9175001-c430-4d57-adde-c1c10539e919">Canada</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Henry Andre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4C178A-92FC-4047-B136-D3717A63161B}"/>
</file>

<file path=customXml/itemProps2.xml><?xml version="1.0" encoding="utf-8"?>
<ds:datastoreItem xmlns:ds="http://schemas.openxmlformats.org/officeDocument/2006/customXml" ds:itemID="{AF374A92-1B70-494A-9FB1-5E17CA7FE9DE}"/>
</file>

<file path=customXml/itemProps3.xml><?xml version="1.0" encoding="utf-8"?>
<ds:datastoreItem xmlns:ds="http://schemas.openxmlformats.org/officeDocument/2006/customXml" ds:itemID="{73AC8922-E48A-41E6-88B0-D49B9B5795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OEB Tariff Schedule for Filing</vt:lpstr>
      <vt:lpstr>'OEB Tariff Schedule for Filing'!Print_Area</vt:lpstr>
      <vt:lpstr>'OEB Tariff Schedule for Filing'!Print_Titles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HONI Ex 5.0 2021 Tariff Schedue Microfit Update</dc:title>
  <dc:creator>KIM Susan</dc:creator>
  <cp:lastModifiedBy>AUBIN Danielle</cp:lastModifiedBy>
  <cp:lastPrinted>2020-12-10T23:02:14Z</cp:lastPrinted>
  <dcterms:created xsi:type="dcterms:W3CDTF">2020-11-13T07:11:05Z</dcterms:created>
  <dcterms:modified xsi:type="dcterms:W3CDTF">2021-02-11T14:06:35Z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