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y Files\Client Files\School Energy Coalition\Hydro One Transmission\Hydro One Tx Tax Implementation\Argument\"/>
    </mc:Choice>
  </mc:AlternateContent>
  <xr:revisionPtr revIDLastSave="0" documentId="13_ncr:1_{9348BE4F-7AF4-4B73-914B-8053444DC2C5}" xr6:coauthVersionLast="46" xr6:coauthVersionMax="46" xr10:uidLastSave="{00000000-0000-0000-0000-000000000000}"/>
  <bookViews>
    <workbookView xWindow="-110" yWindow="-110" windowWidth="19420" windowHeight="10420" xr2:uid="{7D25BFAD-F7FD-4350-B111-008F8CB6A763}"/>
  </bookViews>
  <sheets>
    <sheet name="Sheet1" sheetId="1" r:id="rId1"/>
  </sheets>
  <calcPr calcId="18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1" l="1"/>
  <c r="D39" i="1" s="1"/>
  <c r="E39" i="1" s="1"/>
  <c r="F39" i="1" s="1"/>
  <c r="G39" i="1" s="1"/>
  <c r="H39" i="1" s="1"/>
  <c r="I39" i="1" s="1"/>
  <c r="J39" i="1" s="1"/>
  <c r="K39" i="1" s="1"/>
  <c r="B45" i="1" s="1"/>
  <c r="B35" i="1"/>
  <c r="D25" i="1"/>
  <c r="E25" i="1" s="1"/>
  <c r="B5" i="1"/>
  <c r="C24" i="1" s="1"/>
  <c r="E8" i="1"/>
  <c r="G8" i="1" s="1"/>
  <c r="I8" i="1" s="1"/>
  <c r="K8" i="1" s="1"/>
  <c r="M8" i="1" s="1"/>
  <c r="O8" i="1" s="1"/>
  <c r="Q8" i="1" s="1"/>
  <c r="S8" i="1" s="1"/>
  <c r="U8" i="1" s="1"/>
  <c r="W8" i="1" s="1"/>
  <c r="Y8" i="1" s="1"/>
  <c r="AA8" i="1" s="1"/>
  <c r="AC8" i="1" s="1"/>
  <c r="AE8" i="1" s="1"/>
  <c r="AG8" i="1" s="1"/>
  <c r="AI8" i="1" s="1"/>
  <c r="AK8" i="1" s="1"/>
  <c r="AM8" i="1" s="1"/>
  <c r="AO8" i="1" s="1"/>
  <c r="AQ8" i="1" s="1"/>
  <c r="AS8" i="1" s="1"/>
  <c r="AU8" i="1" s="1"/>
  <c r="AW8" i="1" s="1"/>
  <c r="AY8" i="1" s="1"/>
  <c r="BA8" i="1" s="1"/>
  <c r="BC8" i="1" s="1"/>
  <c r="BE8" i="1" s="1"/>
  <c r="BG8" i="1" s="1"/>
  <c r="BI8" i="1" s="1"/>
  <c r="BK8" i="1" s="1"/>
  <c r="BM8" i="1" s="1"/>
  <c r="BO8" i="1" s="1"/>
  <c r="BQ8" i="1" s="1"/>
  <c r="BS8" i="1" s="1"/>
  <c r="C45" i="1" l="1"/>
  <c r="D45" i="1" s="1"/>
  <c r="E45" i="1" s="1"/>
  <c r="F45" i="1" s="1"/>
  <c r="G45" i="1" s="1"/>
  <c r="H45" i="1" s="1"/>
  <c r="I45" i="1" s="1"/>
  <c r="J45" i="1" s="1"/>
  <c r="K45" i="1" s="1"/>
  <c r="B51" i="1" s="1"/>
  <c r="M39" i="1"/>
  <c r="H41" i="1"/>
  <c r="D41" i="1"/>
  <c r="C35" i="1"/>
  <c r="I35" i="1"/>
  <c r="C47" i="1"/>
  <c r="F35" i="1"/>
  <c r="J35" i="1"/>
  <c r="E41" i="1"/>
  <c r="J41" i="1"/>
  <c r="D47" i="1"/>
  <c r="F47" i="1"/>
  <c r="J47" i="1"/>
  <c r="E35" i="1"/>
  <c r="G35" i="1"/>
  <c r="K35" i="1"/>
  <c r="F41" i="1"/>
  <c r="K41" i="1"/>
  <c r="E47" i="1"/>
  <c r="G47" i="1"/>
  <c r="I41" i="1"/>
  <c r="I47" i="1"/>
  <c r="K47" i="1"/>
  <c r="D35" i="1"/>
  <c r="H35" i="1"/>
  <c r="C41" i="1"/>
  <c r="G41" i="1"/>
  <c r="B41" i="1"/>
  <c r="B47" i="1"/>
  <c r="H47" i="1"/>
  <c r="F25" i="1"/>
  <c r="C11" i="1"/>
  <c r="D11" i="1" s="1"/>
  <c r="C19" i="1"/>
  <c r="D19" i="1" s="1"/>
  <c r="C17" i="1"/>
  <c r="D17" i="1" s="1"/>
  <c r="C13" i="1"/>
  <c r="D13" i="1" s="1"/>
  <c r="E13" i="1" s="1"/>
  <c r="C21" i="1"/>
  <c r="D21" i="1" s="1"/>
  <c r="C15" i="1"/>
  <c r="D15" i="1" s="1"/>
  <c r="C23" i="1"/>
  <c r="D23" i="1" s="1"/>
  <c r="D24" i="1"/>
  <c r="E24" i="1" s="1"/>
  <c r="C10" i="1"/>
  <c r="C14" i="1"/>
  <c r="C18" i="1"/>
  <c r="C22" i="1"/>
  <c r="E11" i="1"/>
  <c r="E15" i="1"/>
  <c r="C12" i="1"/>
  <c r="C16" i="1"/>
  <c r="C20" i="1"/>
  <c r="E21" i="1"/>
  <c r="M45" i="1" l="1"/>
  <c r="C51" i="1"/>
  <c r="D51" i="1" s="1"/>
  <c r="E51" i="1" s="1"/>
  <c r="F51" i="1" s="1"/>
  <c r="G51" i="1" s="1"/>
  <c r="H51" i="1" s="1"/>
  <c r="I51" i="1" s="1"/>
  <c r="J51" i="1" s="1"/>
  <c r="K51" i="1" s="1"/>
  <c r="M51" i="1" s="1"/>
  <c r="D10" i="1"/>
  <c r="E10" i="1" s="1"/>
  <c r="C26" i="1"/>
  <c r="E19" i="1"/>
  <c r="G25" i="1"/>
  <c r="E17" i="1"/>
  <c r="E23" i="1"/>
  <c r="F23" i="1" s="1"/>
  <c r="G23" i="1" s="1"/>
  <c r="F15" i="1"/>
  <c r="G15" i="1"/>
  <c r="F17" i="1"/>
  <c r="G17" i="1" s="1"/>
  <c r="D12" i="1"/>
  <c r="E12" i="1" s="1"/>
  <c r="F11" i="1"/>
  <c r="G11" i="1" s="1"/>
  <c r="F21" i="1"/>
  <c r="G21" i="1" s="1"/>
  <c r="D14" i="1"/>
  <c r="E14" i="1" s="1"/>
  <c r="F13" i="1"/>
  <c r="G13" i="1" s="1"/>
  <c r="D22" i="1"/>
  <c r="E22" i="1" s="1"/>
  <c r="F24" i="1"/>
  <c r="G24" i="1" s="1"/>
  <c r="D16" i="1"/>
  <c r="E16" i="1" s="1"/>
  <c r="D20" i="1"/>
  <c r="E20" i="1" s="1"/>
  <c r="F19" i="1"/>
  <c r="G19" i="1" s="1"/>
  <c r="D18" i="1"/>
  <c r="E18" i="1" s="1"/>
  <c r="B54" i="1" l="1"/>
  <c r="E26" i="1"/>
  <c r="D26" i="1"/>
  <c r="D27" i="1" s="1"/>
  <c r="B36" i="1" s="1"/>
  <c r="H25" i="1"/>
  <c r="I25" i="1" s="1"/>
  <c r="F22" i="1"/>
  <c r="G22" i="1" s="1"/>
  <c r="F16" i="1"/>
  <c r="G16" i="1" s="1"/>
  <c r="H19" i="1"/>
  <c r="I19" i="1" s="1"/>
  <c r="J19" i="1" s="1"/>
  <c r="K19" i="1" s="1"/>
  <c r="H13" i="1"/>
  <c r="I13" i="1" s="1"/>
  <c r="J13" i="1" s="1"/>
  <c r="K13" i="1" s="1"/>
  <c r="H17" i="1"/>
  <c r="I17" i="1" s="1"/>
  <c r="J17" i="1" s="1"/>
  <c r="K17" i="1" s="1"/>
  <c r="F18" i="1"/>
  <c r="G18" i="1" s="1"/>
  <c r="F20" i="1"/>
  <c r="G20" i="1" s="1"/>
  <c r="H24" i="1"/>
  <c r="I24" i="1" s="1"/>
  <c r="J24" i="1" s="1"/>
  <c r="K24" i="1" s="1"/>
  <c r="H23" i="1"/>
  <c r="I23" i="1" s="1"/>
  <c r="J23" i="1" s="1"/>
  <c r="K23" i="1" s="1"/>
  <c r="F14" i="1"/>
  <c r="G14" i="1" s="1"/>
  <c r="F10" i="1"/>
  <c r="F12" i="1"/>
  <c r="G12" i="1" s="1"/>
  <c r="H11" i="1"/>
  <c r="I11" i="1" s="1"/>
  <c r="J11" i="1" s="1"/>
  <c r="K11" i="1" s="1"/>
  <c r="H15" i="1"/>
  <c r="I15" i="1" s="1"/>
  <c r="J15" i="1" s="1"/>
  <c r="K15" i="1" s="1"/>
  <c r="H21" i="1"/>
  <c r="I21" i="1" s="1"/>
  <c r="J21" i="1" s="1"/>
  <c r="K21" i="1" s="1"/>
  <c r="F26" i="1" l="1"/>
  <c r="J25" i="1"/>
  <c r="F27" i="1"/>
  <c r="C36" i="1" s="1"/>
  <c r="D29" i="1"/>
  <c r="D28" i="1"/>
  <c r="L15" i="1"/>
  <c r="M15" i="1" s="1"/>
  <c r="L19" i="1"/>
  <c r="M19" i="1" s="1"/>
  <c r="N19" i="1" s="1"/>
  <c r="O19" i="1" s="1"/>
  <c r="L24" i="1"/>
  <c r="M24" i="1" s="1"/>
  <c r="L23" i="1"/>
  <c r="M23" i="1" s="1"/>
  <c r="N23" i="1" s="1"/>
  <c r="O23" i="1" s="1"/>
  <c r="L11" i="1"/>
  <c r="M11" i="1" s="1"/>
  <c r="L17" i="1"/>
  <c r="M17" i="1" s="1"/>
  <c r="N17" i="1" s="1"/>
  <c r="O17" i="1" s="1"/>
  <c r="L13" i="1"/>
  <c r="M13" i="1" s="1"/>
  <c r="N13" i="1" s="1"/>
  <c r="O13" i="1" s="1"/>
  <c r="H22" i="1"/>
  <c r="I22" i="1" s="1"/>
  <c r="J22" i="1" s="1"/>
  <c r="K22" i="1" s="1"/>
  <c r="L21" i="1"/>
  <c r="M21" i="1" s="1"/>
  <c r="H16" i="1"/>
  <c r="I16" i="1" s="1"/>
  <c r="J16" i="1" s="1"/>
  <c r="K16" i="1" s="1"/>
  <c r="H20" i="1"/>
  <c r="I20" i="1" s="1"/>
  <c r="J20" i="1" s="1"/>
  <c r="K20" i="1" s="1"/>
  <c r="H14" i="1"/>
  <c r="I14" i="1" s="1"/>
  <c r="J14" i="1" s="1"/>
  <c r="K14" i="1" s="1"/>
  <c r="H12" i="1"/>
  <c r="I12" i="1" s="1"/>
  <c r="J12" i="1" s="1"/>
  <c r="K12" i="1" s="1"/>
  <c r="G10" i="1"/>
  <c r="G26" i="1" s="1"/>
  <c r="H18" i="1"/>
  <c r="I18" i="1" s="1"/>
  <c r="J18" i="1" s="1"/>
  <c r="K18" i="1" s="1"/>
  <c r="D30" i="1" l="1"/>
  <c r="B37" i="1"/>
  <c r="K25" i="1"/>
  <c r="F29" i="1"/>
  <c r="F28" i="1"/>
  <c r="L18" i="1"/>
  <c r="M18" i="1" s="1"/>
  <c r="N18" i="1" s="1"/>
  <c r="O18" i="1" s="1"/>
  <c r="L16" i="1"/>
  <c r="M16" i="1"/>
  <c r="N16" i="1" s="1"/>
  <c r="O16" i="1" s="1"/>
  <c r="P19" i="1"/>
  <c r="Q19" i="1" s="1"/>
  <c r="R19" i="1" s="1"/>
  <c r="S19" i="1" s="1"/>
  <c r="H10" i="1"/>
  <c r="L14" i="1"/>
  <c r="M14" i="1" s="1"/>
  <c r="N14" i="1" s="1"/>
  <c r="O14" i="1" s="1"/>
  <c r="L22" i="1"/>
  <c r="M22" i="1" s="1"/>
  <c r="N22" i="1" s="1"/>
  <c r="O22" i="1" s="1"/>
  <c r="P23" i="1"/>
  <c r="Q23" i="1" s="1"/>
  <c r="R23" i="1" s="1"/>
  <c r="S23" i="1" s="1"/>
  <c r="L12" i="1"/>
  <c r="M12" i="1" s="1"/>
  <c r="L20" i="1"/>
  <c r="M20" i="1" s="1"/>
  <c r="N20" i="1" s="1"/>
  <c r="O20" i="1" s="1"/>
  <c r="N21" i="1"/>
  <c r="O21" i="1" s="1"/>
  <c r="P21" i="1" s="1"/>
  <c r="Q21" i="1" s="1"/>
  <c r="R21" i="1" s="1"/>
  <c r="S21" i="1" s="1"/>
  <c r="P13" i="1"/>
  <c r="Q13" i="1" s="1"/>
  <c r="R13" i="1" s="1"/>
  <c r="S13" i="1" s="1"/>
  <c r="N11" i="1"/>
  <c r="O11" i="1" s="1"/>
  <c r="P11" i="1" s="1"/>
  <c r="Q11" i="1" s="1"/>
  <c r="R11" i="1" s="1"/>
  <c r="S11" i="1" s="1"/>
  <c r="N24" i="1"/>
  <c r="O24" i="1" s="1"/>
  <c r="P24" i="1" s="1"/>
  <c r="Q24" i="1" s="1"/>
  <c r="R24" i="1" s="1"/>
  <c r="S24" i="1" s="1"/>
  <c r="N15" i="1"/>
  <c r="O15" i="1" s="1"/>
  <c r="P17" i="1"/>
  <c r="Q17" i="1" s="1"/>
  <c r="F30" i="1" l="1"/>
  <c r="C37" i="1"/>
  <c r="C38" i="1"/>
  <c r="H26" i="1"/>
  <c r="H27" i="1" s="1"/>
  <c r="D36" i="1" s="1"/>
  <c r="L25" i="1"/>
  <c r="I10" i="1"/>
  <c r="I26" i="1" s="1"/>
  <c r="N12" i="1"/>
  <c r="O12" i="1" s="1"/>
  <c r="T21" i="1"/>
  <c r="U21" i="1" s="1"/>
  <c r="V21" i="1" s="1"/>
  <c r="W21" i="1" s="1"/>
  <c r="R17" i="1"/>
  <c r="S17" i="1"/>
  <c r="T23" i="1"/>
  <c r="U23" i="1" s="1"/>
  <c r="P22" i="1"/>
  <c r="Q22" i="1" s="1"/>
  <c r="R22" i="1" s="1"/>
  <c r="S22" i="1" s="1"/>
  <c r="P20" i="1"/>
  <c r="Q20" i="1" s="1"/>
  <c r="R20" i="1" s="1"/>
  <c r="S20" i="1" s="1"/>
  <c r="P14" i="1"/>
  <c r="Q14" i="1" s="1"/>
  <c r="T19" i="1"/>
  <c r="U19" i="1" s="1"/>
  <c r="P15" i="1"/>
  <c r="Q15" i="1" s="1"/>
  <c r="T11" i="1"/>
  <c r="U11" i="1" s="1"/>
  <c r="V11" i="1" s="1"/>
  <c r="W11" i="1" s="1"/>
  <c r="P16" i="1"/>
  <c r="Q16" i="1" s="1"/>
  <c r="R16" i="1" s="1"/>
  <c r="S16" i="1" s="1"/>
  <c r="P18" i="1"/>
  <c r="Q18" i="1" s="1"/>
  <c r="T24" i="1"/>
  <c r="U24" i="1" s="1"/>
  <c r="T13" i="1"/>
  <c r="U13" i="1" s="1"/>
  <c r="V13" i="1" s="1"/>
  <c r="W13" i="1" s="1"/>
  <c r="H29" i="1" l="1"/>
  <c r="H28" i="1"/>
  <c r="J10" i="1"/>
  <c r="K10" i="1" s="1"/>
  <c r="M25" i="1"/>
  <c r="N25" i="1" s="1"/>
  <c r="R14" i="1"/>
  <c r="S14" i="1" s="1"/>
  <c r="T20" i="1"/>
  <c r="U20" i="1" s="1"/>
  <c r="V20" i="1" s="1"/>
  <c r="W20" i="1" s="1"/>
  <c r="R18" i="1"/>
  <c r="S18" i="1" s="1"/>
  <c r="V24" i="1"/>
  <c r="W24" i="1" s="1"/>
  <c r="R15" i="1"/>
  <c r="S15" i="1" s="1"/>
  <c r="T16" i="1"/>
  <c r="U16" i="1" s="1"/>
  <c r="V16" i="1" s="1"/>
  <c r="W16" i="1" s="1"/>
  <c r="V19" i="1"/>
  <c r="W19" i="1" s="1"/>
  <c r="V23" i="1"/>
  <c r="W23" i="1" s="1"/>
  <c r="X13" i="1"/>
  <c r="Y13" i="1" s="1"/>
  <c r="Z13" i="1" s="1"/>
  <c r="AA13" i="1" s="1"/>
  <c r="T22" i="1"/>
  <c r="U22" i="1" s="1"/>
  <c r="T17" i="1"/>
  <c r="U17" i="1" s="1"/>
  <c r="P12" i="1"/>
  <c r="Q12" i="1" s="1"/>
  <c r="R12" i="1" s="1"/>
  <c r="S12" i="1" s="1"/>
  <c r="X11" i="1"/>
  <c r="Y11" i="1" s="1"/>
  <c r="Z11" i="1" s="1"/>
  <c r="AA11" i="1" s="1"/>
  <c r="X21" i="1"/>
  <c r="Y21" i="1" s="1"/>
  <c r="H30" i="1" l="1"/>
  <c r="D37" i="1"/>
  <c r="K26" i="1"/>
  <c r="L10" i="1"/>
  <c r="M10" i="1" s="1"/>
  <c r="M26" i="1" s="1"/>
  <c r="J26" i="1"/>
  <c r="J27" i="1" s="1"/>
  <c r="E36" i="1" s="1"/>
  <c r="O25" i="1"/>
  <c r="Z21" i="1"/>
  <c r="AA21" i="1" s="1"/>
  <c r="T18" i="1"/>
  <c r="U18" i="1" s="1"/>
  <c r="X23" i="1"/>
  <c r="Y23" i="1" s="1"/>
  <c r="Z23" i="1" s="1"/>
  <c r="AA23" i="1" s="1"/>
  <c r="X19" i="1"/>
  <c r="Y19" i="1" s="1"/>
  <c r="Z19" i="1" s="1"/>
  <c r="AA19" i="1" s="1"/>
  <c r="AB13" i="1"/>
  <c r="AC13" i="1" s="1"/>
  <c r="AD13" i="1" s="1"/>
  <c r="AE13" i="1" s="1"/>
  <c r="T12" i="1"/>
  <c r="U12" i="1" s="1"/>
  <c r="X24" i="1"/>
  <c r="Y24" i="1" s="1"/>
  <c r="Z24" i="1" s="1"/>
  <c r="AA24" i="1" s="1"/>
  <c r="T14" i="1"/>
  <c r="U14" i="1" s="1"/>
  <c r="V14" i="1" s="1"/>
  <c r="W14" i="1" s="1"/>
  <c r="V22" i="1"/>
  <c r="W22" i="1" s="1"/>
  <c r="X22" i="1" s="1"/>
  <c r="Y22" i="1" s="1"/>
  <c r="Z22" i="1" s="1"/>
  <c r="AA22" i="1" s="1"/>
  <c r="X20" i="1"/>
  <c r="Y20" i="1" s="1"/>
  <c r="AB11" i="1"/>
  <c r="AC11" i="1" s="1"/>
  <c r="AD11" i="1" s="1"/>
  <c r="AE11" i="1" s="1"/>
  <c r="V17" i="1"/>
  <c r="W17" i="1" s="1"/>
  <c r="T15" i="1"/>
  <c r="U15" i="1" s="1"/>
  <c r="V15" i="1" s="1"/>
  <c r="W15" i="1" s="1"/>
  <c r="X16" i="1"/>
  <c r="Y16" i="1" s="1"/>
  <c r="D38" i="1" l="1"/>
  <c r="J28" i="1"/>
  <c r="J29" i="1"/>
  <c r="L26" i="1"/>
  <c r="L27" i="1" s="1"/>
  <c r="F36" i="1" s="1"/>
  <c r="P25" i="1"/>
  <c r="Q25" i="1" s="1"/>
  <c r="Z16" i="1"/>
  <c r="AA16" i="1" s="1"/>
  <c r="AF13" i="1"/>
  <c r="AG13" i="1" s="1"/>
  <c r="AH13" i="1" s="1"/>
  <c r="AI13" i="1" s="1"/>
  <c r="AB19" i="1"/>
  <c r="AC19" i="1" s="1"/>
  <c r="AF11" i="1"/>
  <c r="AG11" i="1" s="1"/>
  <c r="AH11" i="1" s="1"/>
  <c r="AI11" i="1" s="1"/>
  <c r="AB21" i="1"/>
  <c r="AC21" i="1" s="1"/>
  <c r="Z20" i="1"/>
  <c r="AA20" i="1" s="1"/>
  <c r="X17" i="1"/>
  <c r="Y17" i="1" s="1"/>
  <c r="V12" i="1"/>
  <c r="W12" i="1" s="1"/>
  <c r="X12" i="1" s="1"/>
  <c r="Y12" i="1" s="1"/>
  <c r="Z12" i="1" s="1"/>
  <c r="AA12" i="1" s="1"/>
  <c r="X15" i="1"/>
  <c r="Y15" i="1" s="1"/>
  <c r="Z15" i="1" s="1"/>
  <c r="AA15" i="1" s="1"/>
  <c r="AB22" i="1"/>
  <c r="AC22" i="1" s="1"/>
  <c r="AD22" i="1" s="1"/>
  <c r="AE22" i="1" s="1"/>
  <c r="AB24" i="1"/>
  <c r="AC24" i="1" s="1"/>
  <c r="AD24" i="1" s="1"/>
  <c r="AE24" i="1" s="1"/>
  <c r="AB23" i="1"/>
  <c r="AC23" i="1" s="1"/>
  <c r="AD23" i="1" s="1"/>
  <c r="AE23" i="1" s="1"/>
  <c r="X14" i="1"/>
  <c r="Y14" i="1" s="1"/>
  <c r="Z14" i="1" s="1"/>
  <c r="AA14" i="1" s="1"/>
  <c r="V18" i="1"/>
  <c r="W18" i="1" s="1"/>
  <c r="N10" i="1"/>
  <c r="J30" i="1" l="1"/>
  <c r="E37" i="1"/>
  <c r="L29" i="1"/>
  <c r="L28" i="1"/>
  <c r="N26" i="1"/>
  <c r="N27" i="1" s="1"/>
  <c r="R25" i="1"/>
  <c r="O10" i="1"/>
  <c r="O26" i="1" s="1"/>
  <c r="AF22" i="1"/>
  <c r="AG22" i="1" s="1"/>
  <c r="Z17" i="1"/>
  <c r="AA17" i="1" s="1"/>
  <c r="AB17" i="1" s="1"/>
  <c r="AC17" i="1" s="1"/>
  <c r="AD17" i="1" s="1"/>
  <c r="AE17" i="1" s="1"/>
  <c r="X18" i="1"/>
  <c r="Y18" i="1" s="1"/>
  <c r="Z18" i="1" s="1"/>
  <c r="AA18" i="1" s="1"/>
  <c r="AB20" i="1"/>
  <c r="AC20" i="1" s="1"/>
  <c r="AD20" i="1" s="1"/>
  <c r="AE20" i="1" s="1"/>
  <c r="AJ11" i="1"/>
  <c r="AK11" i="1" s="1"/>
  <c r="AB14" i="1"/>
  <c r="AC14" i="1" s="1"/>
  <c r="AD14" i="1" s="1"/>
  <c r="AE14" i="1" s="1"/>
  <c r="AF23" i="1"/>
  <c r="AG23" i="1" s="1"/>
  <c r="AB12" i="1"/>
  <c r="AC12" i="1" s="1"/>
  <c r="AD12" i="1" s="1"/>
  <c r="AE12" i="1" s="1"/>
  <c r="AF24" i="1"/>
  <c r="AG24" i="1" s="1"/>
  <c r="AH24" i="1" s="1"/>
  <c r="AI24" i="1" s="1"/>
  <c r="AB15" i="1"/>
  <c r="AC15" i="1" s="1"/>
  <c r="AD15" i="1" s="1"/>
  <c r="AE15" i="1" s="1"/>
  <c r="AD21" i="1"/>
  <c r="AE21" i="1" s="1"/>
  <c r="AD19" i="1"/>
  <c r="AE19" i="1" s="1"/>
  <c r="AB16" i="1"/>
  <c r="AC16" i="1" s="1"/>
  <c r="AD16" i="1" s="1"/>
  <c r="AE16" i="1" s="1"/>
  <c r="AJ13" i="1"/>
  <c r="AK13" i="1" s="1"/>
  <c r="AL13" i="1" s="1"/>
  <c r="AM13" i="1" s="1"/>
  <c r="L30" i="1" l="1"/>
  <c r="F37" i="1"/>
  <c r="F38" i="1" s="1"/>
  <c r="E38" i="1"/>
  <c r="N29" i="1"/>
  <c r="G36" i="1"/>
  <c r="N28" i="1"/>
  <c r="S25" i="1"/>
  <c r="P10" i="1"/>
  <c r="Q10" i="1" s="1"/>
  <c r="Q26" i="1" s="1"/>
  <c r="AB18" i="1"/>
  <c r="AC18" i="1" s="1"/>
  <c r="AD18" i="1" s="1"/>
  <c r="AE18" i="1" s="1"/>
  <c r="AF20" i="1"/>
  <c r="AG20" i="1" s="1"/>
  <c r="AH20" i="1" s="1"/>
  <c r="AI20" i="1" s="1"/>
  <c r="AF17" i="1"/>
  <c r="AG17" i="1" s="1"/>
  <c r="AH17" i="1" s="1"/>
  <c r="AI17" i="1" s="1"/>
  <c r="AF16" i="1"/>
  <c r="AG16" i="1" s="1"/>
  <c r="AH16" i="1" s="1"/>
  <c r="AI16" i="1" s="1"/>
  <c r="AF19" i="1"/>
  <c r="AG19" i="1" s="1"/>
  <c r="AH19" i="1" s="1"/>
  <c r="AI19" i="1" s="1"/>
  <c r="AL11" i="1"/>
  <c r="AM11" i="1" s="1"/>
  <c r="AH22" i="1"/>
  <c r="AI22" i="1" s="1"/>
  <c r="AF15" i="1"/>
  <c r="AG15" i="1" s="1"/>
  <c r="AH15" i="1" s="1"/>
  <c r="AI15" i="1" s="1"/>
  <c r="AF12" i="1"/>
  <c r="AG12" i="1" s="1"/>
  <c r="AH12" i="1" s="1"/>
  <c r="AI12" i="1" s="1"/>
  <c r="AN13" i="1"/>
  <c r="AO13" i="1" s="1"/>
  <c r="AF14" i="1"/>
  <c r="AG14" i="1" s="1"/>
  <c r="AH14" i="1" s="1"/>
  <c r="AI14" i="1" s="1"/>
  <c r="AF21" i="1"/>
  <c r="AG21" i="1" s="1"/>
  <c r="AH21" i="1" s="1"/>
  <c r="AI21" i="1" s="1"/>
  <c r="AJ24" i="1"/>
  <c r="AK24" i="1" s="1"/>
  <c r="AL24" i="1" s="1"/>
  <c r="AM24" i="1" s="1"/>
  <c r="AH23" i="1"/>
  <c r="AI23" i="1" s="1"/>
  <c r="N30" i="1" l="1"/>
  <c r="G37" i="1"/>
  <c r="G38" i="1" s="1"/>
  <c r="P26" i="1"/>
  <c r="P27" i="1" s="1"/>
  <c r="H36" i="1" s="1"/>
  <c r="T25" i="1"/>
  <c r="AJ15" i="1"/>
  <c r="AK15" i="1" s="1"/>
  <c r="AJ21" i="1"/>
  <c r="AK21" i="1" s="1"/>
  <c r="AL21" i="1" s="1"/>
  <c r="AM21" i="1" s="1"/>
  <c r="AJ22" i="1"/>
  <c r="AK22" i="1" s="1"/>
  <c r="AP13" i="1"/>
  <c r="AQ13" i="1" s="1"/>
  <c r="AR13" i="1" s="1"/>
  <c r="AS13" i="1" s="1"/>
  <c r="AT13" i="1" s="1"/>
  <c r="AU13" i="1" s="1"/>
  <c r="AJ20" i="1"/>
  <c r="AK20" i="1" s="1"/>
  <c r="AJ12" i="1"/>
  <c r="AK12" i="1" s="1"/>
  <c r="AL12" i="1" s="1"/>
  <c r="AM12" i="1" s="1"/>
  <c r="AJ19" i="1"/>
  <c r="AK19" i="1" s="1"/>
  <c r="AL19" i="1" s="1"/>
  <c r="AM19" i="1" s="1"/>
  <c r="AF18" i="1"/>
  <c r="AG18" i="1" s="1"/>
  <c r="AH18" i="1" s="1"/>
  <c r="AI18" i="1" s="1"/>
  <c r="AJ23" i="1"/>
  <c r="AK23" i="1" s="1"/>
  <c r="AL23" i="1" s="1"/>
  <c r="AM23" i="1" s="1"/>
  <c r="AN11" i="1"/>
  <c r="AO11" i="1" s="1"/>
  <c r="AJ16" i="1"/>
  <c r="AK16" i="1" s="1"/>
  <c r="AL16" i="1" s="1"/>
  <c r="AM16" i="1" s="1"/>
  <c r="R10" i="1"/>
  <c r="AN24" i="1"/>
  <c r="AO24" i="1" s="1"/>
  <c r="AP24" i="1" s="1"/>
  <c r="AQ24" i="1" s="1"/>
  <c r="AJ14" i="1"/>
  <c r="AK14" i="1" s="1"/>
  <c r="AL14" i="1" s="1"/>
  <c r="AM14" i="1" s="1"/>
  <c r="AJ17" i="1"/>
  <c r="AK17" i="1" s="1"/>
  <c r="AL17" i="1" s="1"/>
  <c r="AM17" i="1" s="1"/>
  <c r="P29" i="1" l="1"/>
  <c r="P28" i="1"/>
  <c r="R26" i="1"/>
  <c r="R27" i="1" s="1"/>
  <c r="I36" i="1" s="1"/>
  <c r="U25" i="1"/>
  <c r="V25" i="1" s="1"/>
  <c r="AV13" i="1"/>
  <c r="AW13" i="1" s="1"/>
  <c r="AN14" i="1"/>
  <c r="AO14" i="1" s="1"/>
  <c r="AP14" i="1" s="1"/>
  <c r="AQ14" i="1" s="1"/>
  <c r="AR24" i="1"/>
  <c r="AS24" i="1" s="1"/>
  <c r="AT24" i="1" s="1"/>
  <c r="AU24" i="1" s="1"/>
  <c r="AV24" i="1" s="1"/>
  <c r="AW24" i="1" s="1"/>
  <c r="AX24" i="1" s="1"/>
  <c r="AY24" i="1" s="1"/>
  <c r="AJ18" i="1"/>
  <c r="AK18" i="1" s="1"/>
  <c r="AL18" i="1" s="1"/>
  <c r="AM18" i="1" s="1"/>
  <c r="AP11" i="1"/>
  <c r="AQ11" i="1" s="1"/>
  <c r="AN12" i="1"/>
  <c r="AO12" i="1" s="1"/>
  <c r="AP12" i="1" s="1"/>
  <c r="AQ12" i="1" s="1"/>
  <c r="AN17" i="1"/>
  <c r="AO17" i="1" s="1"/>
  <c r="AN16" i="1"/>
  <c r="AO16" i="1" s="1"/>
  <c r="AP16" i="1" s="1"/>
  <c r="AQ16" i="1" s="1"/>
  <c r="AN23" i="1"/>
  <c r="AO23" i="1" s="1"/>
  <c r="AP23" i="1" s="1"/>
  <c r="AQ23" i="1" s="1"/>
  <c r="AN19" i="1"/>
  <c r="AO19" i="1" s="1"/>
  <c r="AP19" i="1" s="1"/>
  <c r="AQ19" i="1" s="1"/>
  <c r="AL20" i="1"/>
  <c r="AM20" i="1" s="1"/>
  <c r="AL22" i="1"/>
  <c r="AM22" i="1" s="1"/>
  <c r="AN22" i="1" s="1"/>
  <c r="AO22" i="1" s="1"/>
  <c r="AP22" i="1" s="1"/>
  <c r="AQ22" i="1" s="1"/>
  <c r="AL15" i="1"/>
  <c r="AM15" i="1" s="1"/>
  <c r="AN15" i="1" s="1"/>
  <c r="AO15" i="1" s="1"/>
  <c r="AP15" i="1" s="1"/>
  <c r="AQ15" i="1" s="1"/>
  <c r="AN21" i="1"/>
  <c r="AO21" i="1" s="1"/>
  <c r="AP21" i="1" s="1"/>
  <c r="AQ21" i="1" s="1"/>
  <c r="S10" i="1"/>
  <c r="S26" i="1" s="1"/>
  <c r="P30" i="1" l="1"/>
  <c r="H37" i="1"/>
  <c r="R29" i="1"/>
  <c r="R28" i="1"/>
  <c r="W25" i="1"/>
  <c r="AR11" i="1"/>
  <c r="AS11" i="1" s="1"/>
  <c r="AR19" i="1"/>
  <c r="AS19" i="1" s="1"/>
  <c r="AT19" i="1" s="1"/>
  <c r="AU19" i="1" s="1"/>
  <c r="AN20" i="1"/>
  <c r="AO20" i="1" s="1"/>
  <c r="AP20" i="1" s="1"/>
  <c r="AQ20" i="1" s="1"/>
  <c r="AR14" i="1"/>
  <c r="AS14" i="1" s="1"/>
  <c r="AT14" i="1" s="1"/>
  <c r="AU14" i="1" s="1"/>
  <c r="AR23" i="1"/>
  <c r="AS23" i="1" s="1"/>
  <c r="AT23" i="1" s="1"/>
  <c r="AU23" i="1" s="1"/>
  <c r="AV23" i="1" s="1"/>
  <c r="AW23" i="1" s="1"/>
  <c r="AX23" i="1" s="1"/>
  <c r="AY23" i="1" s="1"/>
  <c r="AR22" i="1"/>
  <c r="AS22" i="1" s="1"/>
  <c r="AT22" i="1" s="1"/>
  <c r="AU22" i="1" s="1"/>
  <c r="AR12" i="1"/>
  <c r="AS12" i="1" s="1"/>
  <c r="AT12" i="1" s="1"/>
  <c r="AU12" i="1" s="1"/>
  <c r="AR21" i="1"/>
  <c r="AS21" i="1" s="1"/>
  <c r="AT21" i="1" s="1"/>
  <c r="AU21" i="1" s="1"/>
  <c r="AV21" i="1" s="1"/>
  <c r="AW21" i="1" s="1"/>
  <c r="AX21" i="1" s="1"/>
  <c r="AY21" i="1" s="1"/>
  <c r="AN18" i="1"/>
  <c r="AO18" i="1" s="1"/>
  <c r="AR15" i="1"/>
  <c r="AS15" i="1" s="1"/>
  <c r="AT15" i="1" s="1"/>
  <c r="AU15" i="1" s="1"/>
  <c r="AZ24" i="1"/>
  <c r="BA24" i="1" s="1"/>
  <c r="BB24" i="1" s="1"/>
  <c r="BC24" i="1" s="1"/>
  <c r="AX13" i="1"/>
  <c r="AY13" i="1" s="1"/>
  <c r="AR16" i="1"/>
  <c r="AS16" i="1" s="1"/>
  <c r="AT16" i="1" s="1"/>
  <c r="AU16" i="1" s="1"/>
  <c r="AP17" i="1"/>
  <c r="AQ17" i="1" s="1"/>
  <c r="T10" i="1"/>
  <c r="R30" i="1" l="1"/>
  <c r="I37" i="1"/>
  <c r="I38" i="1"/>
  <c r="H38" i="1"/>
  <c r="T26" i="1"/>
  <c r="T27" i="1" s="1"/>
  <c r="J36" i="1" s="1"/>
  <c r="X25" i="1"/>
  <c r="Y25" i="1"/>
  <c r="AV15" i="1"/>
  <c r="AW15" i="1" s="1"/>
  <c r="AX15" i="1" s="1"/>
  <c r="AY15" i="1" s="1"/>
  <c r="AV12" i="1"/>
  <c r="AW12" i="1" s="1"/>
  <c r="AX12" i="1" s="1"/>
  <c r="AY12" i="1" s="1"/>
  <c r="AV14" i="1"/>
  <c r="AW14" i="1" s="1"/>
  <c r="AX14" i="1" s="1"/>
  <c r="AY14" i="1" s="1"/>
  <c r="AZ13" i="1"/>
  <c r="BA13" i="1" s="1"/>
  <c r="BB13" i="1" s="1"/>
  <c r="BC13" i="1" s="1"/>
  <c r="AV22" i="1"/>
  <c r="AW22" i="1" s="1"/>
  <c r="AR20" i="1"/>
  <c r="AS20" i="1" s="1"/>
  <c r="AT20" i="1" s="1"/>
  <c r="AU20" i="1" s="1"/>
  <c r="AV20" i="1" s="1"/>
  <c r="AW20" i="1" s="1"/>
  <c r="AX20" i="1" s="1"/>
  <c r="AY20" i="1" s="1"/>
  <c r="AR17" i="1"/>
  <c r="AS17" i="1" s="1"/>
  <c r="AT17" i="1" s="1"/>
  <c r="AU17" i="1" s="1"/>
  <c r="AV17" i="1" s="1"/>
  <c r="AW17" i="1" s="1"/>
  <c r="AX17" i="1" s="1"/>
  <c r="AY17" i="1" s="1"/>
  <c r="AV19" i="1"/>
  <c r="AW19" i="1" s="1"/>
  <c r="AX19" i="1" s="1"/>
  <c r="AY19" i="1" s="1"/>
  <c r="BD24" i="1"/>
  <c r="BE24" i="1" s="1"/>
  <c r="AP18" i="1"/>
  <c r="AQ18" i="1" s="1"/>
  <c r="AZ23" i="1"/>
  <c r="BA23" i="1" s="1"/>
  <c r="BB23" i="1" s="1"/>
  <c r="BC23" i="1" s="1"/>
  <c r="BD23" i="1" s="1"/>
  <c r="BE23" i="1" s="1"/>
  <c r="BF23" i="1" s="1"/>
  <c r="BG23" i="1" s="1"/>
  <c r="AT11" i="1"/>
  <c r="AU11" i="1" s="1"/>
  <c r="AV11" i="1" s="1"/>
  <c r="AW11" i="1" s="1"/>
  <c r="AZ21" i="1"/>
  <c r="BA21" i="1" s="1"/>
  <c r="AV16" i="1"/>
  <c r="AW16" i="1" s="1"/>
  <c r="AX16" i="1" s="1"/>
  <c r="AY16" i="1" s="1"/>
  <c r="U10" i="1"/>
  <c r="U26" i="1" s="1"/>
  <c r="T29" i="1" l="1"/>
  <c r="T28" i="1"/>
  <c r="Z25" i="1"/>
  <c r="AZ17" i="1"/>
  <c r="BA17" i="1" s="1"/>
  <c r="BB17" i="1" s="1"/>
  <c r="BC17" i="1" s="1"/>
  <c r="BD17" i="1" s="1"/>
  <c r="BE17" i="1" s="1"/>
  <c r="BF17" i="1" s="1"/>
  <c r="BG17" i="1" s="1"/>
  <c r="BB21" i="1"/>
  <c r="BC21" i="1" s="1"/>
  <c r="BD21" i="1" s="1"/>
  <c r="BE21" i="1" s="1"/>
  <c r="BF21" i="1" s="1"/>
  <c r="BG21" i="1" s="1"/>
  <c r="AZ14" i="1"/>
  <c r="BA14" i="1" s="1"/>
  <c r="AZ20" i="1"/>
  <c r="BA20" i="1" s="1"/>
  <c r="BB20" i="1" s="1"/>
  <c r="BC20" i="1" s="1"/>
  <c r="AX11" i="1"/>
  <c r="AY11" i="1" s="1"/>
  <c r="BF24" i="1"/>
  <c r="BG24" i="1" s="1"/>
  <c r="BH24" i="1" s="1"/>
  <c r="BI24" i="1" s="1"/>
  <c r="BJ24" i="1" s="1"/>
  <c r="BK24" i="1" s="1"/>
  <c r="AX22" i="1"/>
  <c r="AY22" i="1" s="1"/>
  <c r="AZ12" i="1"/>
  <c r="BA12" i="1" s="1"/>
  <c r="AZ16" i="1"/>
  <c r="BA16" i="1" s="1"/>
  <c r="BH23" i="1"/>
  <c r="BI23" i="1" s="1"/>
  <c r="BJ23" i="1" s="1"/>
  <c r="BK23" i="1" s="1"/>
  <c r="AZ19" i="1"/>
  <c r="BA19" i="1" s="1"/>
  <c r="BB19" i="1" s="1"/>
  <c r="BC19" i="1" s="1"/>
  <c r="AZ15" i="1"/>
  <c r="BA15" i="1" s="1"/>
  <c r="BD13" i="1"/>
  <c r="BE13" i="1" s="1"/>
  <c r="AR18" i="1"/>
  <c r="AS18" i="1" s="1"/>
  <c r="AT18" i="1" s="1"/>
  <c r="AU18" i="1" s="1"/>
  <c r="V10" i="1"/>
  <c r="T30" i="1" l="1"/>
  <c r="J37" i="1"/>
  <c r="V26" i="1"/>
  <c r="V27" i="1" s="1"/>
  <c r="AA25" i="1"/>
  <c r="W10" i="1"/>
  <c r="W26" i="1" s="1"/>
  <c r="BF13" i="1"/>
  <c r="BG13" i="1" s="1"/>
  <c r="BL24" i="1"/>
  <c r="BM24" i="1" s="1"/>
  <c r="BB14" i="1"/>
  <c r="BC14" i="1" s="1"/>
  <c r="BB15" i="1"/>
  <c r="BC15" i="1" s="1"/>
  <c r="BD19" i="1"/>
  <c r="BE19" i="1" s="1"/>
  <c r="BB12" i="1"/>
  <c r="BC12" i="1" s="1"/>
  <c r="AZ11" i="1"/>
  <c r="BA11" i="1" s="1"/>
  <c r="BL23" i="1"/>
  <c r="BM23" i="1" s="1"/>
  <c r="BD20" i="1"/>
  <c r="BE20" i="1" s="1"/>
  <c r="BH17" i="1"/>
  <c r="BI17" i="1" s="1"/>
  <c r="AV18" i="1"/>
  <c r="AW18" i="1" s="1"/>
  <c r="BH21" i="1"/>
  <c r="BI21" i="1" s="1"/>
  <c r="BJ21" i="1" s="1"/>
  <c r="BK21" i="1" s="1"/>
  <c r="BB16" i="1"/>
  <c r="BC16" i="1"/>
  <c r="AZ22" i="1"/>
  <c r="BA22" i="1" s="1"/>
  <c r="V29" i="1" l="1"/>
  <c r="K36" i="1"/>
  <c r="V28" i="1"/>
  <c r="J38" i="1"/>
  <c r="X10" i="1"/>
  <c r="Y10" i="1" s="1"/>
  <c r="Y26" i="1" s="1"/>
  <c r="AB25" i="1"/>
  <c r="AC25" i="1" s="1"/>
  <c r="BN23" i="1"/>
  <c r="BO23" i="1" s="1"/>
  <c r="BD14" i="1"/>
  <c r="BE14" i="1" s="1"/>
  <c r="BL21" i="1"/>
  <c r="BM21" i="1" s="1"/>
  <c r="BN21" i="1" s="1"/>
  <c r="BO21" i="1" s="1"/>
  <c r="BB22" i="1"/>
  <c r="BC22" i="1" s="1"/>
  <c r="AX18" i="1"/>
  <c r="AY18" i="1" s="1"/>
  <c r="BD15" i="1"/>
  <c r="BE15" i="1" s="1"/>
  <c r="BH13" i="1"/>
  <c r="BI13" i="1" s="1"/>
  <c r="BJ13" i="1" s="1"/>
  <c r="BK13" i="1" s="1"/>
  <c r="BJ17" i="1"/>
  <c r="BK17" i="1" s="1"/>
  <c r="BD12" i="1"/>
  <c r="BE12" i="1" s="1"/>
  <c r="BN24" i="1"/>
  <c r="BO24" i="1" s="1"/>
  <c r="BF20" i="1"/>
  <c r="BG20" i="1" s="1"/>
  <c r="BB11" i="1"/>
  <c r="BC11" i="1" s="1"/>
  <c r="BF19" i="1"/>
  <c r="BG19" i="1" s="1"/>
  <c r="BD16" i="1"/>
  <c r="BE16" i="1" s="1"/>
  <c r="V30" i="1" l="1"/>
  <c r="K37" i="1"/>
  <c r="M37" i="1" s="1"/>
  <c r="BP23" i="1"/>
  <c r="BQ23" i="1" s="1"/>
  <c r="BP24" i="1"/>
  <c r="BQ24" i="1" s="1"/>
  <c r="BP21" i="1"/>
  <c r="BQ21" i="1" s="1"/>
  <c r="X26" i="1"/>
  <c r="X27" i="1" s="1"/>
  <c r="B42" i="1" s="1"/>
  <c r="AD25" i="1"/>
  <c r="BL13" i="1"/>
  <c r="BM13" i="1" s="1"/>
  <c r="BN13" i="1" s="1"/>
  <c r="BO13" i="1" s="1"/>
  <c r="BF16" i="1"/>
  <c r="BG16" i="1" s="1"/>
  <c r="BH16" i="1" s="1"/>
  <c r="BI16" i="1" s="1"/>
  <c r="BD22" i="1"/>
  <c r="BE22" i="1" s="1"/>
  <c r="BH20" i="1"/>
  <c r="BI20" i="1" s="1"/>
  <c r="BL17" i="1"/>
  <c r="BM17" i="1" s="1"/>
  <c r="BN17" i="1" s="1"/>
  <c r="BO17" i="1" s="1"/>
  <c r="BF15" i="1"/>
  <c r="BG15" i="1" s="1"/>
  <c r="BH15" i="1" s="1"/>
  <c r="BI15" i="1" s="1"/>
  <c r="BF14" i="1"/>
  <c r="BG14" i="1" s="1"/>
  <c r="AZ18" i="1"/>
  <c r="BA18" i="1" s="1"/>
  <c r="BB18" i="1" s="1"/>
  <c r="BC18" i="1" s="1"/>
  <c r="BD11" i="1"/>
  <c r="BE11" i="1" s="1"/>
  <c r="BH19" i="1"/>
  <c r="BI19" i="1" s="1"/>
  <c r="BF12" i="1"/>
  <c r="BG12" i="1" s="1"/>
  <c r="Z10" i="1"/>
  <c r="K38" i="1" l="1"/>
  <c r="X28" i="1"/>
  <c r="X29" i="1"/>
  <c r="BR23" i="1"/>
  <c r="BS23" i="1" s="1"/>
  <c r="BT23" i="1" s="1"/>
  <c r="BR21" i="1"/>
  <c r="BS21" i="1" s="1"/>
  <c r="BT21" i="1" s="1"/>
  <c r="BR24" i="1"/>
  <c r="BS24" i="1" s="1"/>
  <c r="BT24" i="1" s="1"/>
  <c r="Z26" i="1"/>
  <c r="Z27" i="1" s="1"/>
  <c r="BP17" i="1"/>
  <c r="BQ17" i="1" s="1"/>
  <c r="BP13" i="1"/>
  <c r="BQ13" i="1" s="1"/>
  <c r="AE25" i="1"/>
  <c r="BJ19" i="1"/>
  <c r="BK19" i="1" s="1"/>
  <c r="BJ20" i="1"/>
  <c r="BK20" i="1" s="1"/>
  <c r="BH12" i="1"/>
  <c r="BI12" i="1" s="1"/>
  <c r="BJ15" i="1"/>
  <c r="BK15" i="1" s="1"/>
  <c r="BJ16" i="1"/>
  <c r="BK16" i="1" s="1"/>
  <c r="BF11" i="1"/>
  <c r="BG11" i="1" s="1"/>
  <c r="BF22" i="1"/>
  <c r="BG22" i="1" s="1"/>
  <c r="BH22" i="1" s="1"/>
  <c r="BI22" i="1" s="1"/>
  <c r="BJ22" i="1" s="1"/>
  <c r="BK22" i="1" s="1"/>
  <c r="BD18" i="1"/>
  <c r="BE18" i="1" s="1"/>
  <c r="BH14" i="1"/>
  <c r="BI14" i="1" s="1"/>
  <c r="AA10" i="1"/>
  <c r="AA26" i="1" s="1"/>
  <c r="Z28" i="1" l="1"/>
  <c r="C42" i="1"/>
  <c r="Z29" i="1"/>
  <c r="X30" i="1"/>
  <c r="B43" i="1"/>
  <c r="BR13" i="1"/>
  <c r="BS13" i="1" s="1"/>
  <c r="BT13" i="1" s="1"/>
  <c r="BR17" i="1"/>
  <c r="BS17" i="1" s="1"/>
  <c r="BT17" i="1" s="1"/>
  <c r="AF25" i="1"/>
  <c r="BL16" i="1"/>
  <c r="BM16" i="1" s="1"/>
  <c r="BN16" i="1" s="1"/>
  <c r="BO16" i="1" s="1"/>
  <c r="BL20" i="1"/>
  <c r="BM20" i="1" s="1"/>
  <c r="BH11" i="1"/>
  <c r="BI11" i="1" s="1"/>
  <c r="BJ11" i="1" s="1"/>
  <c r="BK11" i="1" s="1"/>
  <c r="BJ14" i="1"/>
  <c r="BK14" i="1" s="1"/>
  <c r="BF18" i="1"/>
  <c r="BG18" i="1" s="1"/>
  <c r="BH18" i="1" s="1"/>
  <c r="BI18" i="1" s="1"/>
  <c r="BL15" i="1"/>
  <c r="BM15" i="1" s="1"/>
  <c r="BN15" i="1" s="1"/>
  <c r="BO15" i="1" s="1"/>
  <c r="AB10" i="1"/>
  <c r="BL22" i="1"/>
  <c r="BM22" i="1" s="1"/>
  <c r="BJ12" i="1"/>
  <c r="BK12" i="1" s="1"/>
  <c r="BL19" i="1"/>
  <c r="BM19" i="1" s="1"/>
  <c r="BN19" i="1" s="1"/>
  <c r="BO19" i="1" s="1"/>
  <c r="Z30" i="1" l="1"/>
  <c r="C43" i="1"/>
  <c r="C44" i="1"/>
  <c r="B44" i="1"/>
  <c r="BP15" i="1"/>
  <c r="BQ15" i="1" s="1"/>
  <c r="BP16" i="1"/>
  <c r="BQ16" i="1"/>
  <c r="BP19" i="1"/>
  <c r="BQ19" i="1" s="1"/>
  <c r="AG25" i="1"/>
  <c r="AB26" i="1"/>
  <c r="AB27" i="1" s="1"/>
  <c r="AH25" i="1"/>
  <c r="BL12" i="1"/>
  <c r="BM12" i="1" s="1"/>
  <c r="BN12" i="1" s="1"/>
  <c r="BO12" i="1" s="1"/>
  <c r="BL14" i="1"/>
  <c r="BM14" i="1" s="1"/>
  <c r="BN14" i="1" s="1"/>
  <c r="BO14" i="1" s="1"/>
  <c r="BN22" i="1"/>
  <c r="BO22" i="1" s="1"/>
  <c r="BN20" i="1"/>
  <c r="BO20" i="1" s="1"/>
  <c r="AC10" i="1"/>
  <c r="AC26" i="1" s="1"/>
  <c r="BL11" i="1"/>
  <c r="BM11" i="1" s="1"/>
  <c r="BN11" i="1" s="1"/>
  <c r="BO11" i="1" s="1"/>
  <c r="BJ18" i="1"/>
  <c r="BK18" i="1" s="1"/>
  <c r="AB29" i="1" l="1"/>
  <c r="D42" i="1"/>
  <c r="BR15" i="1"/>
  <c r="BS15" i="1" s="1"/>
  <c r="BT15" i="1" s="1"/>
  <c r="BP20" i="1"/>
  <c r="BQ20" i="1" s="1"/>
  <c r="AB28" i="1"/>
  <c r="BP22" i="1"/>
  <c r="BQ22" i="1" s="1"/>
  <c r="BP11" i="1"/>
  <c r="BQ11" i="1" s="1"/>
  <c r="BR19" i="1"/>
  <c r="BS19" i="1" s="1"/>
  <c r="BT19" i="1" s="1"/>
  <c r="BP14" i="1"/>
  <c r="BQ14" i="1" s="1"/>
  <c r="BP12" i="1"/>
  <c r="BQ12" i="1" s="1"/>
  <c r="BR16" i="1"/>
  <c r="BS16" i="1" s="1"/>
  <c r="BT16" i="1" s="1"/>
  <c r="AI25" i="1"/>
  <c r="BL18" i="1"/>
  <c r="BM18" i="1" s="1"/>
  <c r="AD10" i="1"/>
  <c r="AB30" i="1" l="1"/>
  <c r="D43" i="1"/>
  <c r="BR20" i="1"/>
  <c r="BS20" i="1" s="1"/>
  <c r="BT20" i="1" s="1"/>
  <c r="BR12" i="1"/>
  <c r="BS12" i="1" s="1"/>
  <c r="BT12" i="1" s="1"/>
  <c r="BR22" i="1"/>
  <c r="BS22" i="1" s="1"/>
  <c r="BT22" i="1" s="1"/>
  <c r="BR14" i="1"/>
  <c r="BS14" i="1" s="1"/>
  <c r="BT14" i="1" s="1"/>
  <c r="BR11" i="1"/>
  <c r="BS11" i="1" s="1"/>
  <c r="BT11" i="1" s="1"/>
  <c r="AD26" i="1"/>
  <c r="AD27" i="1" s="1"/>
  <c r="AJ25" i="1"/>
  <c r="AK25" i="1" s="1"/>
  <c r="AE10" i="1"/>
  <c r="BN18" i="1"/>
  <c r="BO18" i="1" s="1"/>
  <c r="D44" i="1" l="1"/>
  <c r="AD29" i="1"/>
  <c r="E42" i="1"/>
  <c r="AF10" i="1"/>
  <c r="AG10" i="1" s="1"/>
  <c r="AG26" i="1" s="1"/>
  <c r="AE26" i="1"/>
  <c r="AD28" i="1"/>
  <c r="BP18" i="1"/>
  <c r="BQ18" i="1" s="1"/>
  <c r="AL25" i="1"/>
  <c r="AD30" i="1" l="1"/>
  <c r="E43" i="1"/>
  <c r="BR18" i="1"/>
  <c r="BS18" i="1" s="1"/>
  <c r="BT18" i="1" s="1"/>
  <c r="AF26" i="1"/>
  <c r="AF27" i="1" s="1"/>
  <c r="F42" i="1" s="1"/>
  <c r="AM25" i="1"/>
  <c r="AH10" i="1"/>
  <c r="AI10" i="1" s="1"/>
  <c r="AI26" i="1" s="1"/>
  <c r="E44" i="1" l="1"/>
  <c r="AF29" i="1"/>
  <c r="AF28" i="1"/>
  <c r="AH26" i="1"/>
  <c r="AH27" i="1" s="1"/>
  <c r="G42" i="1" s="1"/>
  <c r="AN25" i="1"/>
  <c r="AJ10" i="1"/>
  <c r="AF30" i="1" l="1"/>
  <c r="F43" i="1"/>
  <c r="AH29" i="1"/>
  <c r="AH28" i="1"/>
  <c r="AJ26" i="1"/>
  <c r="AJ27" i="1" s="1"/>
  <c r="H42" i="1" s="1"/>
  <c r="AO25" i="1"/>
  <c r="AK10" i="1"/>
  <c r="AK26" i="1" s="1"/>
  <c r="AH30" i="1" l="1"/>
  <c r="G43" i="1"/>
  <c r="G44" i="1" s="1"/>
  <c r="F44" i="1"/>
  <c r="AJ29" i="1"/>
  <c r="AJ28" i="1"/>
  <c r="AP25" i="1"/>
  <c r="AL10" i="1"/>
  <c r="AJ30" i="1" l="1"/>
  <c r="H43" i="1"/>
  <c r="AL26" i="1"/>
  <c r="AL27" i="1" s="1"/>
  <c r="I42" i="1" s="1"/>
  <c r="AM10" i="1"/>
  <c r="AM26" i="1" s="1"/>
  <c r="AQ25" i="1"/>
  <c r="AN10" i="1" l="1"/>
  <c r="H44" i="1"/>
  <c r="AL29" i="1"/>
  <c r="AL28" i="1"/>
  <c r="AN26" i="1"/>
  <c r="AN27" i="1" s="1"/>
  <c r="J42" i="1" s="1"/>
  <c r="AR25" i="1"/>
  <c r="AO10" i="1"/>
  <c r="AO26" i="1" s="1"/>
  <c r="AL30" i="1" l="1"/>
  <c r="I43" i="1"/>
  <c r="AN29" i="1"/>
  <c r="AN28" i="1"/>
  <c r="AS25" i="1"/>
  <c r="AP10" i="1"/>
  <c r="AN30" i="1" l="1"/>
  <c r="J43" i="1"/>
  <c r="I44" i="1"/>
  <c r="AP26" i="1"/>
  <c r="AP27" i="1" s="1"/>
  <c r="K42" i="1" s="1"/>
  <c r="AQ10" i="1"/>
  <c r="AQ26" i="1" s="1"/>
  <c r="AT25" i="1"/>
  <c r="AR10" i="1" l="1"/>
  <c r="J44" i="1"/>
  <c r="AP29" i="1"/>
  <c r="AP28" i="1"/>
  <c r="AR26" i="1"/>
  <c r="AR27" i="1" s="1"/>
  <c r="B48" i="1" s="1"/>
  <c r="AU25" i="1"/>
  <c r="AS10" i="1"/>
  <c r="AS26" i="1" s="1"/>
  <c r="AP30" i="1" l="1"/>
  <c r="K43" i="1"/>
  <c r="M43" i="1" s="1"/>
  <c r="AR29" i="1"/>
  <c r="B49" i="1" s="1"/>
  <c r="AR28" i="1"/>
  <c r="AV25" i="1"/>
  <c r="AT10" i="1"/>
  <c r="AU10" i="1"/>
  <c r="AU26" i="1" s="1"/>
  <c r="AR30" i="1" l="1"/>
  <c r="B50" i="1"/>
  <c r="K44" i="1"/>
  <c r="AT26" i="1"/>
  <c r="AT27" i="1" s="1"/>
  <c r="AW25" i="1"/>
  <c r="AX25" i="1"/>
  <c r="AV10" i="1"/>
  <c r="AV26" i="1" s="1"/>
  <c r="AT29" i="1" l="1"/>
  <c r="C48" i="1"/>
  <c r="AV27" i="1"/>
  <c r="AT28" i="1"/>
  <c r="AY25" i="1"/>
  <c r="AW10" i="1"/>
  <c r="AW26" i="1" s="1"/>
  <c r="AV28" i="1" l="1"/>
  <c r="AV29" i="1"/>
  <c r="D48" i="1"/>
  <c r="AT30" i="1"/>
  <c r="C49" i="1"/>
  <c r="AZ25" i="1"/>
  <c r="AX10" i="1"/>
  <c r="C50" i="1" l="1"/>
  <c r="AV30" i="1"/>
  <c r="D49" i="1"/>
  <c r="AX26" i="1"/>
  <c r="AX27" i="1" s="1"/>
  <c r="E48" i="1" s="1"/>
  <c r="BA25" i="1"/>
  <c r="BB25" i="1" s="1"/>
  <c r="AY10" i="1"/>
  <c r="AY26" i="1" s="1"/>
  <c r="D50" i="1" l="1"/>
  <c r="AX29" i="1"/>
  <c r="AX28" i="1"/>
  <c r="BC25" i="1"/>
  <c r="AZ10" i="1"/>
  <c r="AX30" i="1" l="1"/>
  <c r="E49" i="1"/>
  <c r="AZ26" i="1"/>
  <c r="AZ27" i="1" s="1"/>
  <c r="BD25" i="1"/>
  <c r="BE25" i="1" s="1"/>
  <c r="BA10" i="1"/>
  <c r="BA26" i="1" s="1"/>
  <c r="AZ29" i="1" l="1"/>
  <c r="F48" i="1"/>
  <c r="E50" i="1"/>
  <c r="AZ28" i="1"/>
  <c r="BF25" i="1"/>
  <c r="BB10" i="1"/>
  <c r="BC10" i="1" s="1"/>
  <c r="BC26" i="1" s="1"/>
  <c r="AZ30" i="1" l="1"/>
  <c r="F49" i="1"/>
  <c r="BD10" i="1"/>
  <c r="BE10" i="1" s="1"/>
  <c r="BE26" i="1" s="1"/>
  <c r="BB26" i="1"/>
  <c r="BB27" i="1" s="1"/>
  <c r="G48" i="1" s="1"/>
  <c r="BG25" i="1"/>
  <c r="F50" i="1" l="1"/>
  <c r="BB29" i="1"/>
  <c r="BB28" i="1"/>
  <c r="BD26" i="1"/>
  <c r="BD27" i="1" s="1"/>
  <c r="H48" i="1" s="1"/>
  <c r="BH25" i="1"/>
  <c r="BI25" i="1" s="1"/>
  <c r="BF10" i="1"/>
  <c r="BB30" i="1" l="1"/>
  <c r="G49" i="1"/>
  <c r="BD29" i="1"/>
  <c r="BD28" i="1"/>
  <c r="BF26" i="1"/>
  <c r="BF27" i="1" s="1"/>
  <c r="I48" i="1" s="1"/>
  <c r="BJ25" i="1"/>
  <c r="BG10" i="1"/>
  <c r="BD30" i="1" l="1"/>
  <c r="H49" i="1"/>
  <c r="H50" i="1" s="1"/>
  <c r="G50" i="1"/>
  <c r="BF29" i="1"/>
  <c r="BF28" i="1"/>
  <c r="BH10" i="1"/>
  <c r="BG26" i="1"/>
  <c r="BK25" i="1"/>
  <c r="BF30" i="1" l="1"/>
  <c r="I49" i="1"/>
  <c r="I50" i="1" s="1"/>
  <c r="BH26" i="1"/>
  <c r="BH27" i="1" s="1"/>
  <c r="J48" i="1" s="1"/>
  <c r="BI10" i="1"/>
  <c r="BI26" i="1" s="1"/>
  <c r="BL25" i="1"/>
  <c r="BJ10" i="1" l="1"/>
  <c r="BK10" i="1" s="1"/>
  <c r="BK26" i="1" s="1"/>
  <c r="BH29" i="1"/>
  <c r="BH28" i="1"/>
  <c r="BM25" i="1"/>
  <c r="BN25" i="1" s="1"/>
  <c r="BJ26" i="1" l="1"/>
  <c r="BJ27" i="1" s="1"/>
  <c r="BJ29" i="1" s="1"/>
  <c r="BL10" i="1"/>
  <c r="BL26" i="1" s="1"/>
  <c r="BL27" i="1" s="1"/>
  <c r="BL29" i="1" s="1"/>
  <c r="K48" i="1"/>
  <c r="BH30" i="1"/>
  <c r="J49" i="1"/>
  <c r="BJ28" i="1"/>
  <c r="BO25" i="1"/>
  <c r="BM10" i="1"/>
  <c r="BM26" i="1" s="1"/>
  <c r="BN10" i="1" l="1"/>
  <c r="BO10" i="1" s="1"/>
  <c r="J50" i="1"/>
  <c r="BJ30" i="1"/>
  <c r="BL30" i="1" s="1"/>
  <c r="K49" i="1"/>
  <c r="BL28" i="1"/>
  <c r="BN26" i="1"/>
  <c r="BN27" i="1" s="1"/>
  <c r="BP25" i="1"/>
  <c r="K50" i="1" l="1"/>
  <c r="M49" i="1"/>
  <c r="B53" i="1" s="1"/>
  <c r="D53" i="1" s="1"/>
  <c r="BN29" i="1"/>
  <c r="BN30" i="1" s="1"/>
  <c r="BN28" i="1"/>
  <c r="BO26" i="1"/>
  <c r="BP10" i="1"/>
  <c r="BP26" i="1" s="1"/>
  <c r="BQ25" i="1"/>
  <c r="BP27" i="1" l="1"/>
  <c r="BR25" i="1"/>
  <c r="BS25" i="1" s="1"/>
  <c r="BT25" i="1" s="1"/>
  <c r="BQ10" i="1"/>
  <c r="BR10" i="1" l="1"/>
  <c r="BR26" i="1" s="1"/>
  <c r="BR27" i="1" s="1"/>
  <c r="BS10" i="1"/>
  <c r="BQ26" i="1"/>
  <c r="BP29" i="1"/>
  <c r="BP30" i="1" s="1"/>
  <c r="BP28" i="1"/>
  <c r="BT10" i="1" l="1"/>
  <c r="BT26" i="1" s="1"/>
  <c r="BT27" i="1" s="1"/>
  <c r="BS26" i="1"/>
  <c r="BR29" i="1"/>
  <c r="BR30" i="1" s="1"/>
  <c r="BR28" i="1"/>
  <c r="BT29" i="1" l="1"/>
  <c r="BT30" i="1" s="1"/>
  <c r="BT28" i="1"/>
</calcChain>
</file>

<file path=xl/sharedStrings.xml><?xml version="1.0" encoding="utf-8"?>
<sst xmlns="http://schemas.openxmlformats.org/spreadsheetml/2006/main" count="131" uniqueCount="39">
  <si>
    <t>Transmission Annual Value of Tax Reduction from FMV Bump</t>
  </si>
  <si>
    <t>Amount of Bump</t>
  </si>
  <si>
    <t>(all figures in millions of dollars)</t>
  </si>
  <si>
    <t>CCA Class</t>
  </si>
  <si>
    <t>Rate</t>
  </si>
  <si>
    <t>Class 1</t>
  </si>
  <si>
    <t>Class 2</t>
  </si>
  <si>
    <t>Class 3</t>
  </si>
  <si>
    <t>Class 6</t>
  </si>
  <si>
    <t>Class 8</t>
  </si>
  <si>
    <t>Class 9</t>
  </si>
  <si>
    <t>Class 10</t>
  </si>
  <si>
    <t>Class 12</t>
  </si>
  <si>
    <t>Class 17</t>
  </si>
  <si>
    <t>Class 35</t>
  </si>
  <si>
    <t>Class 42</t>
  </si>
  <si>
    <t>Class 45</t>
  </si>
  <si>
    <t>Class 46</t>
  </si>
  <si>
    <t>Class 47</t>
  </si>
  <si>
    <t>Class 50</t>
  </si>
  <si>
    <t>CCA</t>
  </si>
  <si>
    <t>Open Bal.</t>
  </si>
  <si>
    <t>Tax Rate</t>
  </si>
  <si>
    <t>Tax Savings</t>
  </si>
  <si>
    <t>Goodwill</t>
  </si>
  <si>
    <t>Grossed Up Rate Impact</t>
  </si>
  <si>
    <t>Cumulative Rate Impact</t>
  </si>
  <si>
    <t>Cumulative Tax Savings</t>
  </si>
  <si>
    <t>Summary Table of Transmission Tax Savings from FMV Bump</t>
  </si>
  <si>
    <t>Year</t>
  </si>
  <si>
    <t>Rate Impact</t>
  </si>
  <si>
    <t>Annual Decrease</t>
  </si>
  <si>
    <t>Annual Rider</t>
  </si>
  <si>
    <t>Amount Accrued</t>
  </si>
  <si>
    <t>Amount Collected</t>
  </si>
  <si>
    <t>Subtotals</t>
  </si>
  <si>
    <t>plus</t>
  </si>
  <si>
    <t>remaining to be collected</t>
  </si>
  <si>
    <t>full recovery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</si>
</sst>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%"/>
  </numFmts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0" xfId="0" applyNumberFormat="1"/>
    <xf numFmtId="9" fontId="0" fillId="0" borderId="0" xfId="0" applyNumberFormat="1"/>
    <xf numFmtId="0" fontId="0" fillId="0" borderId="0" xfId="0" applyAlignment="1">
      <alignment horizontal="center"/>
    </xf>
    <xf numFmtId="165" fontId="0" fillId="0" borderId="0" xfId="0" applyNumberFormat="1"/>
    <xf numFmtId="166" fontId="0" fillId="0" borderId="0" xfId="0" applyNumberFormat="1"/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61953-8294-40F7-9590-92E3B10B392F}">
  <sheetPr>
    <pageSetUpPr fitToPage="1"/>
  </sheetPr>
  <dimension ref="A2:BX71"/>
  <sheetViews>
    <sheetView tabSelected="1" topLeftCell="A23" workbookViewId="0">
      <selection activeCell="Q35" sqref="Q35"/>
    </sheetView>
  </sheetViews>
  <sheetFormatPr defaultRowHeight="14.5" x14ac:dyDescent="0.35"/>
  <cols>
    <col min="1" max="1" width="15.36328125" customWidth="1"/>
    <col min="2" max="2" width="8.26953125" customWidth="1"/>
  </cols>
  <sheetData>
    <row r="2" spans="1:72" x14ac:dyDescent="0.35">
      <c r="A2" t="s">
        <v>0</v>
      </c>
    </row>
    <row r="3" spans="1:72" x14ac:dyDescent="0.35">
      <c r="A3" t="s">
        <v>2</v>
      </c>
    </row>
    <row r="5" spans="1:72" x14ac:dyDescent="0.35">
      <c r="A5" t="s">
        <v>1</v>
      </c>
      <c r="B5" s="1">
        <f>3483+116</f>
        <v>3599</v>
      </c>
    </row>
    <row r="6" spans="1:72" x14ac:dyDescent="0.35">
      <c r="A6" t="s">
        <v>22</v>
      </c>
      <c r="B6" s="5">
        <v>0.26500000000000001</v>
      </c>
    </row>
    <row r="8" spans="1:72" x14ac:dyDescent="0.35">
      <c r="A8" t="s">
        <v>3</v>
      </c>
      <c r="B8" t="s">
        <v>4</v>
      </c>
      <c r="C8" s="8">
        <v>2016</v>
      </c>
      <c r="D8" s="8"/>
      <c r="E8" s="8">
        <f>+C8+1</f>
        <v>2017</v>
      </c>
      <c r="F8" s="8"/>
      <c r="G8" s="8">
        <f>+E8+1</f>
        <v>2018</v>
      </c>
      <c r="H8" s="8"/>
      <c r="I8" s="8">
        <f>+G8+1</f>
        <v>2019</v>
      </c>
      <c r="J8" s="8"/>
      <c r="K8" s="8">
        <f>+I8+1</f>
        <v>2020</v>
      </c>
      <c r="L8" s="8"/>
      <c r="M8" s="8">
        <f>+K8+1</f>
        <v>2021</v>
      </c>
      <c r="N8" s="8"/>
      <c r="O8" s="8">
        <f>+M8+1</f>
        <v>2022</v>
      </c>
      <c r="P8" s="8"/>
      <c r="Q8" s="8">
        <f>+O8+1</f>
        <v>2023</v>
      </c>
      <c r="R8" s="8"/>
      <c r="S8" s="8">
        <f>+Q8+1</f>
        <v>2024</v>
      </c>
      <c r="T8" s="8"/>
      <c r="U8" s="8">
        <f>+S8+1</f>
        <v>2025</v>
      </c>
      <c r="V8" s="8"/>
      <c r="W8" s="8">
        <f>+U8+1</f>
        <v>2026</v>
      </c>
      <c r="X8" s="8"/>
      <c r="Y8" s="8">
        <f>+W8+1</f>
        <v>2027</v>
      </c>
      <c r="Z8" s="8"/>
      <c r="AA8" s="8">
        <f>+Y8+1</f>
        <v>2028</v>
      </c>
      <c r="AB8" s="8"/>
      <c r="AC8" s="8">
        <f>+AA8+1</f>
        <v>2029</v>
      </c>
      <c r="AD8" s="8"/>
      <c r="AE8" s="8">
        <f>+AC8+1</f>
        <v>2030</v>
      </c>
      <c r="AF8" s="8"/>
      <c r="AG8" s="8">
        <f>+AE8+1</f>
        <v>2031</v>
      </c>
      <c r="AH8" s="8"/>
      <c r="AI8" s="8">
        <f>+AG8+1</f>
        <v>2032</v>
      </c>
      <c r="AJ8" s="8"/>
      <c r="AK8" s="8">
        <f>+AI8+1</f>
        <v>2033</v>
      </c>
      <c r="AL8" s="8"/>
      <c r="AM8" s="8">
        <f>+AK8+1</f>
        <v>2034</v>
      </c>
      <c r="AN8" s="8"/>
      <c r="AO8" s="8">
        <f>+AM8+1</f>
        <v>2035</v>
      </c>
      <c r="AP8" s="8"/>
      <c r="AQ8" s="8">
        <f>+AO8+1</f>
        <v>2036</v>
      </c>
      <c r="AR8" s="8"/>
      <c r="AS8" s="8">
        <f>+AQ8+1</f>
        <v>2037</v>
      </c>
      <c r="AT8" s="8"/>
      <c r="AU8" s="8">
        <f>+AS8+1</f>
        <v>2038</v>
      </c>
      <c r="AV8" s="8"/>
      <c r="AW8" s="8">
        <f>+AU8+1</f>
        <v>2039</v>
      </c>
      <c r="AX8" s="8"/>
      <c r="AY8" s="8">
        <f>+AW8+1</f>
        <v>2040</v>
      </c>
      <c r="AZ8" s="8"/>
      <c r="BA8" s="8">
        <f>+AY8+1</f>
        <v>2041</v>
      </c>
      <c r="BB8" s="8"/>
      <c r="BC8" s="8">
        <f>+BA8+1</f>
        <v>2042</v>
      </c>
      <c r="BD8" s="8"/>
      <c r="BE8" s="8">
        <f>+BC8+1</f>
        <v>2043</v>
      </c>
      <c r="BF8" s="8"/>
      <c r="BG8" s="8">
        <f>+BE8+1</f>
        <v>2044</v>
      </c>
      <c r="BH8" s="8"/>
      <c r="BI8" s="8">
        <f>+BG8+1</f>
        <v>2045</v>
      </c>
      <c r="BJ8" s="8"/>
      <c r="BK8" s="8">
        <f>+BI8+1</f>
        <v>2046</v>
      </c>
      <c r="BL8" s="8"/>
      <c r="BM8" s="8">
        <f>+BK8+1</f>
        <v>2047</v>
      </c>
      <c r="BN8" s="8"/>
      <c r="BO8" s="8">
        <f>+BM8+1</f>
        <v>2048</v>
      </c>
      <c r="BP8" s="8"/>
      <c r="BQ8" s="8">
        <f>+BO8+1</f>
        <v>2049</v>
      </c>
      <c r="BR8" s="8"/>
      <c r="BS8" s="8">
        <f>+BQ8+1</f>
        <v>2050</v>
      </c>
      <c r="BT8" s="8"/>
    </row>
    <row r="9" spans="1:72" x14ac:dyDescent="0.35">
      <c r="C9" s="3" t="s">
        <v>21</v>
      </c>
      <c r="D9" s="3" t="s">
        <v>20</v>
      </c>
      <c r="E9" s="3" t="s">
        <v>21</v>
      </c>
      <c r="F9" s="3" t="s">
        <v>20</v>
      </c>
      <c r="G9" s="3" t="s">
        <v>21</v>
      </c>
      <c r="H9" s="3" t="s">
        <v>20</v>
      </c>
      <c r="I9" s="3" t="s">
        <v>21</v>
      </c>
      <c r="J9" s="3" t="s">
        <v>20</v>
      </c>
      <c r="K9" s="3" t="s">
        <v>21</v>
      </c>
      <c r="L9" s="3" t="s">
        <v>20</v>
      </c>
      <c r="M9" s="3" t="s">
        <v>21</v>
      </c>
      <c r="N9" s="3" t="s">
        <v>20</v>
      </c>
      <c r="O9" s="3" t="s">
        <v>21</v>
      </c>
      <c r="P9" s="3" t="s">
        <v>20</v>
      </c>
      <c r="Q9" s="3" t="s">
        <v>21</v>
      </c>
      <c r="R9" s="3" t="s">
        <v>20</v>
      </c>
      <c r="S9" s="3" t="s">
        <v>21</v>
      </c>
      <c r="T9" s="3" t="s">
        <v>20</v>
      </c>
      <c r="U9" s="3" t="s">
        <v>21</v>
      </c>
      <c r="V9" s="3" t="s">
        <v>20</v>
      </c>
      <c r="W9" s="3" t="s">
        <v>21</v>
      </c>
      <c r="X9" s="3" t="s">
        <v>20</v>
      </c>
      <c r="Y9" s="3" t="s">
        <v>21</v>
      </c>
      <c r="Z9" s="3" t="s">
        <v>20</v>
      </c>
      <c r="AA9" s="3" t="s">
        <v>21</v>
      </c>
      <c r="AB9" s="3" t="s">
        <v>20</v>
      </c>
      <c r="AC9" s="3" t="s">
        <v>21</v>
      </c>
      <c r="AD9" s="3" t="s">
        <v>20</v>
      </c>
      <c r="AE9" s="3" t="s">
        <v>21</v>
      </c>
      <c r="AF9" s="3" t="s">
        <v>20</v>
      </c>
      <c r="AG9" s="3" t="s">
        <v>21</v>
      </c>
      <c r="AH9" s="3" t="s">
        <v>20</v>
      </c>
      <c r="AI9" s="3" t="s">
        <v>21</v>
      </c>
      <c r="AJ9" s="3" t="s">
        <v>20</v>
      </c>
      <c r="AK9" s="3" t="s">
        <v>21</v>
      </c>
      <c r="AL9" s="3" t="s">
        <v>20</v>
      </c>
      <c r="AM9" s="3" t="s">
        <v>21</v>
      </c>
      <c r="AN9" s="3" t="s">
        <v>20</v>
      </c>
      <c r="AO9" s="3" t="s">
        <v>21</v>
      </c>
      <c r="AP9" s="3" t="s">
        <v>20</v>
      </c>
      <c r="AQ9" s="3" t="s">
        <v>21</v>
      </c>
      <c r="AR9" s="3" t="s">
        <v>20</v>
      </c>
      <c r="AS9" s="3" t="s">
        <v>21</v>
      </c>
      <c r="AT9" s="3" t="s">
        <v>20</v>
      </c>
      <c r="AU9" s="3" t="s">
        <v>21</v>
      </c>
      <c r="AV9" s="3" t="s">
        <v>20</v>
      </c>
      <c r="AW9" s="3" t="s">
        <v>21</v>
      </c>
      <c r="AX9" s="3" t="s">
        <v>20</v>
      </c>
      <c r="AY9" s="3" t="s">
        <v>21</v>
      </c>
      <c r="AZ9" s="3" t="s">
        <v>20</v>
      </c>
      <c r="BA9" s="3" t="s">
        <v>21</v>
      </c>
      <c r="BB9" s="3" t="s">
        <v>20</v>
      </c>
      <c r="BC9" s="3" t="s">
        <v>21</v>
      </c>
      <c r="BD9" s="3" t="s">
        <v>20</v>
      </c>
      <c r="BE9" s="3" t="s">
        <v>21</v>
      </c>
      <c r="BF9" s="3" t="s">
        <v>20</v>
      </c>
      <c r="BG9" s="3" t="s">
        <v>21</v>
      </c>
      <c r="BH9" s="3" t="s">
        <v>20</v>
      </c>
      <c r="BI9" s="3" t="s">
        <v>21</v>
      </c>
      <c r="BJ9" s="3" t="s">
        <v>20</v>
      </c>
      <c r="BK9" s="3" t="s">
        <v>21</v>
      </c>
      <c r="BL9" s="3" t="s">
        <v>20</v>
      </c>
      <c r="BM9" s="3" t="s">
        <v>21</v>
      </c>
      <c r="BN9" s="3" t="s">
        <v>20</v>
      </c>
      <c r="BO9" s="3" t="s">
        <v>21</v>
      </c>
      <c r="BP9" s="3" t="s">
        <v>20</v>
      </c>
      <c r="BQ9" s="3" t="s">
        <v>21</v>
      </c>
      <c r="BR9" s="3" t="s">
        <v>20</v>
      </c>
      <c r="BS9" s="3" t="s">
        <v>21</v>
      </c>
      <c r="BT9" s="3" t="s">
        <v>20</v>
      </c>
    </row>
    <row r="10" spans="1:72" x14ac:dyDescent="0.35">
      <c r="A10" t="s">
        <v>5</v>
      </c>
      <c r="B10" s="2">
        <v>0.04</v>
      </c>
      <c r="C10" s="4">
        <f>+$B$5*2015.5/6221</f>
        <v>1166.0158334672883</v>
      </c>
      <c r="D10" s="4">
        <f>+$B10*C10</f>
        <v>46.640633338691536</v>
      </c>
      <c r="E10" s="4">
        <f>+C10-D10</f>
        <v>1119.3752001285968</v>
      </c>
      <c r="F10" s="4">
        <f>+$B10*E10</f>
        <v>44.775008005143874</v>
      </c>
      <c r="G10" s="4">
        <f>+E10-F10</f>
        <v>1074.6001921234529</v>
      </c>
      <c r="H10" s="4">
        <f>+$B10*G10</f>
        <v>42.984007684938113</v>
      </c>
      <c r="I10" s="4">
        <f>+G10-H10</f>
        <v>1031.6161844385147</v>
      </c>
      <c r="J10" s="4">
        <f>+$B10*I10</f>
        <v>41.264647377540591</v>
      </c>
      <c r="K10" s="4">
        <f>+I10-J10</f>
        <v>990.35153706097412</v>
      </c>
      <c r="L10" s="4">
        <f>+$B10*K10</f>
        <v>39.614061482438963</v>
      </c>
      <c r="M10" s="4">
        <f>+K10-L10</f>
        <v>950.73747557853517</v>
      </c>
      <c r="N10" s="4">
        <f>+$B10*M10</f>
        <v>38.029499023141405</v>
      </c>
      <c r="O10" s="4">
        <f>+M10-N10</f>
        <v>912.70797655539377</v>
      </c>
      <c r="P10" s="4">
        <f>+$B10*O10</f>
        <v>36.508319062215755</v>
      </c>
      <c r="Q10" s="4">
        <f>+O10-P10</f>
        <v>876.19965749317805</v>
      </c>
      <c r="R10" s="4">
        <f>+$B10*Q10</f>
        <v>35.047986299727121</v>
      </c>
      <c r="S10" s="4">
        <f>+Q10-R10</f>
        <v>841.15167119345097</v>
      </c>
      <c r="T10" s="4">
        <f>+$B10*S10</f>
        <v>33.646066847738041</v>
      </c>
      <c r="U10" s="4">
        <f>+S10-T10</f>
        <v>807.50560434571298</v>
      </c>
      <c r="V10" s="4">
        <f>+$B10*U10</f>
        <v>32.300224173828518</v>
      </c>
      <c r="W10" s="4">
        <f>+U10-V10</f>
        <v>775.20538017188449</v>
      </c>
      <c r="X10" s="4">
        <f>+$B10*W10</f>
        <v>31.008215206875381</v>
      </c>
      <c r="Y10" s="4">
        <f>+W10-X10</f>
        <v>744.19716496500905</v>
      </c>
      <c r="Z10" s="4">
        <f>+$B10*Y10</f>
        <v>29.767886598600363</v>
      </c>
      <c r="AA10" s="4">
        <f>+Y10-Z10</f>
        <v>714.42927836640865</v>
      </c>
      <c r="AB10" s="4">
        <f>+$B10*AA10</f>
        <v>28.577171134656346</v>
      </c>
      <c r="AC10" s="4">
        <f>+AA10-AB10</f>
        <v>685.85210723175226</v>
      </c>
      <c r="AD10" s="4">
        <f>+$B10*AC10</f>
        <v>27.434084289270089</v>
      </c>
      <c r="AE10" s="4">
        <f>+AC10-AD10</f>
        <v>658.41802294248214</v>
      </c>
      <c r="AF10" s="4">
        <f>+$B10*AE10</f>
        <v>26.336720917699285</v>
      </c>
      <c r="AG10" s="4">
        <f>+AE10-AF10</f>
        <v>632.08130202478287</v>
      </c>
      <c r="AH10" s="4">
        <f>+$B10*AG10</f>
        <v>25.283252080991314</v>
      </c>
      <c r="AI10" s="4">
        <f>+AG10-AH10</f>
        <v>606.79804994379151</v>
      </c>
      <c r="AJ10" s="4">
        <f>+$B10*AI10</f>
        <v>24.271921997751662</v>
      </c>
      <c r="AK10" s="4">
        <f>+AI10-AJ10</f>
        <v>582.52612794603988</v>
      </c>
      <c r="AL10" s="4">
        <f>+$B10*AK10</f>
        <v>23.301045117841596</v>
      </c>
      <c r="AM10" s="4">
        <f>+AK10-AL10</f>
        <v>559.22508282819831</v>
      </c>
      <c r="AN10" s="4">
        <f>+$B10*AM10</f>
        <v>22.369003313127934</v>
      </c>
      <c r="AO10" s="4">
        <f>+AM10-AN10</f>
        <v>536.85607951507041</v>
      </c>
      <c r="AP10" s="4">
        <f>+$B10*AO10</f>
        <v>21.474243180602816</v>
      </c>
      <c r="AQ10" s="4">
        <f>+AO10-AP10</f>
        <v>515.38183633446761</v>
      </c>
      <c r="AR10" s="4">
        <f>+$B10*AQ10</f>
        <v>20.615273453378705</v>
      </c>
      <c r="AS10" s="4">
        <f>+AQ10-AR10</f>
        <v>494.76656288108893</v>
      </c>
      <c r="AT10" s="4">
        <f>+$B10*AS10</f>
        <v>19.790662515243557</v>
      </c>
      <c r="AU10" s="4">
        <f>+AS10-AT10</f>
        <v>474.97590036584535</v>
      </c>
      <c r="AV10" s="4">
        <f>+$B10*AU10</f>
        <v>18.999036014633813</v>
      </c>
      <c r="AW10" s="4">
        <f>+AU10-AV10</f>
        <v>455.97686435121153</v>
      </c>
      <c r="AX10" s="4">
        <f>+$B10*AW10</f>
        <v>18.239074574048463</v>
      </c>
      <c r="AY10" s="4">
        <f>+AW10-AX10</f>
        <v>437.73778977716307</v>
      </c>
      <c r="AZ10" s="4">
        <f>+$B10*AY10</f>
        <v>17.509511591086522</v>
      </c>
      <c r="BA10" s="4">
        <f>+AY10-AZ10</f>
        <v>420.22827818607652</v>
      </c>
      <c r="BB10" s="4">
        <f>+$B10*BA10</f>
        <v>16.809131127443059</v>
      </c>
      <c r="BC10" s="4">
        <f>+BA10-BB10</f>
        <v>403.41914705863348</v>
      </c>
      <c r="BD10" s="4">
        <f>+$B10*BC10</f>
        <v>16.13676588234534</v>
      </c>
      <c r="BE10" s="4">
        <f>+BC10-BD10</f>
        <v>387.28238117628814</v>
      </c>
      <c r="BF10" s="4">
        <f>+$B10*BE10</f>
        <v>15.491295247051527</v>
      </c>
      <c r="BG10" s="4">
        <f>+BE10-BF10</f>
        <v>371.7910859292366</v>
      </c>
      <c r="BH10" s="4">
        <f>+$B10*BG10</f>
        <v>14.871643437169464</v>
      </c>
      <c r="BI10" s="4">
        <f>+BG10-BH10</f>
        <v>356.91944249206716</v>
      </c>
      <c r="BJ10" s="4">
        <f>+$B10*BI10</f>
        <v>14.276777699682686</v>
      </c>
      <c r="BK10" s="4">
        <f>+BI10-BJ10</f>
        <v>342.64266479238449</v>
      </c>
      <c r="BL10" s="4">
        <f>+$B10*BK10</f>
        <v>13.70570659169538</v>
      </c>
      <c r="BM10" s="4">
        <f>+BK10-BL10</f>
        <v>328.93695820068911</v>
      </c>
      <c r="BN10" s="4">
        <f>+$B10*BM10</f>
        <v>13.157478328027565</v>
      </c>
      <c r="BO10" s="4">
        <f>+BM10-BN10</f>
        <v>315.77947987266157</v>
      </c>
      <c r="BP10" s="4">
        <f>+$B10*BO10</f>
        <v>12.631179194906464</v>
      </c>
      <c r="BQ10" s="4">
        <f>+BO10-BP10</f>
        <v>303.14830067775512</v>
      </c>
      <c r="BR10" s="4">
        <f>+$B10*BQ10</f>
        <v>12.125932027110204</v>
      </c>
      <c r="BS10" s="4">
        <f>+BQ10-BR10</f>
        <v>291.02236865064492</v>
      </c>
      <c r="BT10" s="4">
        <f>+$B10*BS10</f>
        <v>11.640894746025797</v>
      </c>
    </row>
    <row r="11" spans="1:72" x14ac:dyDescent="0.35">
      <c r="A11" t="s">
        <v>6</v>
      </c>
      <c r="B11" s="2">
        <v>0.06</v>
      </c>
      <c r="C11" s="4">
        <f>+$B$5*535.8/6221</f>
        <v>309.97334833628031</v>
      </c>
      <c r="D11" s="4">
        <f t="shared" ref="D11:D25" si="0">+$B11*C11</f>
        <v>18.598400900176816</v>
      </c>
      <c r="E11" s="4">
        <f t="shared" ref="E11:E24" si="1">+C11-D11</f>
        <v>291.37494743610347</v>
      </c>
      <c r="F11" s="4">
        <f t="shared" ref="F11" si="2">+$B11*E11</f>
        <v>17.482496846166207</v>
      </c>
      <c r="G11" s="4">
        <f t="shared" ref="G11:G24" si="3">+E11-F11</f>
        <v>273.89245058993725</v>
      </c>
      <c r="H11" s="4">
        <f t="shared" ref="H11" si="4">+$B11*G11</f>
        <v>16.433547035396234</v>
      </c>
      <c r="I11" s="4">
        <f t="shared" ref="I11:I24" si="5">+G11-H11</f>
        <v>257.458903554541</v>
      </c>
      <c r="J11" s="4">
        <f t="shared" ref="J11" si="6">+$B11*I11</f>
        <v>15.447534213272458</v>
      </c>
      <c r="K11" s="4">
        <f t="shared" ref="K11:K24" si="7">+I11-J11</f>
        <v>242.01136934126853</v>
      </c>
      <c r="L11" s="4">
        <f t="shared" ref="L11:L25" si="8">+$B11*K11</f>
        <v>14.520682160476111</v>
      </c>
      <c r="M11" s="4">
        <f t="shared" ref="M11:M24" si="9">+K11-L11</f>
        <v>227.49068718079243</v>
      </c>
      <c r="N11" s="4">
        <f t="shared" ref="N11" si="10">+$B11*M11</f>
        <v>13.649441230847545</v>
      </c>
      <c r="O11" s="4">
        <f t="shared" ref="O11:O24" si="11">+M11-N11</f>
        <v>213.84124594994489</v>
      </c>
      <c r="P11" s="4">
        <f t="shared" ref="P11:P25" si="12">+$B11*O11</f>
        <v>12.830474756996693</v>
      </c>
      <c r="Q11" s="4">
        <f t="shared" ref="Q11:Q24" si="13">+O11-P11</f>
        <v>201.0107711929482</v>
      </c>
      <c r="R11" s="4">
        <f t="shared" ref="R11" si="14">+$B11*Q11</f>
        <v>12.060646271576891</v>
      </c>
      <c r="S11" s="4">
        <f t="shared" ref="S11:S24" si="15">+Q11-R11</f>
        <v>188.9501249213713</v>
      </c>
      <c r="T11" s="4">
        <f t="shared" ref="T11" si="16">+$B11*S11</f>
        <v>11.337007495282277</v>
      </c>
      <c r="U11" s="4">
        <f t="shared" ref="U11:U24" si="17">+S11-T11</f>
        <v>177.61311742608902</v>
      </c>
      <c r="V11" s="4">
        <f t="shared" ref="V11" si="18">+$B11*U11</f>
        <v>10.656787045565341</v>
      </c>
      <c r="W11" s="4">
        <f t="shared" ref="W11:W24" si="19">+U11-V11</f>
        <v>166.95633038052367</v>
      </c>
      <c r="X11" s="4">
        <f t="shared" ref="X11:X25" si="20">+$B11*W11</f>
        <v>10.017379822831419</v>
      </c>
      <c r="Y11" s="4">
        <f t="shared" ref="Y11:Y24" si="21">+W11-X11</f>
        <v>156.93895055769224</v>
      </c>
      <c r="Z11" s="4">
        <f t="shared" ref="Z11" si="22">+$B11*Y11</f>
        <v>9.4163370334615344</v>
      </c>
      <c r="AA11" s="4">
        <f t="shared" ref="AA11:AA24" si="23">+Y11-Z11</f>
        <v>147.52261352423071</v>
      </c>
      <c r="AB11" s="4">
        <f t="shared" ref="AB11" si="24">+$B11*AA11</f>
        <v>8.8513568114538419</v>
      </c>
      <c r="AC11" s="4">
        <f t="shared" ref="AC11:AC24" si="25">+AA11-AB11</f>
        <v>138.67125671277685</v>
      </c>
      <c r="AD11" s="4">
        <f t="shared" ref="AD11" si="26">+$B11*AC11</f>
        <v>8.3202754027666117</v>
      </c>
      <c r="AE11" s="4">
        <f t="shared" ref="AE11:AE24" si="27">+AC11-AD11</f>
        <v>130.35098131001024</v>
      </c>
      <c r="AF11" s="4">
        <f t="shared" ref="AF11:AF25" si="28">+$B11*AE11</f>
        <v>7.8210588786006143</v>
      </c>
      <c r="AG11" s="4">
        <f t="shared" ref="AG11:AG24" si="29">+AE11-AF11</f>
        <v>122.52992243140963</v>
      </c>
      <c r="AH11" s="4">
        <f t="shared" ref="AH11" si="30">+$B11*AG11</f>
        <v>7.3517953458845779</v>
      </c>
      <c r="AI11" s="4">
        <f t="shared" ref="AI11:AI24" si="31">+AG11-AH11</f>
        <v>115.17812708552505</v>
      </c>
      <c r="AJ11" s="4">
        <f t="shared" ref="AJ11:AJ25" si="32">+$B11*AI11</f>
        <v>6.9106876251315024</v>
      </c>
      <c r="AK11" s="4">
        <f t="shared" ref="AK11:AK24" si="33">+AI11-AJ11</f>
        <v>108.26743946039355</v>
      </c>
      <c r="AL11" s="4">
        <f t="shared" ref="AL11" si="34">+$B11*AK11</f>
        <v>6.4960463676236122</v>
      </c>
      <c r="AM11" s="4">
        <f t="shared" ref="AM11:AM24" si="35">+AK11-AL11</f>
        <v>101.77139309276994</v>
      </c>
      <c r="AN11" s="4">
        <f t="shared" ref="AN11:AN25" si="36">+$B11*AM11</f>
        <v>6.1062835855661959</v>
      </c>
      <c r="AO11" s="4">
        <f t="shared" ref="AO11:AO24" si="37">+AM11-AN11</f>
        <v>95.665109507203738</v>
      </c>
      <c r="AP11" s="4">
        <f t="shared" ref="AP11" si="38">+$B11*AO11</f>
        <v>5.7399065704322236</v>
      </c>
      <c r="AQ11" s="4">
        <f t="shared" ref="AQ11:AQ24" si="39">+AO11-AP11</f>
        <v>89.925202936771512</v>
      </c>
      <c r="AR11" s="4">
        <f t="shared" ref="AR11" si="40">+$B11*AQ11</f>
        <v>5.3955121762062905</v>
      </c>
      <c r="AS11" s="4">
        <f t="shared" ref="AS11:AS24" si="41">+AQ11-AR11</f>
        <v>84.529690760565217</v>
      </c>
      <c r="AT11" s="4">
        <f t="shared" ref="AT11" si="42">+$B11*AS11</f>
        <v>5.0717814456339125</v>
      </c>
      <c r="AU11" s="4">
        <f t="shared" ref="AU11:AU24" si="43">+AS11-AT11</f>
        <v>79.4579093149313</v>
      </c>
      <c r="AV11" s="4">
        <f t="shared" ref="AV11:AV25" si="44">+$B11*AU11</f>
        <v>4.767474558895878</v>
      </c>
      <c r="AW11" s="4">
        <f t="shared" ref="AW11:AW24" si="45">+AU11-AV11</f>
        <v>74.690434756035415</v>
      </c>
      <c r="AX11" s="4">
        <f t="shared" ref="AX11" si="46">+$B11*AW11</f>
        <v>4.4814260853621244</v>
      </c>
      <c r="AY11" s="4">
        <f t="shared" ref="AY11:AY24" si="47">+AW11-AX11</f>
        <v>70.209008670673285</v>
      </c>
      <c r="AZ11" s="4">
        <f t="shared" ref="AZ11:AZ25" si="48">+$B11*AY11</f>
        <v>4.2125405202403972</v>
      </c>
      <c r="BA11" s="4">
        <f t="shared" ref="BA11:BA24" si="49">+AY11-AZ11</f>
        <v>65.996468150432889</v>
      </c>
      <c r="BB11" s="4">
        <f t="shared" ref="BB11" si="50">+$B11*BA11</f>
        <v>3.9597880890259733</v>
      </c>
      <c r="BC11" s="4">
        <f t="shared" ref="BC11:BC24" si="51">+BA11-BB11</f>
        <v>62.036680061406919</v>
      </c>
      <c r="BD11" s="4">
        <f t="shared" ref="BD11:BD25" si="52">+$B11*BC11</f>
        <v>3.722200803684415</v>
      </c>
      <c r="BE11" s="4">
        <f t="shared" ref="BE11:BE24" si="53">+BC11-BD11</f>
        <v>58.314479257722503</v>
      </c>
      <c r="BF11" s="4">
        <f t="shared" ref="BF11" si="54">+$B11*BE11</f>
        <v>3.49886875546335</v>
      </c>
      <c r="BG11" s="4">
        <f t="shared" ref="BG11:BG24" si="55">+BE11-BF11</f>
        <v>54.815610502259155</v>
      </c>
      <c r="BH11" s="4">
        <f t="shared" ref="BH11" si="56">+$B11*BG11</f>
        <v>3.2889366301355492</v>
      </c>
      <c r="BI11" s="4">
        <f t="shared" ref="BI11:BI24" si="57">+BG11-BH11</f>
        <v>51.526673872123602</v>
      </c>
      <c r="BJ11" s="4">
        <f t="shared" ref="BJ11" si="58">+$B11*BI11</f>
        <v>3.0916004323274162</v>
      </c>
      <c r="BK11" s="4">
        <f t="shared" ref="BK11:BK24" si="59">+BI11-BJ11</f>
        <v>48.435073439796184</v>
      </c>
      <c r="BL11" s="4">
        <f t="shared" ref="BL11:BL25" si="60">+$B11*BK11</f>
        <v>2.906104406387771</v>
      </c>
      <c r="BM11" s="4">
        <f t="shared" ref="BM11:BM24" si="61">+BK11-BL11</f>
        <v>45.528969033408416</v>
      </c>
      <c r="BN11" s="4">
        <f t="shared" ref="BN11" si="62">+$B11*BM11</f>
        <v>2.731738142004505</v>
      </c>
      <c r="BO11" s="4">
        <f t="shared" ref="BO11:BO24" si="63">+BM11-BN11</f>
        <v>42.797230891403913</v>
      </c>
      <c r="BP11" s="4">
        <f t="shared" ref="BP11:BP25" si="64">+$B11*BO11</f>
        <v>2.5678338534842347</v>
      </c>
      <c r="BQ11" s="4">
        <f t="shared" ref="BQ11:BQ25" si="65">+BO11-BP11</f>
        <v>40.229397037919682</v>
      </c>
      <c r="BR11" s="4">
        <f t="shared" ref="BR11" si="66">+$B11*BQ11</f>
        <v>2.4137638222751807</v>
      </c>
      <c r="BS11" s="4">
        <f t="shared" ref="BS11:BS25" si="67">+BQ11-BR11</f>
        <v>37.815633215644503</v>
      </c>
      <c r="BT11" s="4">
        <f t="shared" ref="BT11" si="68">+$B11*BS11</f>
        <v>2.2689379929386702</v>
      </c>
    </row>
    <row r="12" spans="1:72" x14ac:dyDescent="0.35">
      <c r="A12" t="s">
        <v>7</v>
      </c>
      <c r="B12" s="2">
        <v>0.05</v>
      </c>
      <c r="C12" s="4">
        <f>+$B$5*239.8/6221</f>
        <v>138.73013984889892</v>
      </c>
      <c r="D12" s="4">
        <f t="shared" si="0"/>
        <v>6.9365069924449463</v>
      </c>
      <c r="E12" s="4">
        <f t="shared" si="1"/>
        <v>131.79363285645397</v>
      </c>
      <c r="F12" s="4">
        <f t="shared" ref="F12" si="69">+$B12*E12</f>
        <v>6.5896816428226987</v>
      </c>
      <c r="G12" s="4">
        <f t="shared" si="3"/>
        <v>125.20395121363127</v>
      </c>
      <c r="H12" s="4">
        <f t="shared" ref="H12" si="70">+$B12*G12</f>
        <v>6.2601975606815641</v>
      </c>
      <c r="I12" s="4">
        <f t="shared" si="5"/>
        <v>118.94375365294971</v>
      </c>
      <c r="J12" s="4">
        <f t="shared" ref="J12" si="71">+$B12*I12</f>
        <v>5.9471876826474857</v>
      </c>
      <c r="K12" s="4">
        <f t="shared" si="7"/>
        <v>112.99656597030223</v>
      </c>
      <c r="L12" s="4">
        <f t="shared" si="8"/>
        <v>5.6498282985151116</v>
      </c>
      <c r="M12" s="4">
        <f t="shared" si="9"/>
        <v>107.34673767178711</v>
      </c>
      <c r="N12" s="4">
        <f t="shared" ref="N12" si="72">+$B12*M12</f>
        <v>5.3673368835893562</v>
      </c>
      <c r="O12" s="4">
        <f t="shared" si="11"/>
        <v>101.97940078819775</v>
      </c>
      <c r="P12" s="4">
        <f t="shared" si="12"/>
        <v>5.0989700394098882</v>
      </c>
      <c r="Q12" s="4">
        <f t="shared" si="13"/>
        <v>96.880430748787859</v>
      </c>
      <c r="R12" s="4">
        <f t="shared" ref="R12" si="73">+$B12*Q12</f>
        <v>4.8440215374393931</v>
      </c>
      <c r="S12" s="4">
        <f t="shared" si="15"/>
        <v>92.03640921134847</v>
      </c>
      <c r="T12" s="4">
        <f t="shared" ref="T12" si="74">+$B12*S12</f>
        <v>4.6018204605674233</v>
      </c>
      <c r="U12" s="4">
        <f t="shared" si="17"/>
        <v>87.434588750781046</v>
      </c>
      <c r="V12" s="4">
        <f t="shared" ref="V12" si="75">+$B12*U12</f>
        <v>4.3717294375390523</v>
      </c>
      <c r="W12" s="4">
        <f t="shared" si="19"/>
        <v>83.062859313242001</v>
      </c>
      <c r="X12" s="4">
        <f t="shared" si="20"/>
        <v>4.1531429656621004</v>
      </c>
      <c r="Y12" s="4">
        <f t="shared" si="21"/>
        <v>78.909716347579902</v>
      </c>
      <c r="Z12" s="4">
        <f t="shared" ref="Z12" si="76">+$B12*Y12</f>
        <v>3.9454858173789953</v>
      </c>
      <c r="AA12" s="4">
        <f t="shared" si="23"/>
        <v>74.964230530200908</v>
      </c>
      <c r="AB12" s="4">
        <f t="shared" ref="AB12" si="77">+$B12*AA12</f>
        <v>3.7482115265100457</v>
      </c>
      <c r="AC12" s="4">
        <f t="shared" si="25"/>
        <v>71.21601900369086</v>
      </c>
      <c r="AD12" s="4">
        <f t="shared" ref="AD12" si="78">+$B12*AC12</f>
        <v>3.560800950184543</v>
      </c>
      <c r="AE12" s="4">
        <f t="shared" si="27"/>
        <v>67.655218053506317</v>
      </c>
      <c r="AF12" s="4">
        <f t="shared" si="28"/>
        <v>3.382760902675316</v>
      </c>
      <c r="AG12" s="4">
        <f t="shared" si="29"/>
        <v>64.272457150831002</v>
      </c>
      <c r="AH12" s="4">
        <f t="shared" ref="AH12" si="79">+$B12*AG12</f>
        <v>3.2136228575415502</v>
      </c>
      <c r="AI12" s="4">
        <f t="shared" si="31"/>
        <v>61.058834293289451</v>
      </c>
      <c r="AJ12" s="4">
        <f t="shared" si="32"/>
        <v>3.0529417146644726</v>
      </c>
      <c r="AK12" s="4">
        <f t="shared" si="33"/>
        <v>58.00589257862498</v>
      </c>
      <c r="AL12" s="4">
        <f t="shared" ref="AL12" si="80">+$B12*AK12</f>
        <v>2.900294628931249</v>
      </c>
      <c r="AM12" s="4">
        <f t="shared" si="35"/>
        <v>55.105597949693731</v>
      </c>
      <c r="AN12" s="4">
        <f t="shared" si="36"/>
        <v>2.7552798974846868</v>
      </c>
      <c r="AO12" s="4">
        <f t="shared" si="37"/>
        <v>52.350318052209047</v>
      </c>
      <c r="AP12" s="4">
        <f t="shared" ref="AP12" si="81">+$B12*AO12</f>
        <v>2.6175159026104526</v>
      </c>
      <c r="AQ12" s="4">
        <f t="shared" si="39"/>
        <v>49.732802149598598</v>
      </c>
      <c r="AR12" s="4">
        <f t="shared" ref="AR12" si="82">+$B12*AQ12</f>
        <v>2.4866401074799303</v>
      </c>
      <c r="AS12" s="4">
        <f t="shared" si="41"/>
        <v>47.246162042118669</v>
      </c>
      <c r="AT12" s="4">
        <f t="shared" ref="AT12" si="83">+$B12*AS12</f>
        <v>2.3623081021059336</v>
      </c>
      <c r="AU12" s="4">
        <f t="shared" si="43"/>
        <v>44.883853940012735</v>
      </c>
      <c r="AV12" s="4">
        <f t="shared" si="44"/>
        <v>2.2441926970006367</v>
      </c>
      <c r="AW12" s="4">
        <f t="shared" si="45"/>
        <v>42.6396612430121</v>
      </c>
      <c r="AX12" s="4">
        <f t="shared" ref="AX12" si="84">+$B12*AW12</f>
        <v>2.1319830621506051</v>
      </c>
      <c r="AY12" s="4">
        <f t="shared" si="47"/>
        <v>40.507678180861497</v>
      </c>
      <c r="AZ12" s="4">
        <f t="shared" si="48"/>
        <v>2.0253839090430747</v>
      </c>
      <c r="BA12" s="4">
        <f t="shared" si="49"/>
        <v>38.482294271818425</v>
      </c>
      <c r="BB12" s="4">
        <f t="shared" ref="BB12" si="85">+$B12*BA12</f>
        <v>1.9241147135909213</v>
      </c>
      <c r="BC12" s="4">
        <f t="shared" si="51"/>
        <v>36.558179558227501</v>
      </c>
      <c r="BD12" s="4">
        <f t="shared" si="52"/>
        <v>1.8279089779113751</v>
      </c>
      <c r="BE12" s="4">
        <f t="shared" si="53"/>
        <v>34.730270580316123</v>
      </c>
      <c r="BF12" s="4">
        <f t="shared" ref="BF12" si="86">+$B12*BE12</f>
        <v>1.7365135290158062</v>
      </c>
      <c r="BG12" s="4">
        <f t="shared" si="55"/>
        <v>32.993757051300314</v>
      </c>
      <c r="BH12" s="4">
        <f t="shared" ref="BH12" si="87">+$B12*BG12</f>
        <v>1.6496878525650158</v>
      </c>
      <c r="BI12" s="4">
        <f t="shared" si="57"/>
        <v>31.344069198735298</v>
      </c>
      <c r="BJ12" s="4">
        <f t="shared" ref="BJ12" si="88">+$B12*BI12</f>
        <v>1.567203459936765</v>
      </c>
      <c r="BK12" s="4">
        <f t="shared" si="59"/>
        <v>29.776865738798534</v>
      </c>
      <c r="BL12" s="4">
        <f t="shared" si="60"/>
        <v>1.4888432869399268</v>
      </c>
      <c r="BM12" s="4">
        <f t="shared" si="61"/>
        <v>28.288022451858609</v>
      </c>
      <c r="BN12" s="4">
        <f t="shared" ref="BN12" si="89">+$B12*BM12</f>
        <v>1.4144011225929305</v>
      </c>
      <c r="BO12" s="4">
        <f t="shared" si="63"/>
        <v>26.873621329265678</v>
      </c>
      <c r="BP12" s="4">
        <f t="shared" si="64"/>
        <v>1.3436810664632839</v>
      </c>
      <c r="BQ12" s="4">
        <f t="shared" si="65"/>
        <v>25.529940262802395</v>
      </c>
      <c r="BR12" s="4">
        <f t="shared" ref="BR12" si="90">+$B12*BQ12</f>
        <v>1.2764970131401199</v>
      </c>
      <c r="BS12" s="4">
        <f t="shared" si="67"/>
        <v>24.253443249662276</v>
      </c>
      <c r="BT12" s="4">
        <f t="shared" ref="BT12" si="91">+$B12*BS12</f>
        <v>1.2126721624831138</v>
      </c>
    </row>
    <row r="13" spans="1:72" x14ac:dyDescent="0.35">
      <c r="A13" t="s">
        <v>8</v>
      </c>
      <c r="B13" s="2">
        <v>0.1</v>
      </c>
      <c r="C13" s="4">
        <f>+$B$5*70.5/6221</f>
        <v>40.785966886352675</v>
      </c>
      <c r="D13" s="4">
        <f t="shared" si="0"/>
        <v>4.078596688635268</v>
      </c>
      <c r="E13" s="4">
        <f t="shared" si="1"/>
        <v>36.70737019771741</v>
      </c>
      <c r="F13" s="4">
        <f t="shared" ref="F13" si="92">+$B13*E13</f>
        <v>3.670737019771741</v>
      </c>
      <c r="G13" s="4">
        <f t="shared" si="3"/>
        <v>33.036633177945667</v>
      </c>
      <c r="H13" s="4">
        <f t="shared" ref="H13" si="93">+$B13*G13</f>
        <v>3.3036633177945669</v>
      </c>
      <c r="I13" s="4">
        <f t="shared" si="5"/>
        <v>29.732969860151101</v>
      </c>
      <c r="J13" s="4">
        <f t="shared" ref="J13" si="94">+$B13*I13</f>
        <v>2.9732969860151104</v>
      </c>
      <c r="K13" s="4">
        <f t="shared" si="7"/>
        <v>26.75967287413599</v>
      </c>
      <c r="L13" s="4">
        <f t="shared" si="8"/>
        <v>2.6759672874135991</v>
      </c>
      <c r="M13" s="4">
        <f t="shared" si="9"/>
        <v>24.083705586722392</v>
      </c>
      <c r="N13" s="4">
        <f t="shared" ref="N13" si="95">+$B13*M13</f>
        <v>2.4083705586722393</v>
      </c>
      <c r="O13" s="4">
        <f t="shared" si="11"/>
        <v>21.675335028050153</v>
      </c>
      <c r="P13" s="4">
        <f t="shared" si="12"/>
        <v>2.1675335028050156</v>
      </c>
      <c r="Q13" s="4">
        <f t="shared" si="13"/>
        <v>19.507801525245139</v>
      </c>
      <c r="R13" s="4">
        <f t="shared" ref="R13" si="96">+$B13*Q13</f>
        <v>1.9507801525245139</v>
      </c>
      <c r="S13" s="4">
        <f t="shared" si="15"/>
        <v>17.557021372720627</v>
      </c>
      <c r="T13" s="4">
        <f t="shared" ref="T13" si="97">+$B13*S13</f>
        <v>1.7557021372720627</v>
      </c>
      <c r="U13" s="4">
        <f t="shared" si="17"/>
        <v>15.801319235448563</v>
      </c>
      <c r="V13" s="4">
        <f t="shared" ref="V13" si="98">+$B13*U13</f>
        <v>1.5801319235448563</v>
      </c>
      <c r="W13" s="4">
        <f t="shared" si="19"/>
        <v>14.221187311903707</v>
      </c>
      <c r="X13" s="4">
        <f t="shared" si="20"/>
        <v>1.4221187311903707</v>
      </c>
      <c r="Y13" s="4">
        <f t="shared" si="21"/>
        <v>12.799068580713335</v>
      </c>
      <c r="Z13" s="4">
        <f t="shared" ref="Z13" si="99">+$B13*Y13</f>
        <v>1.2799068580713335</v>
      </c>
      <c r="AA13" s="4">
        <f t="shared" si="23"/>
        <v>11.519161722642002</v>
      </c>
      <c r="AB13" s="4">
        <f t="shared" ref="AB13" si="100">+$B13*AA13</f>
        <v>1.1519161722642002</v>
      </c>
      <c r="AC13" s="4">
        <f t="shared" si="25"/>
        <v>10.367245550377802</v>
      </c>
      <c r="AD13" s="4">
        <f t="shared" ref="AD13" si="101">+$B13*AC13</f>
        <v>1.0367245550377804</v>
      </c>
      <c r="AE13" s="4">
        <f t="shared" si="27"/>
        <v>9.3305209953400219</v>
      </c>
      <c r="AF13" s="4">
        <f t="shared" si="28"/>
        <v>0.93305209953400225</v>
      </c>
      <c r="AG13" s="4">
        <f t="shared" si="29"/>
        <v>8.3974688958060195</v>
      </c>
      <c r="AH13" s="4">
        <f t="shared" ref="AH13" si="102">+$B13*AG13</f>
        <v>0.83974688958060195</v>
      </c>
      <c r="AI13" s="4">
        <f t="shared" si="31"/>
        <v>7.5577220062254176</v>
      </c>
      <c r="AJ13" s="4">
        <f t="shared" si="32"/>
        <v>0.7557722006225418</v>
      </c>
      <c r="AK13" s="4">
        <f t="shared" si="33"/>
        <v>6.8019498056028755</v>
      </c>
      <c r="AL13" s="4">
        <f t="shared" ref="AL13" si="103">+$B13*AK13</f>
        <v>0.6801949805602876</v>
      </c>
      <c r="AM13" s="4">
        <f t="shared" si="35"/>
        <v>6.1217548250425882</v>
      </c>
      <c r="AN13" s="4">
        <f t="shared" si="36"/>
        <v>0.61217548250425891</v>
      </c>
      <c r="AO13" s="4">
        <f t="shared" si="37"/>
        <v>5.5095793425383288</v>
      </c>
      <c r="AP13" s="4">
        <f t="shared" ref="AP13" si="104">+$B13*AO13</f>
        <v>0.55095793425383288</v>
      </c>
      <c r="AQ13" s="4">
        <f t="shared" si="39"/>
        <v>4.9586214082844959</v>
      </c>
      <c r="AR13" s="4">
        <f t="shared" ref="AR13" si="105">+$B13*AQ13</f>
        <v>0.49586214082844959</v>
      </c>
      <c r="AS13" s="4">
        <f t="shared" si="41"/>
        <v>4.4627592674560468</v>
      </c>
      <c r="AT13" s="4">
        <f t="shared" ref="AT13" si="106">+$B13*AS13</f>
        <v>0.44627592674560468</v>
      </c>
      <c r="AU13" s="4">
        <f t="shared" si="43"/>
        <v>4.0164833407104421</v>
      </c>
      <c r="AV13" s="4">
        <f t="shared" si="44"/>
        <v>0.40164833407104422</v>
      </c>
      <c r="AW13" s="4">
        <f t="shared" si="45"/>
        <v>3.6148350066393977</v>
      </c>
      <c r="AX13" s="4">
        <f t="shared" ref="AX13" si="107">+$B13*AW13</f>
        <v>0.36148350066393981</v>
      </c>
      <c r="AY13" s="4">
        <f t="shared" si="47"/>
        <v>3.2533515059754579</v>
      </c>
      <c r="AZ13" s="4">
        <f t="shared" si="48"/>
        <v>0.32533515059754581</v>
      </c>
      <c r="BA13" s="4">
        <f t="shared" si="49"/>
        <v>2.9280163553779119</v>
      </c>
      <c r="BB13" s="4">
        <f t="shared" ref="BB13" si="108">+$B13*BA13</f>
        <v>0.2928016355377912</v>
      </c>
      <c r="BC13" s="4">
        <f t="shared" si="51"/>
        <v>2.6352147198401208</v>
      </c>
      <c r="BD13" s="4">
        <f t="shared" si="52"/>
        <v>0.2635214719840121</v>
      </c>
      <c r="BE13" s="4">
        <f t="shared" si="53"/>
        <v>2.3716932478561086</v>
      </c>
      <c r="BF13" s="4">
        <f t="shared" ref="BF13" si="109">+$B13*BE13</f>
        <v>0.23716932478561087</v>
      </c>
      <c r="BG13" s="4">
        <f t="shared" si="55"/>
        <v>2.1345239230704975</v>
      </c>
      <c r="BH13" s="4">
        <f t="shared" ref="BH13" si="110">+$B13*BG13</f>
        <v>0.21345239230704977</v>
      </c>
      <c r="BI13" s="4">
        <f t="shared" si="57"/>
        <v>1.9210715307634478</v>
      </c>
      <c r="BJ13" s="4">
        <f t="shared" ref="BJ13" si="111">+$B13*BI13</f>
        <v>0.19210715307634479</v>
      </c>
      <c r="BK13" s="4">
        <f t="shared" si="59"/>
        <v>1.7289643776871031</v>
      </c>
      <c r="BL13" s="4">
        <f t="shared" si="60"/>
        <v>0.17289643776871033</v>
      </c>
      <c r="BM13" s="4">
        <f t="shared" si="61"/>
        <v>1.5560679399183928</v>
      </c>
      <c r="BN13" s="4">
        <f t="shared" ref="BN13" si="112">+$B13*BM13</f>
        <v>0.1556067939918393</v>
      </c>
      <c r="BO13" s="4">
        <f t="shared" si="63"/>
        <v>1.4004611459265535</v>
      </c>
      <c r="BP13" s="4">
        <f t="shared" si="64"/>
        <v>0.14004611459265534</v>
      </c>
      <c r="BQ13" s="4">
        <f t="shared" si="65"/>
        <v>1.2604150313338982</v>
      </c>
      <c r="BR13" s="4">
        <f t="shared" ref="BR13" si="113">+$B13*BQ13</f>
        <v>0.12604150313338983</v>
      </c>
      <c r="BS13" s="4">
        <f t="shared" si="67"/>
        <v>1.1343735282005083</v>
      </c>
      <c r="BT13" s="4">
        <f t="shared" ref="BT13" si="114">+$B13*BS13</f>
        <v>0.11343735282005084</v>
      </c>
    </row>
    <row r="14" spans="1:72" x14ac:dyDescent="0.35">
      <c r="A14" t="s">
        <v>9</v>
      </c>
      <c r="B14" s="2">
        <v>0.2</v>
      </c>
      <c r="C14" s="4">
        <f>+$B$5*122.5/6221</f>
        <v>70.869233242244007</v>
      </c>
      <c r="D14" s="4">
        <f t="shared" si="0"/>
        <v>14.173846648448801</v>
      </c>
      <c r="E14" s="4">
        <f t="shared" si="1"/>
        <v>56.695386593795206</v>
      </c>
      <c r="F14" s="4">
        <f t="shared" ref="F14" si="115">+$B14*E14</f>
        <v>11.339077318759042</v>
      </c>
      <c r="G14" s="4">
        <f t="shared" si="3"/>
        <v>45.356309275036168</v>
      </c>
      <c r="H14" s="4">
        <f t="shared" ref="H14" si="116">+$B14*G14</f>
        <v>9.0712618550072346</v>
      </c>
      <c r="I14" s="4">
        <f t="shared" si="5"/>
        <v>36.285047420028931</v>
      </c>
      <c r="J14" s="4">
        <f t="shared" ref="J14" si="117">+$B14*I14</f>
        <v>7.2570094840057866</v>
      </c>
      <c r="K14" s="4">
        <f t="shared" si="7"/>
        <v>29.028037936023146</v>
      </c>
      <c r="L14" s="4">
        <f t="shared" si="8"/>
        <v>5.80560758720463</v>
      </c>
      <c r="M14" s="4">
        <f t="shared" si="9"/>
        <v>23.222430348818516</v>
      </c>
      <c r="N14" s="4">
        <f t="shared" ref="N14" si="118">+$B14*M14</f>
        <v>4.6444860697637038</v>
      </c>
      <c r="O14" s="4">
        <f t="shared" si="11"/>
        <v>18.577944279054812</v>
      </c>
      <c r="P14" s="4">
        <f t="shared" si="12"/>
        <v>3.7155888558109624</v>
      </c>
      <c r="Q14" s="4">
        <f t="shared" si="13"/>
        <v>14.86235542324385</v>
      </c>
      <c r="R14" s="4">
        <f t="shared" ref="R14" si="119">+$B14*Q14</f>
        <v>2.9724710846487703</v>
      </c>
      <c r="S14" s="4">
        <f t="shared" si="15"/>
        <v>11.889884338595079</v>
      </c>
      <c r="T14" s="4">
        <f t="shared" ref="T14" si="120">+$B14*S14</f>
        <v>2.3779768677190161</v>
      </c>
      <c r="U14" s="4">
        <f t="shared" si="17"/>
        <v>9.5119074708760643</v>
      </c>
      <c r="V14" s="4">
        <f t="shared" ref="V14" si="121">+$B14*U14</f>
        <v>1.9023814941752129</v>
      </c>
      <c r="W14" s="4">
        <f t="shared" si="19"/>
        <v>7.6095259767008514</v>
      </c>
      <c r="X14" s="4">
        <f t="shared" si="20"/>
        <v>1.5219051953401703</v>
      </c>
      <c r="Y14" s="4">
        <f t="shared" si="21"/>
        <v>6.0876207813606813</v>
      </c>
      <c r="Z14" s="4">
        <f t="shared" ref="Z14" si="122">+$B14*Y14</f>
        <v>1.2175241562721364</v>
      </c>
      <c r="AA14" s="4">
        <f t="shared" si="23"/>
        <v>4.8700966250885447</v>
      </c>
      <c r="AB14" s="4">
        <f t="shared" ref="AB14" si="123">+$B14*AA14</f>
        <v>0.97401932501770894</v>
      </c>
      <c r="AC14" s="4">
        <f t="shared" si="25"/>
        <v>3.8960773000708357</v>
      </c>
      <c r="AD14" s="4">
        <f t="shared" ref="AD14" si="124">+$B14*AC14</f>
        <v>0.77921546001416719</v>
      </c>
      <c r="AE14" s="4">
        <f t="shared" si="27"/>
        <v>3.1168618400566688</v>
      </c>
      <c r="AF14" s="4">
        <f t="shared" si="28"/>
        <v>0.62337236801133378</v>
      </c>
      <c r="AG14" s="4">
        <f t="shared" si="29"/>
        <v>2.4934894720453351</v>
      </c>
      <c r="AH14" s="4">
        <f t="shared" ref="AH14" si="125">+$B14*AG14</f>
        <v>0.49869789440906703</v>
      </c>
      <c r="AI14" s="4">
        <f t="shared" si="31"/>
        <v>1.9947915776362681</v>
      </c>
      <c r="AJ14" s="4">
        <f t="shared" si="32"/>
        <v>0.39895831552725364</v>
      </c>
      <c r="AK14" s="4">
        <f t="shared" si="33"/>
        <v>1.5958332621090145</v>
      </c>
      <c r="AL14" s="4">
        <f t="shared" ref="AL14" si="126">+$B14*AK14</f>
        <v>0.31916665242180292</v>
      </c>
      <c r="AM14" s="4">
        <f t="shared" si="35"/>
        <v>1.2766666096872117</v>
      </c>
      <c r="AN14" s="4">
        <f t="shared" si="36"/>
        <v>0.25533332193744235</v>
      </c>
      <c r="AO14" s="4">
        <f t="shared" si="37"/>
        <v>1.0213332877497694</v>
      </c>
      <c r="AP14" s="4">
        <f t="shared" ref="AP14" si="127">+$B14*AO14</f>
        <v>0.20426665754995388</v>
      </c>
      <c r="AQ14" s="4">
        <f t="shared" si="39"/>
        <v>0.81706663019981551</v>
      </c>
      <c r="AR14" s="4">
        <f t="shared" ref="AR14" si="128">+$B14*AQ14</f>
        <v>0.16341332603996311</v>
      </c>
      <c r="AS14" s="4">
        <f t="shared" si="41"/>
        <v>0.65365330415985246</v>
      </c>
      <c r="AT14" s="4">
        <f t="shared" ref="AT14" si="129">+$B14*AS14</f>
        <v>0.13073066083197049</v>
      </c>
      <c r="AU14" s="4">
        <f t="shared" si="43"/>
        <v>0.52292264332788196</v>
      </c>
      <c r="AV14" s="4">
        <f t="shared" si="44"/>
        <v>0.1045845286655764</v>
      </c>
      <c r="AW14" s="4">
        <f t="shared" si="45"/>
        <v>0.41833811466230558</v>
      </c>
      <c r="AX14" s="4">
        <f t="shared" ref="AX14" si="130">+$B14*AW14</f>
        <v>8.3667622932461119E-2</v>
      </c>
      <c r="AY14" s="4">
        <f t="shared" si="47"/>
        <v>0.33467049172984448</v>
      </c>
      <c r="AZ14" s="4">
        <f t="shared" si="48"/>
        <v>6.6934098345968904E-2</v>
      </c>
      <c r="BA14" s="4">
        <f t="shared" si="49"/>
        <v>0.26773639338387556</v>
      </c>
      <c r="BB14" s="4">
        <f t="shared" ref="BB14" si="131">+$B14*BA14</f>
        <v>5.3547278676775112E-2</v>
      </c>
      <c r="BC14" s="4">
        <f t="shared" si="51"/>
        <v>0.21418911470710045</v>
      </c>
      <c r="BD14" s="4">
        <f t="shared" si="52"/>
        <v>4.2837822941420092E-2</v>
      </c>
      <c r="BE14" s="4">
        <f t="shared" si="53"/>
        <v>0.17135129176568037</v>
      </c>
      <c r="BF14" s="4">
        <f t="shared" ref="BF14" si="132">+$B14*BE14</f>
        <v>3.4270258353136074E-2</v>
      </c>
      <c r="BG14" s="4">
        <f t="shared" si="55"/>
        <v>0.1370810334125443</v>
      </c>
      <c r="BH14" s="4">
        <f t="shared" ref="BH14" si="133">+$B14*BG14</f>
        <v>2.741620668250886E-2</v>
      </c>
      <c r="BI14" s="4">
        <f t="shared" si="57"/>
        <v>0.10966482673003544</v>
      </c>
      <c r="BJ14" s="4">
        <f t="shared" ref="BJ14" si="134">+$B14*BI14</f>
        <v>2.193296534600709E-2</v>
      </c>
      <c r="BK14" s="4">
        <f t="shared" si="59"/>
        <v>8.7731861384028359E-2</v>
      </c>
      <c r="BL14" s="4">
        <f t="shared" si="60"/>
        <v>1.7546372276805673E-2</v>
      </c>
      <c r="BM14" s="4">
        <f t="shared" si="61"/>
        <v>7.0185489107222693E-2</v>
      </c>
      <c r="BN14" s="4">
        <f t="shared" ref="BN14" si="135">+$B14*BM14</f>
        <v>1.4037097821444539E-2</v>
      </c>
      <c r="BO14" s="4">
        <f t="shared" si="63"/>
        <v>5.6148391285778157E-2</v>
      </c>
      <c r="BP14" s="4">
        <f t="shared" si="64"/>
        <v>1.1229678257155632E-2</v>
      </c>
      <c r="BQ14" s="4">
        <f t="shared" si="65"/>
        <v>4.4918713028622527E-2</v>
      </c>
      <c r="BR14" s="4">
        <f t="shared" ref="BR14" si="136">+$B14*BQ14</f>
        <v>8.9837426057245064E-3</v>
      </c>
      <c r="BS14" s="4">
        <f t="shared" si="67"/>
        <v>3.5934970422898019E-2</v>
      </c>
      <c r="BT14" s="4">
        <f t="shared" ref="BT14" si="137">+$B14*BS14</f>
        <v>7.1869940845796041E-3</v>
      </c>
    </row>
    <row r="15" spans="1:72" x14ac:dyDescent="0.35">
      <c r="A15" t="s">
        <v>10</v>
      </c>
      <c r="B15" s="2">
        <v>0.25</v>
      </c>
      <c r="C15" s="4">
        <f>+$B$5*2.2/6221</f>
        <v>1.2727535765954028</v>
      </c>
      <c r="D15" s="4">
        <f t="shared" si="0"/>
        <v>0.3181883941488507</v>
      </c>
      <c r="E15" s="4">
        <f t="shared" si="1"/>
        <v>0.95456518244655209</v>
      </c>
      <c r="F15" s="4">
        <f t="shared" ref="F15" si="138">+$B15*E15</f>
        <v>0.23864129561163802</v>
      </c>
      <c r="G15" s="4">
        <f t="shared" si="3"/>
        <v>0.71592388683491404</v>
      </c>
      <c r="H15" s="4">
        <f t="shared" ref="H15" si="139">+$B15*G15</f>
        <v>0.17898097170872851</v>
      </c>
      <c r="I15" s="4">
        <f t="shared" si="5"/>
        <v>0.53694291512618553</v>
      </c>
      <c r="J15" s="4">
        <f t="shared" ref="J15" si="140">+$B15*I15</f>
        <v>0.13423572878154638</v>
      </c>
      <c r="K15" s="4">
        <f t="shared" si="7"/>
        <v>0.40270718634463915</v>
      </c>
      <c r="L15" s="4">
        <f t="shared" si="8"/>
        <v>0.10067679658615979</v>
      </c>
      <c r="M15" s="4">
        <f t="shared" si="9"/>
        <v>0.30203038975847935</v>
      </c>
      <c r="N15" s="4">
        <f t="shared" ref="N15" si="141">+$B15*M15</f>
        <v>7.5507597439619836E-2</v>
      </c>
      <c r="O15" s="4">
        <f t="shared" si="11"/>
        <v>0.22652279231885952</v>
      </c>
      <c r="P15" s="4">
        <f t="shared" si="12"/>
        <v>5.6630698079714881E-2</v>
      </c>
      <c r="Q15" s="4">
        <f t="shared" si="13"/>
        <v>0.16989209423914464</v>
      </c>
      <c r="R15" s="4">
        <f t="shared" ref="R15" si="142">+$B15*Q15</f>
        <v>4.2473023559786161E-2</v>
      </c>
      <c r="S15" s="4">
        <f t="shared" si="15"/>
        <v>0.12741907067935848</v>
      </c>
      <c r="T15" s="4">
        <f t="shared" ref="T15" si="143">+$B15*S15</f>
        <v>3.185476766983962E-2</v>
      </c>
      <c r="U15" s="4">
        <f t="shared" si="17"/>
        <v>9.5564303009518861E-2</v>
      </c>
      <c r="V15" s="4">
        <f t="shared" ref="V15" si="144">+$B15*U15</f>
        <v>2.3891075752379715E-2</v>
      </c>
      <c r="W15" s="4">
        <f t="shared" si="19"/>
        <v>7.1673227257139149E-2</v>
      </c>
      <c r="X15" s="4">
        <f t="shared" si="20"/>
        <v>1.7918306814284787E-2</v>
      </c>
      <c r="Y15" s="4">
        <f t="shared" si="21"/>
        <v>5.3754920442854362E-2</v>
      </c>
      <c r="Z15" s="4">
        <f t="shared" ref="Z15" si="145">+$B15*Y15</f>
        <v>1.343873011071359E-2</v>
      </c>
      <c r="AA15" s="4">
        <f t="shared" si="23"/>
        <v>4.0316190332140775E-2</v>
      </c>
      <c r="AB15" s="4">
        <f t="shared" ref="AB15" si="146">+$B15*AA15</f>
        <v>1.0079047583035194E-2</v>
      </c>
      <c r="AC15" s="4">
        <f t="shared" si="25"/>
        <v>3.0237142749105581E-2</v>
      </c>
      <c r="AD15" s="4">
        <f t="shared" ref="AD15" si="147">+$B15*AC15</f>
        <v>7.5592856872763953E-3</v>
      </c>
      <c r="AE15" s="4">
        <f t="shared" si="27"/>
        <v>2.2677857061829187E-2</v>
      </c>
      <c r="AF15" s="4">
        <f t="shared" si="28"/>
        <v>5.6694642654572967E-3</v>
      </c>
      <c r="AG15" s="4">
        <f t="shared" si="29"/>
        <v>1.7008392796371889E-2</v>
      </c>
      <c r="AH15" s="4">
        <f t="shared" ref="AH15" si="148">+$B15*AG15</f>
        <v>4.2520981990929723E-3</v>
      </c>
      <c r="AI15" s="4">
        <f t="shared" si="31"/>
        <v>1.2756294597278917E-2</v>
      </c>
      <c r="AJ15" s="4">
        <f t="shared" si="32"/>
        <v>3.1890736493197292E-3</v>
      </c>
      <c r="AK15" s="4">
        <f t="shared" si="33"/>
        <v>9.5672209479591881E-3</v>
      </c>
      <c r="AL15" s="4">
        <f t="shared" ref="AL15" si="149">+$B15*AK15</f>
        <v>2.391805236989797E-3</v>
      </c>
      <c r="AM15" s="4">
        <f t="shared" si="35"/>
        <v>7.1754157109693911E-3</v>
      </c>
      <c r="AN15" s="4">
        <f t="shared" si="36"/>
        <v>1.7938539277423478E-3</v>
      </c>
      <c r="AO15" s="4">
        <f t="shared" si="37"/>
        <v>5.3815617832270431E-3</v>
      </c>
      <c r="AP15" s="4">
        <f t="shared" ref="AP15" si="150">+$B15*AO15</f>
        <v>1.3453904458067608E-3</v>
      </c>
      <c r="AQ15" s="4">
        <f t="shared" si="39"/>
        <v>4.0361713374202825E-3</v>
      </c>
      <c r="AR15" s="4">
        <f t="shared" ref="AR15" si="151">+$B15*AQ15</f>
        <v>1.0090428343550706E-3</v>
      </c>
      <c r="AS15" s="4">
        <f t="shared" si="41"/>
        <v>3.0271285030652119E-3</v>
      </c>
      <c r="AT15" s="4">
        <f t="shared" ref="AT15" si="152">+$B15*AS15</f>
        <v>7.5678212576630298E-4</v>
      </c>
      <c r="AU15" s="4">
        <f t="shared" si="43"/>
        <v>2.270346377298909E-3</v>
      </c>
      <c r="AV15" s="4">
        <f t="shared" si="44"/>
        <v>5.6758659432472726E-4</v>
      </c>
      <c r="AW15" s="4">
        <f t="shared" si="45"/>
        <v>1.7027597829741819E-3</v>
      </c>
      <c r="AX15" s="4">
        <f t="shared" ref="AX15" si="153">+$B15*AW15</f>
        <v>4.2568994574354547E-4</v>
      </c>
      <c r="AY15" s="4">
        <f t="shared" si="47"/>
        <v>1.2770698372306364E-3</v>
      </c>
      <c r="AZ15" s="4">
        <f t="shared" si="48"/>
        <v>3.192674593076591E-4</v>
      </c>
      <c r="BA15" s="4">
        <f t="shared" si="49"/>
        <v>9.5780237792297731E-4</v>
      </c>
      <c r="BB15" s="4">
        <f t="shared" ref="BB15" si="154">+$B15*BA15</f>
        <v>2.3945059448074433E-4</v>
      </c>
      <c r="BC15" s="4">
        <f t="shared" si="51"/>
        <v>7.1835178344223296E-4</v>
      </c>
      <c r="BD15" s="4">
        <f t="shared" si="52"/>
        <v>1.7958794586055824E-4</v>
      </c>
      <c r="BE15" s="4">
        <f t="shared" si="53"/>
        <v>5.3876383758167474E-4</v>
      </c>
      <c r="BF15" s="4">
        <f t="shared" ref="BF15" si="155">+$B15*BE15</f>
        <v>1.3469095939541869E-4</v>
      </c>
      <c r="BG15" s="4">
        <f t="shared" si="55"/>
        <v>4.0407287818625603E-4</v>
      </c>
      <c r="BH15" s="4">
        <f t="shared" ref="BH15" si="156">+$B15*BG15</f>
        <v>1.0101821954656401E-4</v>
      </c>
      <c r="BI15" s="4">
        <f t="shared" si="57"/>
        <v>3.0305465863969202E-4</v>
      </c>
      <c r="BJ15" s="4">
        <f t="shared" ref="BJ15" si="157">+$B15*BI15</f>
        <v>7.5763664659923006E-5</v>
      </c>
      <c r="BK15" s="4">
        <f t="shared" si="59"/>
        <v>2.2729099397976902E-4</v>
      </c>
      <c r="BL15" s="4">
        <f t="shared" si="60"/>
        <v>5.6822748494942254E-5</v>
      </c>
      <c r="BM15" s="4">
        <f t="shared" si="61"/>
        <v>1.7046824548482676E-4</v>
      </c>
      <c r="BN15" s="4">
        <f t="shared" ref="BN15" si="158">+$B15*BM15</f>
        <v>4.2617061371206689E-5</v>
      </c>
      <c r="BO15" s="4">
        <f t="shared" si="63"/>
        <v>1.2785118411362008E-4</v>
      </c>
      <c r="BP15" s="4">
        <f t="shared" si="64"/>
        <v>3.196279602840502E-5</v>
      </c>
      <c r="BQ15" s="4">
        <f t="shared" si="65"/>
        <v>9.5888388085215061E-5</v>
      </c>
      <c r="BR15" s="4">
        <f t="shared" ref="BR15" si="159">+$B15*BQ15</f>
        <v>2.3972097021303765E-5</v>
      </c>
      <c r="BS15" s="4">
        <f t="shared" si="67"/>
        <v>7.1916291063911302E-5</v>
      </c>
      <c r="BT15" s="4">
        <f t="shared" ref="BT15" si="160">+$B15*BS15</f>
        <v>1.7979072765977826E-5</v>
      </c>
    </row>
    <row r="16" spans="1:72" x14ac:dyDescent="0.35">
      <c r="A16" t="s">
        <v>11</v>
      </c>
      <c r="B16" s="2">
        <v>0.3</v>
      </c>
      <c r="C16" s="4">
        <f>+$B$5*46.8/6221</f>
        <v>27.074939720302201</v>
      </c>
      <c r="D16" s="4">
        <f t="shared" si="0"/>
        <v>8.1224819160906598</v>
      </c>
      <c r="E16" s="4">
        <f t="shared" si="1"/>
        <v>18.952457804211541</v>
      </c>
      <c r="F16" s="4">
        <f t="shared" ref="F16" si="161">+$B16*E16</f>
        <v>5.6857373412634624</v>
      </c>
      <c r="G16" s="4">
        <f t="shared" si="3"/>
        <v>13.266720462948079</v>
      </c>
      <c r="H16" s="4">
        <f t="shared" ref="H16" si="162">+$B16*G16</f>
        <v>3.9800161388844235</v>
      </c>
      <c r="I16" s="4">
        <f t="shared" si="5"/>
        <v>9.2867043240636562</v>
      </c>
      <c r="J16" s="4">
        <f t="shared" ref="J16" si="163">+$B16*I16</f>
        <v>2.7860112972190967</v>
      </c>
      <c r="K16" s="4">
        <f t="shared" si="7"/>
        <v>6.5006930268445595</v>
      </c>
      <c r="L16" s="4">
        <f t="shared" si="8"/>
        <v>1.9502079080533679</v>
      </c>
      <c r="M16" s="4">
        <f t="shared" si="9"/>
        <v>4.5504851187911921</v>
      </c>
      <c r="N16" s="4">
        <f t="shared" ref="N16" si="164">+$B16*M16</f>
        <v>1.3651455356373576</v>
      </c>
      <c r="O16" s="4">
        <f t="shared" si="11"/>
        <v>3.1853395831538345</v>
      </c>
      <c r="P16" s="4">
        <f t="shared" si="12"/>
        <v>0.95560187494615034</v>
      </c>
      <c r="Q16" s="4">
        <f t="shared" si="13"/>
        <v>2.2297377082076841</v>
      </c>
      <c r="R16" s="4">
        <f t="shared" ref="R16" si="165">+$B16*Q16</f>
        <v>0.66892131246230524</v>
      </c>
      <c r="S16" s="4">
        <f t="shared" si="15"/>
        <v>1.5608163957453789</v>
      </c>
      <c r="T16" s="4">
        <f t="shared" ref="T16" si="166">+$B16*S16</f>
        <v>0.46824491872361362</v>
      </c>
      <c r="U16" s="4">
        <f t="shared" si="17"/>
        <v>1.0925714770217652</v>
      </c>
      <c r="V16" s="4">
        <f t="shared" ref="V16" si="167">+$B16*U16</f>
        <v>0.32777144310652956</v>
      </c>
      <c r="W16" s="4">
        <f t="shared" si="19"/>
        <v>0.76480003391523566</v>
      </c>
      <c r="X16" s="4">
        <f t="shared" si="20"/>
        <v>0.22944001017457069</v>
      </c>
      <c r="Y16" s="4">
        <f t="shared" si="21"/>
        <v>0.53536002374066494</v>
      </c>
      <c r="Z16" s="4">
        <f t="shared" ref="Z16" si="168">+$B16*Y16</f>
        <v>0.16060800712219947</v>
      </c>
      <c r="AA16" s="4">
        <f t="shared" si="23"/>
        <v>0.37475201661846547</v>
      </c>
      <c r="AB16" s="4">
        <f t="shared" ref="AB16" si="169">+$B16*AA16</f>
        <v>0.11242560498553963</v>
      </c>
      <c r="AC16" s="4">
        <f t="shared" si="25"/>
        <v>0.2623264116329258</v>
      </c>
      <c r="AD16" s="4">
        <f t="shared" ref="AD16" si="170">+$B16*AC16</f>
        <v>7.8697923489877739E-2</v>
      </c>
      <c r="AE16" s="4">
        <f t="shared" si="27"/>
        <v>0.18362848814304805</v>
      </c>
      <c r="AF16" s="4">
        <f t="shared" si="28"/>
        <v>5.5088546442914416E-2</v>
      </c>
      <c r="AG16" s="4">
        <f t="shared" si="29"/>
        <v>0.12853994170013364</v>
      </c>
      <c r="AH16" s="4">
        <f t="shared" ref="AH16" si="171">+$B16*AG16</f>
        <v>3.8561982510040088E-2</v>
      </c>
      <c r="AI16" s="4">
        <f t="shared" si="31"/>
        <v>8.9977959190093548E-2</v>
      </c>
      <c r="AJ16" s="4">
        <f t="shared" si="32"/>
        <v>2.6993387757028062E-2</v>
      </c>
      <c r="AK16" s="4">
        <f t="shared" si="33"/>
        <v>6.2984571433065489E-2</v>
      </c>
      <c r="AL16" s="4">
        <f t="shared" ref="AL16" si="172">+$B16*AK16</f>
        <v>1.8895371429919646E-2</v>
      </c>
      <c r="AM16" s="4">
        <f t="shared" si="35"/>
        <v>4.408920000314584E-2</v>
      </c>
      <c r="AN16" s="4">
        <f t="shared" si="36"/>
        <v>1.3226760000943751E-2</v>
      </c>
      <c r="AO16" s="4">
        <f t="shared" si="37"/>
        <v>3.0862440002202091E-2</v>
      </c>
      <c r="AP16" s="4">
        <f t="shared" ref="AP16" si="173">+$B16*AO16</f>
        <v>9.2587320006606265E-3</v>
      </c>
      <c r="AQ16" s="4">
        <f t="shared" si="39"/>
        <v>2.1603708001541464E-2</v>
      </c>
      <c r="AR16" s="4">
        <f t="shared" ref="AR16" si="174">+$B16*AQ16</f>
        <v>6.4811124004624391E-3</v>
      </c>
      <c r="AS16" s="4">
        <f t="shared" si="41"/>
        <v>1.5122595601079026E-2</v>
      </c>
      <c r="AT16" s="4">
        <f t="shared" ref="AT16" si="175">+$B16*AS16</f>
        <v>4.536778680323708E-3</v>
      </c>
      <c r="AU16" s="4">
        <f t="shared" si="43"/>
        <v>1.0585816920755317E-2</v>
      </c>
      <c r="AV16" s="4">
        <f t="shared" si="44"/>
        <v>3.1757450762265951E-3</v>
      </c>
      <c r="AW16" s="4">
        <f t="shared" si="45"/>
        <v>7.410071844528722E-3</v>
      </c>
      <c r="AX16" s="4">
        <f t="shared" ref="AX16" si="176">+$B16*AW16</f>
        <v>2.2230215533586167E-3</v>
      </c>
      <c r="AY16" s="4">
        <f t="shared" si="47"/>
        <v>5.1870502911701057E-3</v>
      </c>
      <c r="AZ16" s="4">
        <f t="shared" si="48"/>
        <v>1.5561150873510316E-3</v>
      </c>
      <c r="BA16" s="4">
        <f t="shared" si="49"/>
        <v>3.6309352038190741E-3</v>
      </c>
      <c r="BB16" s="4">
        <f t="shared" ref="BB16" si="177">+$B16*BA16</f>
        <v>1.0892805611457221E-3</v>
      </c>
      <c r="BC16" s="4">
        <f t="shared" si="51"/>
        <v>2.541654642673352E-3</v>
      </c>
      <c r="BD16" s="4">
        <f t="shared" si="52"/>
        <v>7.6249639280200553E-4</v>
      </c>
      <c r="BE16" s="4">
        <f t="shared" si="53"/>
        <v>1.7791582498713466E-3</v>
      </c>
      <c r="BF16" s="4">
        <f t="shared" ref="BF16" si="178">+$B16*BE16</f>
        <v>5.3374747496140397E-4</v>
      </c>
      <c r="BG16" s="4">
        <f t="shared" si="55"/>
        <v>1.2454107749099426E-3</v>
      </c>
      <c r="BH16" s="4">
        <f t="shared" ref="BH16" si="179">+$B16*BG16</f>
        <v>3.7362323247298277E-4</v>
      </c>
      <c r="BI16" s="4">
        <f t="shared" si="57"/>
        <v>8.7178754243695989E-4</v>
      </c>
      <c r="BJ16" s="4">
        <f t="shared" ref="BJ16" si="180">+$B16*BI16</f>
        <v>2.6153626273108795E-4</v>
      </c>
      <c r="BK16" s="4">
        <f t="shared" si="59"/>
        <v>6.1025127970587198E-4</v>
      </c>
      <c r="BL16" s="4">
        <f t="shared" si="60"/>
        <v>1.8307538391176158E-4</v>
      </c>
      <c r="BM16" s="4">
        <f t="shared" si="61"/>
        <v>4.271758957941104E-4</v>
      </c>
      <c r="BN16" s="4">
        <f t="shared" ref="BN16" si="181">+$B16*BM16</f>
        <v>1.2815276873823312E-4</v>
      </c>
      <c r="BO16" s="4">
        <f t="shared" si="63"/>
        <v>2.9902312705587725E-4</v>
      </c>
      <c r="BP16" s="4">
        <f t="shared" si="64"/>
        <v>8.970693811676317E-5</v>
      </c>
      <c r="BQ16" s="4">
        <f t="shared" si="65"/>
        <v>2.0931618893911408E-4</v>
      </c>
      <c r="BR16" s="4">
        <f t="shared" ref="BR16" si="182">+$B16*BQ16</f>
        <v>6.2794856681734227E-5</v>
      </c>
      <c r="BS16" s="4">
        <f t="shared" si="67"/>
        <v>1.4652133225737986E-4</v>
      </c>
      <c r="BT16" s="4">
        <f t="shared" ref="BT16" si="183">+$B16*BS16</f>
        <v>4.3956399677213957E-5</v>
      </c>
    </row>
    <row r="17" spans="1:76" x14ac:dyDescent="0.35">
      <c r="A17" t="s">
        <v>12</v>
      </c>
      <c r="B17" s="2">
        <v>1</v>
      </c>
      <c r="C17" s="4">
        <f>+$B$5*3.6/6221</f>
        <v>2.0826876707924771</v>
      </c>
      <c r="D17" s="4">
        <f t="shared" si="0"/>
        <v>2.0826876707924771</v>
      </c>
      <c r="E17" s="4">
        <f t="shared" si="1"/>
        <v>0</v>
      </c>
      <c r="F17" s="4">
        <f t="shared" ref="F17" si="184">+$B17*E17</f>
        <v>0</v>
      </c>
      <c r="G17" s="4">
        <f t="shared" si="3"/>
        <v>0</v>
      </c>
      <c r="H17" s="4">
        <f t="shared" ref="H17" si="185">+$B17*G17</f>
        <v>0</v>
      </c>
      <c r="I17" s="4">
        <f t="shared" si="5"/>
        <v>0</v>
      </c>
      <c r="J17" s="4">
        <f t="shared" ref="J17" si="186">+$B17*I17</f>
        <v>0</v>
      </c>
      <c r="K17" s="4">
        <f t="shared" si="7"/>
        <v>0</v>
      </c>
      <c r="L17" s="4">
        <f t="shared" si="8"/>
        <v>0</v>
      </c>
      <c r="M17" s="4">
        <f t="shared" si="9"/>
        <v>0</v>
      </c>
      <c r="N17" s="4">
        <f t="shared" ref="N17" si="187">+$B17*M17</f>
        <v>0</v>
      </c>
      <c r="O17" s="4">
        <f t="shared" si="11"/>
        <v>0</v>
      </c>
      <c r="P17" s="4">
        <f t="shared" si="12"/>
        <v>0</v>
      </c>
      <c r="Q17" s="4">
        <f t="shared" si="13"/>
        <v>0</v>
      </c>
      <c r="R17" s="4">
        <f t="shared" ref="R17" si="188">+$B17*Q17</f>
        <v>0</v>
      </c>
      <c r="S17" s="4">
        <f t="shared" si="15"/>
        <v>0</v>
      </c>
      <c r="T17" s="4">
        <f t="shared" ref="T17" si="189">+$B17*S17</f>
        <v>0</v>
      </c>
      <c r="U17" s="4">
        <f t="shared" si="17"/>
        <v>0</v>
      </c>
      <c r="V17" s="4">
        <f t="shared" ref="V17" si="190">+$B17*U17</f>
        <v>0</v>
      </c>
      <c r="W17" s="4">
        <f t="shared" si="19"/>
        <v>0</v>
      </c>
      <c r="X17" s="4">
        <f t="shared" si="20"/>
        <v>0</v>
      </c>
      <c r="Y17" s="4">
        <f t="shared" si="21"/>
        <v>0</v>
      </c>
      <c r="Z17" s="4">
        <f t="shared" ref="Z17" si="191">+$B17*Y17</f>
        <v>0</v>
      </c>
      <c r="AA17" s="4">
        <f t="shared" si="23"/>
        <v>0</v>
      </c>
      <c r="AB17" s="4">
        <f t="shared" ref="AB17" si="192">+$B17*AA17</f>
        <v>0</v>
      </c>
      <c r="AC17" s="4">
        <f t="shared" si="25"/>
        <v>0</v>
      </c>
      <c r="AD17" s="4">
        <f t="shared" ref="AD17" si="193">+$B17*AC17</f>
        <v>0</v>
      </c>
      <c r="AE17" s="4">
        <f t="shared" si="27"/>
        <v>0</v>
      </c>
      <c r="AF17" s="4">
        <f t="shared" si="28"/>
        <v>0</v>
      </c>
      <c r="AG17" s="4">
        <f t="shared" si="29"/>
        <v>0</v>
      </c>
      <c r="AH17" s="4">
        <f t="shared" ref="AH17" si="194">+$B17*AG17</f>
        <v>0</v>
      </c>
      <c r="AI17" s="4">
        <f t="shared" si="31"/>
        <v>0</v>
      </c>
      <c r="AJ17" s="4">
        <f t="shared" si="32"/>
        <v>0</v>
      </c>
      <c r="AK17" s="4">
        <f t="shared" si="33"/>
        <v>0</v>
      </c>
      <c r="AL17" s="4">
        <f t="shared" ref="AL17" si="195">+$B17*AK17</f>
        <v>0</v>
      </c>
      <c r="AM17" s="4">
        <f t="shared" si="35"/>
        <v>0</v>
      </c>
      <c r="AN17" s="4">
        <f t="shared" si="36"/>
        <v>0</v>
      </c>
      <c r="AO17" s="4">
        <f t="shared" si="37"/>
        <v>0</v>
      </c>
      <c r="AP17" s="4">
        <f t="shared" ref="AP17" si="196">+$B17*AO17</f>
        <v>0</v>
      </c>
      <c r="AQ17" s="4">
        <f t="shared" si="39"/>
        <v>0</v>
      </c>
      <c r="AR17" s="4">
        <f t="shared" ref="AR17" si="197">+$B17*AQ17</f>
        <v>0</v>
      </c>
      <c r="AS17" s="4">
        <f t="shared" si="41"/>
        <v>0</v>
      </c>
      <c r="AT17" s="4">
        <f t="shared" ref="AT17" si="198">+$B17*AS17</f>
        <v>0</v>
      </c>
      <c r="AU17" s="4">
        <f t="shared" si="43"/>
        <v>0</v>
      </c>
      <c r="AV17" s="4">
        <f t="shared" si="44"/>
        <v>0</v>
      </c>
      <c r="AW17" s="4">
        <f t="shared" si="45"/>
        <v>0</v>
      </c>
      <c r="AX17" s="4">
        <f t="shared" ref="AX17" si="199">+$B17*AW17</f>
        <v>0</v>
      </c>
      <c r="AY17" s="4">
        <f t="shared" si="47"/>
        <v>0</v>
      </c>
      <c r="AZ17" s="4">
        <f t="shared" si="48"/>
        <v>0</v>
      </c>
      <c r="BA17" s="4">
        <f t="shared" si="49"/>
        <v>0</v>
      </c>
      <c r="BB17" s="4">
        <f t="shared" ref="BB17" si="200">+$B17*BA17</f>
        <v>0</v>
      </c>
      <c r="BC17" s="4">
        <f t="shared" si="51"/>
        <v>0</v>
      </c>
      <c r="BD17" s="4">
        <f t="shared" si="52"/>
        <v>0</v>
      </c>
      <c r="BE17" s="4">
        <f t="shared" si="53"/>
        <v>0</v>
      </c>
      <c r="BF17" s="4">
        <f t="shared" ref="BF17" si="201">+$B17*BE17</f>
        <v>0</v>
      </c>
      <c r="BG17" s="4">
        <f t="shared" si="55"/>
        <v>0</v>
      </c>
      <c r="BH17" s="4">
        <f t="shared" ref="BH17" si="202">+$B17*BG17</f>
        <v>0</v>
      </c>
      <c r="BI17" s="4">
        <f t="shared" si="57"/>
        <v>0</v>
      </c>
      <c r="BJ17" s="4">
        <f t="shared" ref="BJ17" si="203">+$B17*BI17</f>
        <v>0</v>
      </c>
      <c r="BK17" s="4">
        <f t="shared" si="59"/>
        <v>0</v>
      </c>
      <c r="BL17" s="4">
        <f t="shared" si="60"/>
        <v>0</v>
      </c>
      <c r="BM17" s="4">
        <f t="shared" si="61"/>
        <v>0</v>
      </c>
      <c r="BN17" s="4">
        <f t="shared" ref="BN17" si="204">+$B17*BM17</f>
        <v>0</v>
      </c>
      <c r="BO17" s="4">
        <f t="shared" si="63"/>
        <v>0</v>
      </c>
      <c r="BP17" s="4">
        <f t="shared" si="64"/>
        <v>0</v>
      </c>
      <c r="BQ17" s="4">
        <f t="shared" si="65"/>
        <v>0</v>
      </c>
      <c r="BR17" s="4">
        <f t="shared" ref="BR17" si="205">+$B17*BQ17</f>
        <v>0</v>
      </c>
      <c r="BS17" s="4">
        <f t="shared" si="67"/>
        <v>0</v>
      </c>
      <c r="BT17" s="4">
        <f t="shared" ref="BT17" si="206">+$B17*BS17</f>
        <v>0</v>
      </c>
    </row>
    <row r="18" spans="1:76" x14ac:dyDescent="0.35">
      <c r="A18" t="s">
        <v>13</v>
      </c>
      <c r="B18" s="2">
        <v>0.08</v>
      </c>
      <c r="C18" s="4">
        <f>+$B$5*71.3/6221</f>
        <v>41.248786368750999</v>
      </c>
      <c r="D18" s="4">
        <f t="shared" si="0"/>
        <v>3.29990290950008</v>
      </c>
      <c r="E18" s="4">
        <f t="shared" si="1"/>
        <v>37.948883459250922</v>
      </c>
      <c r="F18" s="4">
        <f t="shared" ref="F18" si="207">+$B18*E18</f>
        <v>3.0359106767400736</v>
      </c>
      <c r="G18" s="4">
        <f t="shared" si="3"/>
        <v>34.912972782510849</v>
      </c>
      <c r="H18" s="4">
        <f t="shared" ref="H18" si="208">+$B18*G18</f>
        <v>2.7930378226008679</v>
      </c>
      <c r="I18" s="4">
        <f t="shared" si="5"/>
        <v>32.119934959909983</v>
      </c>
      <c r="J18" s="4">
        <f t="shared" ref="J18" si="209">+$B18*I18</f>
        <v>2.5695947967927988</v>
      </c>
      <c r="K18" s="4">
        <f t="shared" si="7"/>
        <v>29.550340163117184</v>
      </c>
      <c r="L18" s="4">
        <f t="shared" si="8"/>
        <v>2.3640272130493747</v>
      </c>
      <c r="M18" s="4">
        <f t="shared" si="9"/>
        <v>27.186312950067808</v>
      </c>
      <c r="N18" s="4">
        <f t="shared" ref="N18" si="210">+$B18*M18</f>
        <v>2.1749050360054247</v>
      </c>
      <c r="O18" s="4">
        <f t="shared" si="11"/>
        <v>25.011407914062385</v>
      </c>
      <c r="P18" s="4">
        <f t="shared" si="12"/>
        <v>2.0009126331249907</v>
      </c>
      <c r="Q18" s="4">
        <f t="shared" si="13"/>
        <v>23.010495280937395</v>
      </c>
      <c r="R18" s="4">
        <f t="shared" ref="R18" si="211">+$B18*Q18</f>
        <v>1.8408396224749917</v>
      </c>
      <c r="S18" s="4">
        <f t="shared" si="15"/>
        <v>21.169655658462403</v>
      </c>
      <c r="T18" s="4">
        <f t="shared" ref="T18" si="212">+$B18*S18</f>
        <v>1.6935724526769924</v>
      </c>
      <c r="U18" s="4">
        <f t="shared" si="17"/>
        <v>19.476083205785411</v>
      </c>
      <c r="V18" s="4">
        <f t="shared" ref="V18" si="213">+$B18*U18</f>
        <v>1.5580866564628328</v>
      </c>
      <c r="W18" s="4">
        <f t="shared" si="19"/>
        <v>17.917996549322577</v>
      </c>
      <c r="X18" s="4">
        <f t="shared" si="20"/>
        <v>1.4334397239458061</v>
      </c>
      <c r="Y18" s="4">
        <f t="shared" si="21"/>
        <v>16.484556825376771</v>
      </c>
      <c r="Z18" s="4">
        <f t="shared" ref="Z18" si="214">+$B18*Y18</f>
        <v>1.3187645460301416</v>
      </c>
      <c r="AA18" s="4">
        <f t="shared" si="23"/>
        <v>15.165792279346629</v>
      </c>
      <c r="AB18" s="4">
        <f t="shared" ref="AB18" si="215">+$B18*AA18</f>
        <v>1.2132633823477303</v>
      </c>
      <c r="AC18" s="4">
        <f t="shared" si="25"/>
        <v>13.952528896998899</v>
      </c>
      <c r="AD18" s="4">
        <f t="shared" ref="AD18" si="216">+$B18*AC18</f>
        <v>1.116202311759912</v>
      </c>
      <c r="AE18" s="4">
        <f t="shared" si="27"/>
        <v>12.836326585238988</v>
      </c>
      <c r="AF18" s="4">
        <f t="shared" si="28"/>
        <v>1.0269061268191191</v>
      </c>
      <c r="AG18" s="4">
        <f t="shared" si="29"/>
        <v>11.809420458419869</v>
      </c>
      <c r="AH18" s="4">
        <f t="shared" ref="AH18" si="217">+$B18*AG18</f>
        <v>0.94475363667358947</v>
      </c>
      <c r="AI18" s="4">
        <f t="shared" si="31"/>
        <v>10.86466682174628</v>
      </c>
      <c r="AJ18" s="4">
        <f t="shared" si="32"/>
        <v>0.8691733457397024</v>
      </c>
      <c r="AK18" s="4">
        <f t="shared" si="33"/>
        <v>9.9954934760065779</v>
      </c>
      <c r="AL18" s="4">
        <f t="shared" ref="AL18" si="218">+$B18*AK18</f>
        <v>0.79963947808052627</v>
      </c>
      <c r="AM18" s="4">
        <f t="shared" si="35"/>
        <v>9.1958539979260507</v>
      </c>
      <c r="AN18" s="4">
        <f t="shared" si="36"/>
        <v>0.73566831983408409</v>
      </c>
      <c r="AO18" s="4">
        <f t="shared" si="37"/>
        <v>8.4601856780919675</v>
      </c>
      <c r="AP18" s="4">
        <f t="shared" ref="AP18" si="219">+$B18*AO18</f>
        <v>0.67681485424735743</v>
      </c>
      <c r="AQ18" s="4">
        <f t="shared" si="39"/>
        <v>7.78337082384461</v>
      </c>
      <c r="AR18" s="4">
        <f t="shared" ref="AR18" si="220">+$B18*AQ18</f>
        <v>0.62266966590756878</v>
      </c>
      <c r="AS18" s="4">
        <f t="shared" si="41"/>
        <v>7.1607011579370408</v>
      </c>
      <c r="AT18" s="4">
        <f t="shared" ref="AT18" si="221">+$B18*AS18</f>
        <v>0.57285609263496329</v>
      </c>
      <c r="AU18" s="4">
        <f t="shared" si="43"/>
        <v>6.5878450653020773</v>
      </c>
      <c r="AV18" s="4">
        <f t="shared" si="44"/>
        <v>0.52702760522416614</v>
      </c>
      <c r="AW18" s="4">
        <f t="shared" si="45"/>
        <v>6.060817460077911</v>
      </c>
      <c r="AX18" s="4">
        <f t="shared" ref="AX18" si="222">+$B18*AW18</f>
        <v>0.48486539680623292</v>
      </c>
      <c r="AY18" s="4">
        <f t="shared" si="47"/>
        <v>5.5759520632716777</v>
      </c>
      <c r="AZ18" s="4">
        <f t="shared" si="48"/>
        <v>0.4460761650617342</v>
      </c>
      <c r="BA18" s="4">
        <f t="shared" si="49"/>
        <v>5.1298758982099439</v>
      </c>
      <c r="BB18" s="4">
        <f t="shared" ref="BB18" si="223">+$B18*BA18</f>
        <v>0.41039007185679555</v>
      </c>
      <c r="BC18" s="4">
        <f t="shared" si="51"/>
        <v>4.7194858263531483</v>
      </c>
      <c r="BD18" s="4">
        <f t="shared" si="52"/>
        <v>0.37755886610825184</v>
      </c>
      <c r="BE18" s="4">
        <f t="shared" si="53"/>
        <v>4.341926960244896</v>
      </c>
      <c r="BF18" s="4">
        <f t="shared" ref="BF18" si="224">+$B18*BE18</f>
        <v>0.3473541568195917</v>
      </c>
      <c r="BG18" s="4">
        <f t="shared" si="55"/>
        <v>3.9945728034253043</v>
      </c>
      <c r="BH18" s="4">
        <f t="shared" ref="BH18" si="225">+$B18*BG18</f>
        <v>0.31956582427402436</v>
      </c>
      <c r="BI18" s="4">
        <f t="shared" si="57"/>
        <v>3.6750069791512798</v>
      </c>
      <c r="BJ18" s="4">
        <f t="shared" ref="BJ18" si="226">+$B18*BI18</f>
        <v>0.29400055833210237</v>
      </c>
      <c r="BK18" s="4">
        <f t="shared" si="59"/>
        <v>3.3810064208191775</v>
      </c>
      <c r="BL18" s="4">
        <f t="shared" si="60"/>
        <v>0.27048051366553422</v>
      </c>
      <c r="BM18" s="4">
        <f t="shared" si="61"/>
        <v>3.1105259071536433</v>
      </c>
      <c r="BN18" s="4">
        <f t="shared" ref="BN18" si="227">+$B18*BM18</f>
        <v>0.24884207257229146</v>
      </c>
      <c r="BO18" s="4">
        <f t="shared" si="63"/>
        <v>2.8616838345813518</v>
      </c>
      <c r="BP18" s="4">
        <f t="shared" si="64"/>
        <v>0.22893470676650815</v>
      </c>
      <c r="BQ18" s="4">
        <f t="shared" si="65"/>
        <v>2.6327491278148436</v>
      </c>
      <c r="BR18" s="4">
        <f t="shared" ref="BR18" si="228">+$B18*BQ18</f>
        <v>0.21061993022518749</v>
      </c>
      <c r="BS18" s="4">
        <f t="shared" si="67"/>
        <v>2.4221291975896562</v>
      </c>
      <c r="BT18" s="4">
        <f t="shared" ref="BT18" si="229">+$B18*BS18</f>
        <v>0.19377033580717251</v>
      </c>
    </row>
    <row r="19" spans="1:76" x14ac:dyDescent="0.35">
      <c r="A19" t="s">
        <v>14</v>
      </c>
      <c r="B19" s="2">
        <v>7.0000000000000007E-2</v>
      </c>
      <c r="C19" s="4">
        <f>+$B$5*0.2/6221</f>
        <v>0.11570487059958207</v>
      </c>
      <c r="D19" s="4">
        <f t="shared" si="0"/>
        <v>8.0993409419707462E-3</v>
      </c>
      <c r="E19" s="4">
        <f t="shared" si="1"/>
        <v>0.10760552965761132</v>
      </c>
      <c r="F19" s="4">
        <f t="shared" ref="F19" si="230">+$B19*E19</f>
        <v>7.5323870760327927E-3</v>
      </c>
      <c r="G19" s="4">
        <f t="shared" si="3"/>
        <v>0.10007314258157853</v>
      </c>
      <c r="H19" s="4">
        <f t="shared" ref="H19" si="231">+$B19*G19</f>
        <v>7.0051199807104978E-3</v>
      </c>
      <c r="I19" s="4">
        <f t="shared" si="5"/>
        <v>9.3068022600868022E-2</v>
      </c>
      <c r="J19" s="4">
        <f t="shared" ref="J19" si="232">+$B19*I19</f>
        <v>6.5147615820607624E-3</v>
      </c>
      <c r="K19" s="4">
        <f t="shared" si="7"/>
        <v>8.6553261018807254E-2</v>
      </c>
      <c r="L19" s="4">
        <f t="shared" si="8"/>
        <v>6.0587282713165085E-3</v>
      </c>
      <c r="M19" s="4">
        <f t="shared" si="9"/>
        <v>8.0494532747490743E-2</v>
      </c>
      <c r="N19" s="4">
        <f t="shared" ref="N19" si="233">+$B19*M19</f>
        <v>5.6346172923243528E-3</v>
      </c>
      <c r="O19" s="4">
        <f t="shared" si="11"/>
        <v>7.485991545516639E-2</v>
      </c>
      <c r="P19" s="4">
        <f t="shared" si="12"/>
        <v>5.2401940818616478E-3</v>
      </c>
      <c r="Q19" s="4">
        <f t="shared" si="13"/>
        <v>6.9619721373304744E-2</v>
      </c>
      <c r="R19" s="4">
        <f t="shared" ref="R19" si="234">+$B19*Q19</f>
        <v>4.8733804961313323E-3</v>
      </c>
      <c r="S19" s="4">
        <f t="shared" si="15"/>
        <v>6.4746340877173417E-2</v>
      </c>
      <c r="T19" s="4">
        <f t="shared" ref="T19" si="235">+$B19*S19</f>
        <v>4.5322438614021398E-3</v>
      </c>
      <c r="U19" s="4">
        <f t="shared" si="17"/>
        <v>6.0214097015771274E-2</v>
      </c>
      <c r="V19" s="4">
        <f t="shared" ref="V19" si="236">+$B19*U19</f>
        <v>4.21498679110399E-3</v>
      </c>
      <c r="W19" s="4">
        <f t="shared" si="19"/>
        <v>5.5999110224667283E-2</v>
      </c>
      <c r="X19" s="4">
        <f t="shared" si="20"/>
        <v>3.9199377157267097E-3</v>
      </c>
      <c r="Y19" s="4">
        <f t="shared" si="21"/>
        <v>5.207917250894057E-2</v>
      </c>
      <c r="Z19" s="4">
        <f t="shared" ref="Z19" si="237">+$B19*Y19</f>
        <v>3.6455420756258401E-3</v>
      </c>
      <c r="AA19" s="4">
        <f t="shared" si="23"/>
        <v>4.843363043331473E-2</v>
      </c>
      <c r="AB19" s="4">
        <f t="shared" ref="AB19" si="238">+$B19*AA19</f>
        <v>3.3903541303320316E-3</v>
      </c>
      <c r="AC19" s="4">
        <f t="shared" si="25"/>
        <v>4.5043276302982702E-2</v>
      </c>
      <c r="AD19" s="4">
        <f t="shared" ref="AD19" si="239">+$B19*AC19</f>
        <v>3.1530293412087894E-3</v>
      </c>
      <c r="AE19" s="4">
        <f t="shared" si="27"/>
        <v>4.189024696177391E-2</v>
      </c>
      <c r="AF19" s="4">
        <f t="shared" si="28"/>
        <v>2.9323172873241738E-3</v>
      </c>
      <c r="AG19" s="4">
        <f t="shared" si="29"/>
        <v>3.8957929674449734E-2</v>
      </c>
      <c r="AH19" s="4">
        <f t="shared" ref="AH19" si="240">+$B19*AG19</f>
        <v>2.7270550772114815E-3</v>
      </c>
      <c r="AI19" s="4">
        <f t="shared" si="31"/>
        <v>3.6230874597238255E-2</v>
      </c>
      <c r="AJ19" s="4">
        <f t="shared" si="32"/>
        <v>2.5361612218066779E-3</v>
      </c>
      <c r="AK19" s="4">
        <f t="shared" si="33"/>
        <v>3.3694713375431576E-2</v>
      </c>
      <c r="AL19" s="4">
        <f t="shared" ref="AL19" si="241">+$B19*AK19</f>
        <v>2.3586299362802106E-3</v>
      </c>
      <c r="AM19" s="4">
        <f t="shared" si="35"/>
        <v>3.1336083439151369E-2</v>
      </c>
      <c r="AN19" s="4">
        <f t="shared" si="36"/>
        <v>2.1935258407405961E-3</v>
      </c>
      <c r="AO19" s="4">
        <f t="shared" si="37"/>
        <v>2.9142557598410772E-2</v>
      </c>
      <c r="AP19" s="4">
        <f t="shared" ref="AP19" si="242">+$B19*AO19</f>
        <v>2.0399790318887541E-3</v>
      </c>
      <c r="AQ19" s="4">
        <f t="shared" si="39"/>
        <v>2.7102578566522019E-2</v>
      </c>
      <c r="AR19" s="4">
        <f t="shared" ref="AR19" si="243">+$B19*AQ19</f>
        <v>1.8971804996565414E-3</v>
      </c>
      <c r="AS19" s="4">
        <f t="shared" si="41"/>
        <v>2.5205398066865479E-2</v>
      </c>
      <c r="AT19" s="4">
        <f t="shared" ref="AT19" si="244">+$B19*AS19</f>
        <v>1.7643778646805838E-3</v>
      </c>
      <c r="AU19" s="4">
        <f t="shared" si="43"/>
        <v>2.3441020202184894E-2</v>
      </c>
      <c r="AV19" s="4">
        <f t="shared" si="44"/>
        <v>1.6408714141529428E-3</v>
      </c>
      <c r="AW19" s="4">
        <f t="shared" si="45"/>
        <v>2.1800148788031951E-2</v>
      </c>
      <c r="AX19" s="4">
        <f t="shared" ref="AX19" si="245">+$B19*AW19</f>
        <v>1.5260104151622368E-3</v>
      </c>
      <c r="AY19" s="4">
        <f t="shared" si="47"/>
        <v>2.0274138372869715E-2</v>
      </c>
      <c r="AZ19" s="4">
        <f t="shared" si="48"/>
        <v>1.4191896861008803E-3</v>
      </c>
      <c r="BA19" s="4">
        <f t="shared" si="49"/>
        <v>1.8854948686768836E-2</v>
      </c>
      <c r="BB19" s="4">
        <f t="shared" ref="BB19" si="246">+$B19*BA19</f>
        <v>1.3198464080738186E-3</v>
      </c>
      <c r="BC19" s="4">
        <f t="shared" si="51"/>
        <v>1.7535102278695019E-2</v>
      </c>
      <c r="BD19" s="4">
        <f t="shared" si="52"/>
        <v>1.2274571595086515E-3</v>
      </c>
      <c r="BE19" s="4">
        <f t="shared" si="53"/>
        <v>1.6307645119186368E-2</v>
      </c>
      <c r="BF19" s="4">
        <f t="shared" ref="BF19" si="247">+$B19*BE19</f>
        <v>1.1415351583430459E-3</v>
      </c>
      <c r="BG19" s="4">
        <f t="shared" si="55"/>
        <v>1.5166109960843322E-2</v>
      </c>
      <c r="BH19" s="4">
        <f t="shared" ref="BH19" si="248">+$B19*BG19</f>
        <v>1.0616276972590327E-3</v>
      </c>
      <c r="BI19" s="4">
        <f t="shared" si="57"/>
        <v>1.410448226358429E-2</v>
      </c>
      <c r="BJ19" s="4">
        <f t="shared" ref="BJ19" si="249">+$B19*BI19</f>
        <v>9.8731375845090047E-4</v>
      </c>
      <c r="BK19" s="4">
        <f t="shared" si="59"/>
        <v>1.3117168505133388E-2</v>
      </c>
      <c r="BL19" s="4">
        <f t="shared" si="60"/>
        <v>9.1820179535933731E-4</v>
      </c>
      <c r="BM19" s="4">
        <f t="shared" si="61"/>
        <v>1.2198966709774051E-2</v>
      </c>
      <c r="BN19" s="4">
        <f t="shared" ref="BN19" si="250">+$B19*BM19</f>
        <v>8.5392766968418363E-4</v>
      </c>
      <c r="BO19" s="4">
        <f t="shared" si="63"/>
        <v>1.1345039040089867E-2</v>
      </c>
      <c r="BP19" s="4">
        <f t="shared" si="64"/>
        <v>7.941527328062907E-4</v>
      </c>
      <c r="BQ19" s="4">
        <f t="shared" si="65"/>
        <v>1.0550886307283576E-2</v>
      </c>
      <c r="BR19" s="4">
        <f t="shared" ref="BR19" si="251">+$B19*BQ19</f>
        <v>7.3856204150985036E-4</v>
      </c>
      <c r="BS19" s="4">
        <f t="shared" si="67"/>
        <v>9.8123242657737249E-3</v>
      </c>
      <c r="BT19" s="4">
        <f t="shared" ref="BT19" si="252">+$B19*BS19</f>
        <v>6.8686269860416085E-4</v>
      </c>
    </row>
    <row r="20" spans="1:76" x14ac:dyDescent="0.35">
      <c r="A20" t="s">
        <v>15</v>
      </c>
      <c r="B20" s="2">
        <v>0.12</v>
      </c>
      <c r="C20" s="4">
        <f>+$B$5*73.7/6221</f>
        <v>42.637244815945991</v>
      </c>
      <c r="D20" s="4">
        <f t="shared" si="0"/>
        <v>5.1164693779135186</v>
      </c>
      <c r="E20" s="4">
        <f t="shared" si="1"/>
        <v>37.520775438032473</v>
      </c>
      <c r="F20" s="4">
        <f t="shared" ref="F20" si="253">+$B20*E20</f>
        <v>4.5024930525638966</v>
      </c>
      <c r="G20" s="4">
        <f t="shared" si="3"/>
        <v>33.018282385468574</v>
      </c>
      <c r="H20" s="4">
        <f t="shared" ref="H20" si="254">+$B20*G20</f>
        <v>3.9621938862562285</v>
      </c>
      <c r="I20" s="4">
        <f t="shared" si="5"/>
        <v>29.056088499212343</v>
      </c>
      <c r="J20" s="4">
        <f t="shared" ref="J20" si="255">+$B20*I20</f>
        <v>3.4867306199054813</v>
      </c>
      <c r="K20" s="4">
        <f t="shared" si="7"/>
        <v>25.569357879306864</v>
      </c>
      <c r="L20" s="4">
        <f t="shared" si="8"/>
        <v>3.0683229455168237</v>
      </c>
      <c r="M20" s="4">
        <f t="shared" si="9"/>
        <v>22.501034933790041</v>
      </c>
      <c r="N20" s="4">
        <f t="shared" ref="N20" si="256">+$B20*M20</f>
        <v>2.7001241920548047</v>
      </c>
      <c r="O20" s="4">
        <f t="shared" si="11"/>
        <v>19.800910741735237</v>
      </c>
      <c r="P20" s="4">
        <f t="shared" si="12"/>
        <v>2.3761092890082285</v>
      </c>
      <c r="Q20" s="4">
        <f t="shared" si="13"/>
        <v>17.42480145272701</v>
      </c>
      <c r="R20" s="4">
        <f t="shared" ref="R20" si="257">+$B20*Q20</f>
        <v>2.090976174327241</v>
      </c>
      <c r="S20" s="4">
        <f t="shared" si="15"/>
        <v>15.333825278399768</v>
      </c>
      <c r="T20" s="4">
        <f t="shared" ref="T20" si="258">+$B20*S20</f>
        <v>1.8400590334079721</v>
      </c>
      <c r="U20" s="4">
        <f t="shared" si="17"/>
        <v>13.493766244991797</v>
      </c>
      <c r="V20" s="4">
        <f t="shared" ref="V20" si="259">+$B20*U20</f>
        <v>1.6192519493990156</v>
      </c>
      <c r="W20" s="4">
        <f t="shared" si="19"/>
        <v>11.874514295592782</v>
      </c>
      <c r="X20" s="4">
        <f t="shared" si="20"/>
        <v>1.4249417154711337</v>
      </c>
      <c r="Y20" s="4">
        <f t="shared" si="21"/>
        <v>10.449572580121648</v>
      </c>
      <c r="Z20" s="4">
        <f t="shared" ref="Z20" si="260">+$B20*Y20</f>
        <v>1.2539487096145978</v>
      </c>
      <c r="AA20" s="4">
        <f t="shared" si="23"/>
        <v>9.1956238705070508</v>
      </c>
      <c r="AB20" s="4">
        <f t="shared" ref="AB20" si="261">+$B20*AA20</f>
        <v>1.1034748644608461</v>
      </c>
      <c r="AC20" s="4">
        <f t="shared" si="25"/>
        <v>8.0921490060462045</v>
      </c>
      <c r="AD20" s="4">
        <f t="shared" ref="AD20" si="262">+$B20*AC20</f>
        <v>0.97105788072554455</v>
      </c>
      <c r="AE20" s="4">
        <f t="shared" si="27"/>
        <v>7.1210911253206604</v>
      </c>
      <c r="AF20" s="4">
        <f t="shared" si="28"/>
        <v>0.85453093503847921</v>
      </c>
      <c r="AG20" s="4">
        <f t="shared" si="29"/>
        <v>6.2665601902821813</v>
      </c>
      <c r="AH20" s="4">
        <f t="shared" ref="AH20" si="263">+$B20*AG20</f>
        <v>0.75198722283386177</v>
      </c>
      <c r="AI20" s="4">
        <f t="shared" si="31"/>
        <v>5.5145729674483199</v>
      </c>
      <c r="AJ20" s="4">
        <f t="shared" si="32"/>
        <v>0.66174875609379835</v>
      </c>
      <c r="AK20" s="4">
        <f t="shared" si="33"/>
        <v>4.8528242113545215</v>
      </c>
      <c r="AL20" s="4">
        <f t="shared" ref="AL20" si="264">+$B20*AK20</f>
        <v>0.58233890536254251</v>
      </c>
      <c r="AM20" s="4">
        <f t="shared" si="35"/>
        <v>4.2704853059919792</v>
      </c>
      <c r="AN20" s="4">
        <f t="shared" si="36"/>
        <v>0.51245823671903745</v>
      </c>
      <c r="AO20" s="4">
        <f t="shared" si="37"/>
        <v>3.7580270692729418</v>
      </c>
      <c r="AP20" s="4">
        <f t="shared" ref="AP20" si="265">+$B20*AO20</f>
        <v>0.45096324831275303</v>
      </c>
      <c r="AQ20" s="4">
        <f t="shared" si="39"/>
        <v>3.307063820960189</v>
      </c>
      <c r="AR20" s="4">
        <f t="shared" ref="AR20" si="266">+$B20*AQ20</f>
        <v>0.39684765851522269</v>
      </c>
      <c r="AS20" s="4">
        <f t="shared" si="41"/>
        <v>2.9102161624449665</v>
      </c>
      <c r="AT20" s="4">
        <f t="shared" ref="AT20" si="267">+$B20*AS20</f>
        <v>0.34922593949339598</v>
      </c>
      <c r="AU20" s="4">
        <f t="shared" si="43"/>
        <v>2.5609902229515704</v>
      </c>
      <c r="AV20" s="4">
        <f t="shared" si="44"/>
        <v>0.30731882675418842</v>
      </c>
      <c r="AW20" s="4">
        <f t="shared" si="45"/>
        <v>2.2536713961973822</v>
      </c>
      <c r="AX20" s="4">
        <f t="shared" ref="AX20" si="268">+$B20*AW20</f>
        <v>0.27044056754368584</v>
      </c>
      <c r="AY20" s="4">
        <f t="shared" si="47"/>
        <v>1.9832308286536964</v>
      </c>
      <c r="AZ20" s="4">
        <f t="shared" si="48"/>
        <v>0.23798769943844356</v>
      </c>
      <c r="BA20" s="4">
        <f t="shared" si="49"/>
        <v>1.7452431292152528</v>
      </c>
      <c r="BB20" s="4">
        <f t="shared" ref="BB20" si="269">+$B20*BA20</f>
        <v>0.20942917550583032</v>
      </c>
      <c r="BC20" s="4">
        <f t="shared" si="51"/>
        <v>1.5358139537094224</v>
      </c>
      <c r="BD20" s="4">
        <f t="shared" si="52"/>
        <v>0.18429767444513068</v>
      </c>
      <c r="BE20" s="4">
        <f t="shared" si="53"/>
        <v>1.3515162792642919</v>
      </c>
      <c r="BF20" s="4">
        <f t="shared" ref="BF20" si="270">+$B20*BE20</f>
        <v>0.16218195351171502</v>
      </c>
      <c r="BG20" s="4">
        <f t="shared" si="55"/>
        <v>1.1893343257525768</v>
      </c>
      <c r="BH20" s="4">
        <f t="shared" ref="BH20" si="271">+$B20*BG20</f>
        <v>0.14272011909030921</v>
      </c>
      <c r="BI20" s="4">
        <f t="shared" si="57"/>
        <v>1.0466142066622677</v>
      </c>
      <c r="BJ20" s="4">
        <f t="shared" ref="BJ20" si="272">+$B20*BI20</f>
        <v>0.12559370479947213</v>
      </c>
      <c r="BK20" s="4">
        <f t="shared" si="59"/>
        <v>0.92102050186279549</v>
      </c>
      <c r="BL20" s="4">
        <f t="shared" si="60"/>
        <v>0.11052246022353546</v>
      </c>
      <c r="BM20" s="4">
        <f t="shared" si="61"/>
        <v>0.81049804163925998</v>
      </c>
      <c r="BN20" s="4">
        <f t="shared" ref="BN20" si="273">+$B20*BM20</f>
        <v>9.7259764996711198E-2</v>
      </c>
      <c r="BO20" s="4">
        <f t="shared" si="63"/>
        <v>0.7132382766425488</v>
      </c>
      <c r="BP20" s="4">
        <f t="shared" si="64"/>
        <v>8.558859319710585E-2</v>
      </c>
      <c r="BQ20" s="4">
        <f t="shared" si="65"/>
        <v>0.62764968344544292</v>
      </c>
      <c r="BR20" s="4">
        <f t="shared" ref="BR20" si="274">+$B20*BQ20</f>
        <v>7.5317962013453144E-2</v>
      </c>
      <c r="BS20" s="4">
        <f t="shared" si="67"/>
        <v>0.55233172143198983</v>
      </c>
      <c r="BT20" s="4">
        <f t="shared" ref="BT20" si="275">+$B20*BS20</f>
        <v>6.6279806571838781E-2</v>
      </c>
    </row>
    <row r="21" spans="1:76" x14ac:dyDescent="0.35">
      <c r="A21" t="s">
        <v>16</v>
      </c>
      <c r="B21" s="2">
        <v>0.45</v>
      </c>
      <c r="C21" s="4">
        <f>+$B$5*0.1/6221</f>
        <v>5.7852435299791033E-2</v>
      </c>
      <c r="D21" s="4">
        <f t="shared" si="0"/>
        <v>2.6033595884905964E-2</v>
      </c>
      <c r="E21" s="4">
        <f t="shared" si="1"/>
        <v>3.1818839414885072E-2</v>
      </c>
      <c r="F21" s="4">
        <f t="shared" ref="F21" si="276">+$B21*E21</f>
        <v>1.4318477736698284E-2</v>
      </c>
      <c r="G21" s="4">
        <f t="shared" si="3"/>
        <v>1.750036167818679E-2</v>
      </c>
      <c r="H21" s="4">
        <f t="shared" ref="H21" si="277">+$B21*G21</f>
        <v>7.8751627551840557E-3</v>
      </c>
      <c r="I21" s="4">
        <f t="shared" si="5"/>
        <v>9.6251989230027347E-3</v>
      </c>
      <c r="J21" s="4">
        <f t="shared" ref="J21" si="278">+$B21*I21</f>
        <v>4.3313395153512305E-3</v>
      </c>
      <c r="K21" s="4">
        <f t="shared" si="7"/>
        <v>5.2938594076515043E-3</v>
      </c>
      <c r="L21" s="4">
        <f t="shared" si="8"/>
        <v>2.3822367334431771E-3</v>
      </c>
      <c r="M21" s="4">
        <f t="shared" si="9"/>
        <v>2.9116226742083272E-3</v>
      </c>
      <c r="N21" s="4">
        <f t="shared" ref="N21" si="279">+$B21*M21</f>
        <v>1.3102302033937473E-3</v>
      </c>
      <c r="O21" s="4">
        <f t="shared" si="11"/>
        <v>1.6013924708145799E-3</v>
      </c>
      <c r="P21" s="4">
        <f t="shared" si="12"/>
        <v>7.2062661186656093E-4</v>
      </c>
      <c r="Q21" s="4">
        <f t="shared" si="13"/>
        <v>8.8076585894801898E-4</v>
      </c>
      <c r="R21" s="4">
        <f t="shared" ref="R21" si="280">+$B21*Q21</f>
        <v>3.9634463652660857E-4</v>
      </c>
      <c r="S21" s="4">
        <f t="shared" si="15"/>
        <v>4.8442122242141041E-4</v>
      </c>
      <c r="T21" s="4">
        <f t="shared" ref="T21" si="281">+$B21*S21</f>
        <v>2.1798955008963468E-4</v>
      </c>
      <c r="U21" s="4">
        <f t="shared" si="17"/>
        <v>2.6643167233177573E-4</v>
      </c>
      <c r="V21" s="4">
        <f t="shared" ref="V21" si="282">+$B21*U21</f>
        <v>1.1989425254929907E-4</v>
      </c>
      <c r="W21" s="4">
        <f t="shared" si="19"/>
        <v>1.4653741978247665E-4</v>
      </c>
      <c r="X21" s="4">
        <f t="shared" si="20"/>
        <v>6.5941838902114494E-5</v>
      </c>
      <c r="Y21" s="4">
        <f t="shared" si="21"/>
        <v>8.0595580880362159E-5</v>
      </c>
      <c r="Z21" s="4">
        <f t="shared" ref="Z21" si="283">+$B21*Y21</f>
        <v>3.626801139616297E-5</v>
      </c>
      <c r="AA21" s="4">
        <f t="shared" si="23"/>
        <v>4.4327569484199189E-5</v>
      </c>
      <c r="AB21" s="4">
        <f t="shared" ref="AB21" si="284">+$B21*AA21</f>
        <v>1.9947406267889634E-5</v>
      </c>
      <c r="AC21" s="4">
        <f t="shared" si="25"/>
        <v>2.4380163216309554E-5</v>
      </c>
      <c r="AD21" s="4">
        <f t="shared" ref="AD21" si="285">+$B21*AC21</f>
        <v>1.0971073447339299E-5</v>
      </c>
      <c r="AE21" s="4">
        <f t="shared" si="27"/>
        <v>1.3409089768970255E-5</v>
      </c>
      <c r="AF21" s="4">
        <f t="shared" si="28"/>
        <v>6.0340903960366154E-6</v>
      </c>
      <c r="AG21" s="4">
        <f t="shared" si="29"/>
        <v>7.3749993729336399E-6</v>
      </c>
      <c r="AH21" s="4">
        <f t="shared" ref="AH21" si="286">+$B21*AG21</f>
        <v>3.3187497178201379E-6</v>
      </c>
      <c r="AI21" s="4">
        <f t="shared" si="31"/>
        <v>4.056249655113502E-6</v>
      </c>
      <c r="AJ21" s="4">
        <f t="shared" si="32"/>
        <v>1.8253123448010759E-6</v>
      </c>
      <c r="AK21" s="4">
        <f t="shared" si="33"/>
        <v>2.2309373103124261E-6</v>
      </c>
      <c r="AL21" s="4">
        <f t="shared" ref="AL21" si="287">+$B21*AK21</f>
        <v>1.0039217896405917E-6</v>
      </c>
      <c r="AM21" s="4">
        <f t="shared" si="35"/>
        <v>1.2270155206718344E-6</v>
      </c>
      <c r="AN21" s="4">
        <f t="shared" si="36"/>
        <v>5.5215698430232544E-7</v>
      </c>
      <c r="AO21" s="4">
        <f t="shared" si="37"/>
        <v>6.7485853636950894E-7</v>
      </c>
      <c r="AP21" s="4">
        <f t="shared" ref="AP21" si="288">+$B21*AO21</f>
        <v>3.0368634136627902E-7</v>
      </c>
      <c r="AQ21" s="4">
        <f t="shared" si="39"/>
        <v>3.7117219500322992E-7</v>
      </c>
      <c r="AR21" s="4">
        <f t="shared" ref="AR21" si="289">+$B21*AQ21</f>
        <v>1.6702748775145348E-7</v>
      </c>
      <c r="AS21" s="4">
        <f t="shared" si="41"/>
        <v>2.0414470725177644E-7</v>
      </c>
      <c r="AT21" s="4">
        <f t="shared" ref="AT21" si="290">+$B21*AS21</f>
        <v>9.1865118263299398E-8</v>
      </c>
      <c r="AU21" s="4">
        <f t="shared" si="43"/>
        <v>1.1227958898847704E-7</v>
      </c>
      <c r="AV21" s="4">
        <f t="shared" si="44"/>
        <v>5.0525815044814669E-8</v>
      </c>
      <c r="AW21" s="4">
        <f t="shared" si="45"/>
        <v>6.1753773943662369E-8</v>
      </c>
      <c r="AX21" s="4">
        <f t="shared" ref="AX21" si="291">+$B21*AW21</f>
        <v>2.7789198274648066E-8</v>
      </c>
      <c r="AY21" s="4">
        <f t="shared" si="47"/>
        <v>3.3964575669014303E-8</v>
      </c>
      <c r="AZ21" s="4">
        <f t="shared" si="48"/>
        <v>1.5284059051056438E-8</v>
      </c>
      <c r="BA21" s="4">
        <f t="shared" si="49"/>
        <v>1.8680516617957865E-8</v>
      </c>
      <c r="BB21" s="4">
        <f t="shared" ref="BB21" si="292">+$B21*BA21</f>
        <v>8.4062324780810395E-9</v>
      </c>
      <c r="BC21" s="4">
        <f t="shared" si="51"/>
        <v>1.0274284139876825E-8</v>
      </c>
      <c r="BD21" s="4">
        <f t="shared" si="52"/>
        <v>4.6234278629445711E-9</v>
      </c>
      <c r="BE21" s="4">
        <f t="shared" si="53"/>
        <v>5.6508562769322539E-9</v>
      </c>
      <c r="BF21" s="4">
        <f t="shared" ref="BF21" si="293">+$B21*BE21</f>
        <v>2.5428853246195141E-9</v>
      </c>
      <c r="BG21" s="4">
        <f t="shared" si="55"/>
        <v>3.1079709523127398E-9</v>
      </c>
      <c r="BH21" s="4">
        <f t="shared" ref="BH21" si="294">+$B21*BG21</f>
        <v>1.3985869285407328E-9</v>
      </c>
      <c r="BI21" s="4">
        <f t="shared" si="57"/>
        <v>1.7093840237720069E-9</v>
      </c>
      <c r="BJ21" s="4">
        <f t="shared" ref="BJ21" si="295">+$B21*BI21</f>
        <v>7.6922281069740317E-10</v>
      </c>
      <c r="BK21" s="4">
        <f t="shared" si="59"/>
        <v>9.4016121307460387E-10</v>
      </c>
      <c r="BL21" s="4">
        <f t="shared" si="60"/>
        <v>4.2307254588357177E-10</v>
      </c>
      <c r="BM21" s="4">
        <f t="shared" si="61"/>
        <v>5.1708866719103215E-10</v>
      </c>
      <c r="BN21" s="4">
        <f t="shared" ref="BN21" si="296">+$B21*BM21</f>
        <v>2.3268990023596448E-10</v>
      </c>
      <c r="BO21" s="4">
        <f t="shared" si="63"/>
        <v>2.8439876695506769E-10</v>
      </c>
      <c r="BP21" s="4">
        <f t="shared" si="64"/>
        <v>1.2797944512978047E-10</v>
      </c>
      <c r="BQ21" s="4">
        <f t="shared" si="65"/>
        <v>1.5641932182528723E-10</v>
      </c>
      <c r="BR21" s="4">
        <f t="shared" ref="BR21" si="297">+$B21*BQ21</f>
        <v>7.0388694821379257E-11</v>
      </c>
      <c r="BS21" s="4">
        <f t="shared" si="67"/>
        <v>8.6030627003907969E-11</v>
      </c>
      <c r="BT21" s="4">
        <f t="shared" ref="BT21" si="298">+$B21*BS21</f>
        <v>3.8713782151758588E-11</v>
      </c>
    </row>
    <row r="22" spans="1:76" x14ac:dyDescent="0.35">
      <c r="A22" t="s">
        <v>17</v>
      </c>
      <c r="B22" s="2">
        <v>0.3</v>
      </c>
      <c r="C22" s="4">
        <f>+$B$5*9.6/6221</f>
        <v>5.5538337887799392</v>
      </c>
      <c r="D22" s="4">
        <f t="shared" si="0"/>
        <v>1.6661501366339817</v>
      </c>
      <c r="E22" s="4">
        <f t="shared" si="1"/>
        <v>3.8876836521459577</v>
      </c>
      <c r="F22" s="4">
        <f t="shared" ref="F22" si="299">+$B22*E22</f>
        <v>1.1663050956437873</v>
      </c>
      <c r="G22" s="4">
        <f t="shared" si="3"/>
        <v>2.7213785565021702</v>
      </c>
      <c r="H22" s="4">
        <f t="shared" ref="H22" si="300">+$B22*G22</f>
        <v>0.81641356695065104</v>
      </c>
      <c r="I22" s="4">
        <f t="shared" si="5"/>
        <v>1.9049649895515191</v>
      </c>
      <c r="J22" s="4">
        <f t="shared" ref="J22" si="301">+$B22*I22</f>
        <v>0.57148949686545569</v>
      </c>
      <c r="K22" s="4">
        <f t="shared" si="7"/>
        <v>1.3334754926860635</v>
      </c>
      <c r="L22" s="4">
        <f t="shared" si="8"/>
        <v>0.40004264780581905</v>
      </c>
      <c r="M22" s="4">
        <f t="shared" si="9"/>
        <v>0.93343284488024447</v>
      </c>
      <c r="N22" s="4">
        <f t="shared" ref="N22" si="302">+$B22*M22</f>
        <v>0.28002985346407333</v>
      </c>
      <c r="O22" s="4">
        <f t="shared" si="11"/>
        <v>0.6534029914161712</v>
      </c>
      <c r="P22" s="4">
        <f t="shared" si="12"/>
        <v>0.19602089742485135</v>
      </c>
      <c r="Q22" s="4">
        <f t="shared" si="13"/>
        <v>0.45738209399131985</v>
      </c>
      <c r="R22" s="4">
        <f t="shared" ref="R22" si="303">+$B22*Q22</f>
        <v>0.13721462819739594</v>
      </c>
      <c r="S22" s="4">
        <f t="shared" si="15"/>
        <v>0.32016746579392391</v>
      </c>
      <c r="T22" s="4">
        <f t="shared" ref="T22" si="304">+$B22*S22</f>
        <v>9.6050239738177168E-2</v>
      </c>
      <c r="U22" s="4">
        <f t="shared" si="17"/>
        <v>0.22411722605574674</v>
      </c>
      <c r="V22" s="4">
        <f t="shared" ref="V22" si="305">+$B22*U22</f>
        <v>6.723516781672402E-2</v>
      </c>
      <c r="W22" s="4">
        <f t="shared" si="19"/>
        <v>0.15688205823902274</v>
      </c>
      <c r="X22" s="4">
        <f t="shared" si="20"/>
        <v>4.7064617471706822E-2</v>
      </c>
      <c r="Y22" s="4">
        <f t="shared" si="21"/>
        <v>0.10981744076731592</v>
      </c>
      <c r="Z22" s="4">
        <f t="shared" ref="Z22" si="306">+$B22*Y22</f>
        <v>3.2945232230194778E-2</v>
      </c>
      <c r="AA22" s="4">
        <f t="shared" si="23"/>
        <v>7.6872208537121151E-2</v>
      </c>
      <c r="AB22" s="4">
        <f t="shared" ref="AB22" si="307">+$B22*AA22</f>
        <v>2.3061662561136346E-2</v>
      </c>
      <c r="AC22" s="4">
        <f t="shared" si="25"/>
        <v>5.3810545975984808E-2</v>
      </c>
      <c r="AD22" s="4">
        <f t="shared" ref="AD22" si="308">+$B22*AC22</f>
        <v>1.6143163792795442E-2</v>
      </c>
      <c r="AE22" s="4">
        <f t="shared" si="27"/>
        <v>3.7667382183189366E-2</v>
      </c>
      <c r="AF22" s="4">
        <f t="shared" si="28"/>
        <v>1.1300214654956809E-2</v>
      </c>
      <c r="AG22" s="4">
        <f t="shared" si="29"/>
        <v>2.6367167528232559E-2</v>
      </c>
      <c r="AH22" s="4">
        <f t="shared" ref="AH22" si="309">+$B22*AG22</f>
        <v>7.9101502584697676E-3</v>
      </c>
      <c r="AI22" s="4">
        <f t="shared" si="31"/>
        <v>1.8457017269762791E-2</v>
      </c>
      <c r="AJ22" s="4">
        <f t="shared" si="32"/>
        <v>5.5371051809288375E-3</v>
      </c>
      <c r="AK22" s="4">
        <f t="shared" si="33"/>
        <v>1.2919912088833953E-2</v>
      </c>
      <c r="AL22" s="4">
        <f t="shared" ref="AL22" si="310">+$B22*AK22</f>
        <v>3.8759736266501857E-3</v>
      </c>
      <c r="AM22" s="4">
        <f t="shared" si="35"/>
        <v>9.0439384621837666E-3</v>
      </c>
      <c r="AN22" s="4">
        <f t="shared" si="36"/>
        <v>2.7131815386551299E-3</v>
      </c>
      <c r="AO22" s="4">
        <f t="shared" si="37"/>
        <v>6.3307569235286371E-3</v>
      </c>
      <c r="AP22" s="4">
        <f t="shared" ref="AP22" si="311">+$B22*AO22</f>
        <v>1.8992270770585911E-3</v>
      </c>
      <c r="AQ22" s="4">
        <f t="shared" si="39"/>
        <v>4.431529846470046E-3</v>
      </c>
      <c r="AR22" s="4">
        <f t="shared" ref="AR22" si="312">+$B22*AQ22</f>
        <v>1.3294589539410138E-3</v>
      </c>
      <c r="AS22" s="4">
        <f t="shared" si="41"/>
        <v>3.1020708925290322E-3</v>
      </c>
      <c r="AT22" s="4">
        <f t="shared" ref="AT22" si="313">+$B22*AS22</f>
        <v>9.3062126775870959E-4</v>
      </c>
      <c r="AU22" s="4">
        <f t="shared" si="43"/>
        <v>2.1714496247703225E-3</v>
      </c>
      <c r="AV22" s="4">
        <f t="shared" si="44"/>
        <v>6.514348874310967E-4</v>
      </c>
      <c r="AW22" s="4">
        <f t="shared" si="45"/>
        <v>1.5200147373392258E-3</v>
      </c>
      <c r="AX22" s="4">
        <f t="shared" ref="AX22" si="314">+$B22*AW22</f>
        <v>4.5600442120176773E-4</v>
      </c>
      <c r="AY22" s="4">
        <f t="shared" si="47"/>
        <v>1.064010316137458E-3</v>
      </c>
      <c r="AZ22" s="4">
        <f t="shared" si="48"/>
        <v>3.192030948412374E-4</v>
      </c>
      <c r="BA22" s="4">
        <f t="shared" si="49"/>
        <v>7.4480722129622061E-4</v>
      </c>
      <c r="BB22" s="4">
        <f t="shared" ref="BB22" si="315">+$B22*BA22</f>
        <v>2.2344216638886617E-4</v>
      </c>
      <c r="BC22" s="4">
        <f t="shared" si="51"/>
        <v>5.2136505490735447E-4</v>
      </c>
      <c r="BD22" s="4">
        <f t="shared" si="52"/>
        <v>1.5640951647220632E-4</v>
      </c>
      <c r="BE22" s="4">
        <f t="shared" si="53"/>
        <v>3.6495553843514817E-4</v>
      </c>
      <c r="BF22" s="4">
        <f t="shared" ref="BF22" si="316">+$B22*BE22</f>
        <v>1.0948666153054444E-4</v>
      </c>
      <c r="BG22" s="4">
        <f t="shared" si="55"/>
        <v>2.5546887690460374E-4</v>
      </c>
      <c r="BH22" s="4">
        <f t="shared" ref="BH22" si="317">+$B22*BG22</f>
        <v>7.6640663071381125E-5</v>
      </c>
      <c r="BI22" s="4">
        <f t="shared" si="57"/>
        <v>1.7882821383322263E-4</v>
      </c>
      <c r="BJ22" s="4">
        <f t="shared" ref="BJ22" si="318">+$B22*BI22</f>
        <v>5.3648464149966785E-5</v>
      </c>
      <c r="BK22" s="4">
        <f t="shared" si="59"/>
        <v>1.2517974968325585E-4</v>
      </c>
      <c r="BL22" s="4">
        <f t="shared" si="60"/>
        <v>3.7553924904976755E-5</v>
      </c>
      <c r="BM22" s="4">
        <f t="shared" si="61"/>
        <v>8.7625824778279096E-5</v>
      </c>
      <c r="BN22" s="4">
        <f t="shared" ref="BN22" si="319">+$B22*BM22</f>
        <v>2.6287747433483728E-5</v>
      </c>
      <c r="BO22" s="4">
        <f t="shared" si="63"/>
        <v>6.1338077344795365E-5</v>
      </c>
      <c r="BP22" s="4">
        <f t="shared" si="64"/>
        <v>1.8401423203438607E-5</v>
      </c>
      <c r="BQ22" s="4">
        <f t="shared" si="65"/>
        <v>4.2936654141356761E-5</v>
      </c>
      <c r="BR22" s="4">
        <f t="shared" ref="BR22" si="320">+$B22*BQ22</f>
        <v>1.2880996242407028E-5</v>
      </c>
      <c r="BS22" s="4">
        <f t="shared" si="67"/>
        <v>3.0055657898949731E-5</v>
      </c>
      <c r="BT22" s="4">
        <f t="shared" ref="BT22" si="321">+$B22*BS22</f>
        <v>9.016697369684919E-6</v>
      </c>
    </row>
    <row r="23" spans="1:76" x14ac:dyDescent="0.35">
      <c r="A23" t="s">
        <v>18</v>
      </c>
      <c r="B23" s="2">
        <v>0.08</v>
      </c>
      <c r="C23" s="4">
        <f>+$B$5*2951.8/6221</f>
        <v>1707.6881851792318</v>
      </c>
      <c r="D23" s="4">
        <f t="shared" si="0"/>
        <v>136.61505481433855</v>
      </c>
      <c r="E23" s="4">
        <f t="shared" si="1"/>
        <v>1571.0731303648934</v>
      </c>
      <c r="F23" s="4">
        <f t="shared" ref="F23" si="322">+$B23*E23</f>
        <v>125.68585042919148</v>
      </c>
      <c r="G23" s="4">
        <f t="shared" si="3"/>
        <v>1445.3872799357018</v>
      </c>
      <c r="H23" s="4">
        <f t="shared" ref="H23" si="323">+$B23*G23</f>
        <v>115.63098239485615</v>
      </c>
      <c r="I23" s="4">
        <f t="shared" si="5"/>
        <v>1329.7562975408457</v>
      </c>
      <c r="J23" s="4">
        <f t="shared" ref="J23" si="324">+$B23*I23</f>
        <v>106.38050380326766</v>
      </c>
      <c r="K23" s="4">
        <f t="shared" si="7"/>
        <v>1223.3757937375781</v>
      </c>
      <c r="L23" s="4">
        <f t="shared" si="8"/>
        <v>97.87006349900625</v>
      </c>
      <c r="M23" s="4">
        <f t="shared" si="9"/>
        <v>1125.5057302385719</v>
      </c>
      <c r="N23" s="4">
        <f t="shared" ref="N23" si="325">+$B23*M23</f>
        <v>90.040458419085752</v>
      </c>
      <c r="O23" s="4">
        <f t="shared" si="11"/>
        <v>1035.4652718194861</v>
      </c>
      <c r="P23" s="4">
        <f t="shared" si="12"/>
        <v>82.837221745558892</v>
      </c>
      <c r="Q23" s="4">
        <f t="shared" si="13"/>
        <v>952.62805007392728</v>
      </c>
      <c r="R23" s="4">
        <f t="shared" ref="R23" si="326">+$B23*Q23</f>
        <v>76.210244005914191</v>
      </c>
      <c r="S23" s="4">
        <f t="shared" si="15"/>
        <v>876.41780606801308</v>
      </c>
      <c r="T23" s="4">
        <f t="shared" ref="T23" si="327">+$B23*S23</f>
        <v>70.113424485441044</v>
      </c>
      <c r="U23" s="4">
        <f t="shared" si="17"/>
        <v>806.30438158257198</v>
      </c>
      <c r="V23" s="4">
        <f t="shared" ref="V23" si="328">+$B23*U23</f>
        <v>64.504350526605762</v>
      </c>
      <c r="W23" s="4">
        <f t="shared" si="19"/>
        <v>741.8000310559662</v>
      </c>
      <c r="X23" s="4">
        <f t="shared" si="20"/>
        <v>59.344002484477301</v>
      </c>
      <c r="Y23" s="4">
        <f t="shared" si="21"/>
        <v>682.4560285714889</v>
      </c>
      <c r="Z23" s="4">
        <f t="shared" ref="Z23" si="329">+$B23*Y23</f>
        <v>54.596482285719112</v>
      </c>
      <c r="AA23" s="4">
        <f t="shared" si="23"/>
        <v>627.85954628576974</v>
      </c>
      <c r="AB23" s="4">
        <f t="shared" ref="AB23" si="330">+$B23*AA23</f>
        <v>50.228763702861578</v>
      </c>
      <c r="AC23" s="4">
        <f t="shared" si="25"/>
        <v>577.63078258290818</v>
      </c>
      <c r="AD23" s="4">
        <f t="shared" ref="AD23" si="331">+$B23*AC23</f>
        <v>46.210462606632653</v>
      </c>
      <c r="AE23" s="4">
        <f t="shared" si="27"/>
        <v>531.42031997627555</v>
      </c>
      <c r="AF23" s="4">
        <f t="shared" si="28"/>
        <v>42.513625598102045</v>
      </c>
      <c r="AG23" s="4">
        <f t="shared" si="29"/>
        <v>488.90669437817348</v>
      </c>
      <c r="AH23" s="4">
        <f t="shared" ref="AH23" si="332">+$B23*AG23</f>
        <v>39.112535550253881</v>
      </c>
      <c r="AI23" s="4">
        <f t="shared" si="31"/>
        <v>449.7941588279196</v>
      </c>
      <c r="AJ23" s="4">
        <f t="shared" si="32"/>
        <v>35.983532706233568</v>
      </c>
      <c r="AK23" s="4">
        <f t="shared" si="33"/>
        <v>413.81062612168603</v>
      </c>
      <c r="AL23" s="4">
        <f t="shared" ref="AL23" si="333">+$B23*AK23</f>
        <v>33.104850089734882</v>
      </c>
      <c r="AM23" s="4">
        <f t="shared" si="35"/>
        <v>380.70577603195113</v>
      </c>
      <c r="AN23" s="4">
        <f t="shared" si="36"/>
        <v>30.45646208255609</v>
      </c>
      <c r="AO23" s="4">
        <f t="shared" si="37"/>
        <v>350.24931394939506</v>
      </c>
      <c r="AP23" s="4">
        <f t="shared" ref="AP23" si="334">+$B23*AO23</f>
        <v>28.019945115951604</v>
      </c>
      <c r="AQ23" s="4">
        <f t="shared" si="39"/>
        <v>322.22936883344346</v>
      </c>
      <c r="AR23" s="4">
        <f t="shared" ref="AR23" si="335">+$B23*AQ23</f>
        <v>25.778349506675479</v>
      </c>
      <c r="AS23" s="4">
        <f t="shared" si="41"/>
        <v>296.45101932676801</v>
      </c>
      <c r="AT23" s="4">
        <f t="shared" ref="AT23" si="336">+$B23*AS23</f>
        <v>23.716081546141442</v>
      </c>
      <c r="AU23" s="4">
        <f t="shared" si="43"/>
        <v>272.73493778062658</v>
      </c>
      <c r="AV23" s="4">
        <f t="shared" si="44"/>
        <v>21.818795022450129</v>
      </c>
      <c r="AW23" s="4">
        <f t="shared" si="45"/>
        <v>250.91614275817645</v>
      </c>
      <c r="AX23" s="4">
        <f t="shared" ref="AX23" si="337">+$B23*AW23</f>
        <v>20.073291420654115</v>
      </c>
      <c r="AY23" s="4">
        <f t="shared" si="47"/>
        <v>230.84285133752235</v>
      </c>
      <c r="AZ23" s="4">
        <f t="shared" si="48"/>
        <v>18.467428107001787</v>
      </c>
      <c r="BA23" s="4">
        <f t="shared" si="49"/>
        <v>212.37542323052057</v>
      </c>
      <c r="BB23" s="4">
        <f t="shared" ref="BB23" si="338">+$B23*BA23</f>
        <v>16.990033858441645</v>
      </c>
      <c r="BC23" s="4">
        <f t="shared" si="51"/>
        <v>195.38538937207892</v>
      </c>
      <c r="BD23" s="4">
        <f t="shared" si="52"/>
        <v>15.630831149766314</v>
      </c>
      <c r="BE23" s="4">
        <f t="shared" si="53"/>
        <v>179.7545582223126</v>
      </c>
      <c r="BF23" s="4">
        <f t="shared" ref="BF23" si="339">+$B23*BE23</f>
        <v>14.380364657785009</v>
      </c>
      <c r="BG23" s="4">
        <f t="shared" si="55"/>
        <v>165.37419356452759</v>
      </c>
      <c r="BH23" s="4">
        <f t="shared" ref="BH23" si="340">+$B23*BG23</f>
        <v>13.229935485162207</v>
      </c>
      <c r="BI23" s="4">
        <f t="shared" si="57"/>
        <v>152.14425807936539</v>
      </c>
      <c r="BJ23" s="4">
        <f t="shared" ref="BJ23" si="341">+$B23*BI23</f>
        <v>12.17154064634923</v>
      </c>
      <c r="BK23" s="4">
        <f t="shared" si="59"/>
        <v>139.97271743301616</v>
      </c>
      <c r="BL23" s="4">
        <f t="shared" si="60"/>
        <v>11.197817394641293</v>
      </c>
      <c r="BM23" s="4">
        <f t="shared" si="61"/>
        <v>128.77490003837485</v>
      </c>
      <c r="BN23" s="4">
        <f t="shared" ref="BN23" si="342">+$B23*BM23</f>
        <v>10.301992003069989</v>
      </c>
      <c r="BO23" s="4">
        <f t="shared" si="63"/>
        <v>118.47290803530487</v>
      </c>
      <c r="BP23" s="4">
        <f t="shared" si="64"/>
        <v>9.4778326428243904</v>
      </c>
      <c r="BQ23" s="4">
        <f t="shared" si="65"/>
        <v>108.99507539248047</v>
      </c>
      <c r="BR23" s="4">
        <f t="shared" ref="BR23" si="343">+$B23*BQ23</f>
        <v>8.7196060313984383</v>
      </c>
      <c r="BS23" s="4">
        <f t="shared" si="67"/>
        <v>100.27546936108203</v>
      </c>
      <c r="BT23" s="4">
        <f t="shared" ref="BT23" si="344">+$B23*BS23</f>
        <v>8.0220375488865621</v>
      </c>
    </row>
    <row r="24" spans="1:76" x14ac:dyDescent="0.35">
      <c r="A24" t="s">
        <v>19</v>
      </c>
      <c r="B24" s="2">
        <v>0.55000000000000004</v>
      </c>
      <c r="C24" s="4">
        <f>+$B$5*77.8/6221</f>
        <v>45.009194663237423</v>
      </c>
      <c r="D24" s="4">
        <f t="shared" si="0"/>
        <v>24.755057064780583</v>
      </c>
      <c r="E24" s="4">
        <f t="shared" si="1"/>
        <v>20.25413759845684</v>
      </c>
      <c r="F24" s="4">
        <f t="shared" ref="F24:F25" si="345">+$B24*E24</f>
        <v>11.139775679151263</v>
      </c>
      <c r="G24" s="4">
        <f t="shared" si="3"/>
        <v>9.1143619193055763</v>
      </c>
      <c r="H24" s="4">
        <f t="shared" ref="H24:H25" si="346">+$B24*G24</f>
        <v>5.0128990556180675</v>
      </c>
      <c r="I24" s="4">
        <f t="shared" si="5"/>
        <v>4.1014628636875088</v>
      </c>
      <c r="J24" s="4">
        <f t="shared" ref="J24:J25" si="347">+$B24*I24</f>
        <v>2.2558045750281299</v>
      </c>
      <c r="K24" s="4">
        <f t="shared" si="7"/>
        <v>1.8456582886593789</v>
      </c>
      <c r="L24" s="4">
        <f t="shared" si="8"/>
        <v>1.0151120587626585</v>
      </c>
      <c r="M24" s="4">
        <f t="shared" si="9"/>
        <v>0.83054622989672033</v>
      </c>
      <c r="N24" s="4">
        <f t="shared" ref="N24:N25" si="348">+$B24*M24</f>
        <v>0.45680042644319624</v>
      </c>
      <c r="O24" s="4">
        <f t="shared" si="11"/>
        <v>0.37374580345352409</v>
      </c>
      <c r="P24" s="4">
        <f t="shared" si="12"/>
        <v>0.20556019189943828</v>
      </c>
      <c r="Q24" s="4">
        <f t="shared" si="13"/>
        <v>0.16818561155408582</v>
      </c>
      <c r="R24" s="4">
        <f t="shared" ref="R24:R25" si="349">+$B24*Q24</f>
        <v>9.2502086354747201E-2</v>
      </c>
      <c r="S24" s="4">
        <f t="shared" si="15"/>
        <v>7.5683525199338617E-2</v>
      </c>
      <c r="T24" s="4">
        <f t="shared" ref="T24:T25" si="350">+$B24*S24</f>
        <v>4.1625938859636245E-2</v>
      </c>
      <c r="U24" s="4">
        <f t="shared" si="17"/>
        <v>3.4057586339702371E-2</v>
      </c>
      <c r="V24" s="4">
        <f t="shared" ref="V24:V25" si="351">+$B24*U24</f>
        <v>1.8731672486836305E-2</v>
      </c>
      <c r="W24" s="4">
        <f t="shared" si="19"/>
        <v>1.5325913852866066E-2</v>
      </c>
      <c r="X24" s="4">
        <f t="shared" si="20"/>
        <v>8.429252619076337E-3</v>
      </c>
      <c r="Y24" s="4">
        <f t="shared" si="21"/>
        <v>6.896661233789729E-3</v>
      </c>
      <c r="Z24" s="4">
        <f t="shared" ref="Z24:Z25" si="352">+$B24*Y24</f>
        <v>3.7931636785843515E-3</v>
      </c>
      <c r="AA24" s="4">
        <f t="shared" si="23"/>
        <v>3.1034975552053775E-3</v>
      </c>
      <c r="AB24" s="4">
        <f t="shared" ref="AB24:AB25" si="353">+$B24*AA24</f>
        <v>1.7069236553629579E-3</v>
      </c>
      <c r="AC24" s="4">
        <f t="shared" si="25"/>
        <v>1.3965738998424197E-3</v>
      </c>
      <c r="AD24" s="4">
        <f t="shared" ref="AD24:AD25" si="354">+$B24*AC24</f>
        <v>7.6811564491333084E-4</v>
      </c>
      <c r="AE24" s="4">
        <f t="shared" si="27"/>
        <v>6.2845825492908883E-4</v>
      </c>
      <c r="AF24" s="4">
        <f t="shared" si="28"/>
        <v>3.4565204021099887E-4</v>
      </c>
      <c r="AG24" s="4">
        <f t="shared" si="29"/>
        <v>2.8280621471808996E-4</v>
      </c>
      <c r="AH24" s="4">
        <f t="shared" ref="AH24:AH25" si="355">+$B24*AG24</f>
        <v>1.5554341809494949E-4</v>
      </c>
      <c r="AI24" s="4">
        <f t="shared" si="31"/>
        <v>1.2726279662314048E-4</v>
      </c>
      <c r="AJ24" s="4">
        <f t="shared" si="32"/>
        <v>6.9994538142727274E-5</v>
      </c>
      <c r="AK24" s="4">
        <f t="shared" si="33"/>
        <v>5.7268258480413202E-5</v>
      </c>
      <c r="AL24" s="4">
        <f t="shared" ref="AL24:AL25" si="356">+$B24*AK24</f>
        <v>3.1497542164227264E-5</v>
      </c>
      <c r="AM24" s="4">
        <f t="shared" si="35"/>
        <v>2.5770716316185938E-5</v>
      </c>
      <c r="AN24" s="4">
        <f t="shared" si="36"/>
        <v>1.4173893973902266E-5</v>
      </c>
      <c r="AO24" s="4">
        <f t="shared" si="37"/>
        <v>1.1596822342283672E-5</v>
      </c>
      <c r="AP24" s="4">
        <f t="shared" ref="AP24:AP25" si="357">+$B24*AO24</f>
        <v>6.3782522882560201E-6</v>
      </c>
      <c r="AQ24" s="4">
        <f t="shared" si="39"/>
        <v>5.2185700540276517E-6</v>
      </c>
      <c r="AR24" s="4">
        <f t="shared" ref="AR24:AR25" si="358">+$B24*AQ24</f>
        <v>2.8702135297152087E-6</v>
      </c>
      <c r="AS24" s="4">
        <f t="shared" si="41"/>
        <v>2.348356524312443E-6</v>
      </c>
      <c r="AT24" s="4">
        <f t="shared" ref="AT24:AT25" si="359">+$B24*AS24</f>
        <v>1.2915960883718437E-6</v>
      </c>
      <c r="AU24" s="4">
        <f t="shared" si="43"/>
        <v>1.0567604359405993E-6</v>
      </c>
      <c r="AV24" s="4">
        <f t="shared" si="44"/>
        <v>5.8121823976732972E-7</v>
      </c>
      <c r="AW24" s="4">
        <f t="shared" si="45"/>
        <v>4.755421961732696E-7</v>
      </c>
      <c r="AX24" s="4">
        <f t="shared" ref="AX24:AX25" si="360">+$B24*AW24</f>
        <v>2.6154820789529828E-7</v>
      </c>
      <c r="AY24" s="4">
        <f t="shared" si="47"/>
        <v>2.1399398827797132E-7</v>
      </c>
      <c r="AZ24" s="4">
        <f t="shared" si="48"/>
        <v>1.1769669355288424E-7</v>
      </c>
      <c r="BA24" s="4">
        <f t="shared" si="49"/>
        <v>9.6297294725087083E-8</v>
      </c>
      <c r="BB24" s="4">
        <f t="shared" ref="BB24:BB25" si="361">+$B24*BA24</f>
        <v>5.2963512098797897E-8</v>
      </c>
      <c r="BC24" s="4">
        <f t="shared" si="51"/>
        <v>4.3333782626289186E-8</v>
      </c>
      <c r="BD24" s="4">
        <f t="shared" si="52"/>
        <v>2.3833580444459054E-8</v>
      </c>
      <c r="BE24" s="4">
        <f t="shared" si="53"/>
        <v>1.9500202181830132E-8</v>
      </c>
      <c r="BF24" s="4">
        <f t="shared" ref="BF24:BF25" si="362">+$B24*BE24</f>
        <v>1.0725111200006574E-8</v>
      </c>
      <c r="BG24" s="4">
        <f t="shared" si="55"/>
        <v>8.7750909818235581E-9</v>
      </c>
      <c r="BH24" s="4">
        <f t="shared" ref="BH24:BH25" si="363">+$B24*BG24</f>
        <v>4.8263000400029575E-9</v>
      </c>
      <c r="BI24" s="4">
        <f t="shared" si="57"/>
        <v>3.9487909418206006E-9</v>
      </c>
      <c r="BJ24" s="4">
        <f t="shared" ref="BJ24:BJ25" si="364">+$B24*BI24</f>
        <v>2.1718350180013306E-9</v>
      </c>
      <c r="BK24" s="4">
        <f t="shared" si="59"/>
        <v>1.77695592381927E-9</v>
      </c>
      <c r="BL24" s="4">
        <f t="shared" si="60"/>
        <v>9.7732575810059862E-10</v>
      </c>
      <c r="BM24" s="4">
        <f t="shared" si="61"/>
        <v>7.9963016571867134E-10</v>
      </c>
      <c r="BN24" s="4">
        <f t="shared" ref="BN24:BN25" si="365">+$B24*BM24</f>
        <v>4.3979659114526928E-10</v>
      </c>
      <c r="BO24" s="4">
        <f t="shared" si="63"/>
        <v>3.5983357457340206E-10</v>
      </c>
      <c r="BP24" s="4">
        <f t="shared" si="64"/>
        <v>1.9790846601537116E-10</v>
      </c>
      <c r="BQ24" s="4">
        <f t="shared" si="65"/>
        <v>1.619251085580309E-10</v>
      </c>
      <c r="BR24" s="4">
        <f t="shared" ref="BR24" si="366">+$B24*BQ24</f>
        <v>8.9058809706917009E-11</v>
      </c>
      <c r="BS24" s="4">
        <f t="shared" si="67"/>
        <v>7.2866298851113893E-11</v>
      </c>
      <c r="BT24" s="4">
        <f t="shared" ref="BT24" si="367">+$B24*BS24</f>
        <v>4.0076464368112646E-11</v>
      </c>
    </row>
    <row r="25" spans="1:76" x14ac:dyDescent="0.35">
      <c r="A25" t="s">
        <v>24</v>
      </c>
      <c r="B25" s="2">
        <v>7.0000000000000007E-2</v>
      </c>
      <c r="C25" s="4">
        <v>1968</v>
      </c>
      <c r="D25" s="4">
        <f t="shared" si="0"/>
        <v>137.76000000000002</v>
      </c>
      <c r="E25" s="4">
        <f t="shared" ref="E25" si="368">+C25-D25</f>
        <v>1830.24</v>
      </c>
      <c r="F25" s="4">
        <f t="shared" si="345"/>
        <v>128.11680000000001</v>
      </c>
      <c r="G25" s="4">
        <f t="shared" ref="G25" si="369">+E25-F25</f>
        <v>1702.1232</v>
      </c>
      <c r="H25" s="4">
        <f t="shared" si="346"/>
        <v>119.14862400000001</v>
      </c>
      <c r="I25" s="4">
        <f t="shared" ref="I25" si="370">+G25-H25</f>
        <v>1582.9745760000001</v>
      </c>
      <c r="J25" s="4">
        <f t="shared" si="347"/>
        <v>110.80822032000002</v>
      </c>
      <c r="K25" s="4">
        <f t="shared" ref="K25" si="371">+I25-J25</f>
        <v>1472.1663556800002</v>
      </c>
      <c r="L25" s="4">
        <f t="shared" si="8"/>
        <v>103.05164489760001</v>
      </c>
      <c r="M25" s="4">
        <f t="shared" ref="M25" si="372">+K25-L25</f>
        <v>1369.1147107824002</v>
      </c>
      <c r="N25" s="4">
        <f t="shared" si="348"/>
        <v>95.838029754768016</v>
      </c>
      <c r="O25" s="4">
        <f t="shared" ref="O25" si="373">+M25-N25</f>
        <v>1273.2766810276321</v>
      </c>
      <c r="P25" s="4">
        <f t="shared" si="12"/>
        <v>89.129367671934261</v>
      </c>
      <c r="Q25" s="4">
        <f t="shared" ref="Q25" si="374">+O25-P25</f>
        <v>1184.1473133556979</v>
      </c>
      <c r="R25" s="4">
        <f t="shared" si="349"/>
        <v>82.890311934898861</v>
      </c>
      <c r="S25" s="4">
        <f t="shared" ref="S25" si="375">+Q25-R25</f>
        <v>1101.257001420799</v>
      </c>
      <c r="T25" s="4">
        <f t="shared" si="350"/>
        <v>77.087990099455936</v>
      </c>
      <c r="U25" s="4">
        <f t="shared" ref="U25" si="376">+S25-T25</f>
        <v>1024.1690113213431</v>
      </c>
      <c r="V25" s="4">
        <f t="shared" si="351"/>
        <v>71.691830792494017</v>
      </c>
      <c r="W25" s="4">
        <f t="shared" ref="W25" si="377">+U25-V25</f>
        <v>952.47718052884909</v>
      </c>
      <c r="X25" s="4">
        <f t="shared" si="20"/>
        <v>66.673402637019436</v>
      </c>
      <c r="Y25" s="4">
        <f t="shared" ref="Y25" si="378">+W25-X25</f>
        <v>885.80377789182967</v>
      </c>
      <c r="Z25" s="4">
        <f t="shared" si="352"/>
        <v>62.006264452428084</v>
      </c>
      <c r="AA25" s="4">
        <f t="shared" ref="AA25" si="379">+Y25-Z25</f>
        <v>823.79751343940154</v>
      </c>
      <c r="AB25" s="4">
        <f t="shared" si="353"/>
        <v>57.665825940758111</v>
      </c>
      <c r="AC25" s="4">
        <f t="shared" ref="AC25" si="380">+AA25-AB25</f>
        <v>766.13168749864349</v>
      </c>
      <c r="AD25" s="4">
        <f t="shared" si="354"/>
        <v>53.629218124905051</v>
      </c>
      <c r="AE25" s="4">
        <f t="shared" ref="AE25" si="381">+AC25-AD25</f>
        <v>712.50246937373845</v>
      </c>
      <c r="AF25" s="4">
        <f t="shared" si="28"/>
        <v>49.875172856161697</v>
      </c>
      <c r="AG25" s="4">
        <f t="shared" ref="AG25" si="382">+AE25-AF25</f>
        <v>662.62729651757672</v>
      </c>
      <c r="AH25" s="4">
        <f t="shared" si="355"/>
        <v>46.383910756230378</v>
      </c>
      <c r="AI25" s="4">
        <f t="shared" ref="AI25" si="383">+AG25-AH25</f>
        <v>616.2433857613463</v>
      </c>
      <c r="AJ25" s="4">
        <f t="shared" si="32"/>
        <v>43.137037003294246</v>
      </c>
      <c r="AK25" s="4">
        <f t="shared" ref="AK25" si="384">+AI25-AJ25</f>
        <v>573.10634875805204</v>
      </c>
      <c r="AL25" s="4">
        <f t="shared" si="356"/>
        <v>40.117444413063645</v>
      </c>
      <c r="AM25" s="4">
        <f t="shared" ref="AM25" si="385">+AK25-AL25</f>
        <v>532.98890434498844</v>
      </c>
      <c r="AN25" s="4">
        <f t="shared" si="36"/>
        <v>37.309223304149192</v>
      </c>
      <c r="AO25" s="4">
        <f t="shared" ref="AO25" si="386">+AM25-AN25</f>
        <v>495.67968104083923</v>
      </c>
      <c r="AP25" s="4">
        <f t="shared" si="357"/>
        <v>34.697577672858749</v>
      </c>
      <c r="AQ25" s="4">
        <f t="shared" ref="AQ25" si="387">+AO25-AP25</f>
        <v>460.98210336798047</v>
      </c>
      <c r="AR25" s="4">
        <f t="shared" si="358"/>
        <v>32.268747235758639</v>
      </c>
      <c r="AS25" s="4">
        <f t="shared" ref="AS25" si="388">+AQ25-AR25</f>
        <v>428.71335613222186</v>
      </c>
      <c r="AT25" s="4">
        <f t="shared" si="359"/>
        <v>30.009934929255532</v>
      </c>
      <c r="AU25" s="4">
        <f t="shared" ref="AU25" si="389">+AS25-AT25</f>
        <v>398.70342120296635</v>
      </c>
      <c r="AV25" s="4">
        <f t="shared" si="44"/>
        <v>27.909239484207646</v>
      </c>
      <c r="AW25" s="4">
        <f t="shared" ref="AW25" si="390">+AU25-AV25</f>
        <v>370.79418171875869</v>
      </c>
      <c r="AX25" s="4">
        <f t="shared" si="360"/>
        <v>25.95559272031311</v>
      </c>
      <c r="AY25" s="4">
        <f t="shared" ref="AY25" si="391">+AW25-AX25</f>
        <v>344.83858899844557</v>
      </c>
      <c r="AZ25" s="4">
        <f t="shared" si="48"/>
        <v>24.138701229891193</v>
      </c>
      <c r="BA25" s="4">
        <f t="shared" ref="BA25" si="392">+AY25-AZ25</f>
        <v>320.69988776855439</v>
      </c>
      <c r="BB25" s="4">
        <f t="shared" si="361"/>
        <v>22.448992143798808</v>
      </c>
      <c r="BC25" s="4">
        <f t="shared" ref="BC25" si="393">+BA25-BB25</f>
        <v>298.25089562475557</v>
      </c>
      <c r="BD25" s="4">
        <f t="shared" si="52"/>
        <v>20.877562693732891</v>
      </c>
      <c r="BE25" s="4">
        <f t="shared" ref="BE25" si="394">+BC25-BD25</f>
        <v>277.37333293102267</v>
      </c>
      <c r="BF25" s="4">
        <f t="shared" si="362"/>
        <v>19.416133305171588</v>
      </c>
      <c r="BG25" s="4">
        <f t="shared" ref="BG25" si="395">+BE25-BF25</f>
        <v>257.9571996258511</v>
      </c>
      <c r="BH25" s="4">
        <f t="shared" si="363"/>
        <v>18.057003973809579</v>
      </c>
      <c r="BI25" s="4">
        <f t="shared" ref="BI25" si="396">+BG25-BH25</f>
        <v>239.90019565204153</v>
      </c>
      <c r="BJ25" s="4">
        <f t="shared" si="364"/>
        <v>16.793013695642909</v>
      </c>
      <c r="BK25" s="4">
        <f t="shared" ref="BK25" si="397">+BI25-BJ25</f>
        <v>223.10718195639862</v>
      </c>
      <c r="BL25" s="4">
        <f t="shared" si="60"/>
        <v>15.617502736947905</v>
      </c>
      <c r="BM25" s="4">
        <f t="shared" ref="BM25" si="398">+BK25-BL25</f>
        <v>207.48967921945072</v>
      </c>
      <c r="BN25" s="4">
        <f t="shared" si="365"/>
        <v>14.524277545361551</v>
      </c>
      <c r="BO25" s="4">
        <f t="shared" ref="BO25" si="399">+BM25-BN25</f>
        <v>192.96540167408918</v>
      </c>
      <c r="BP25" s="4">
        <f t="shared" si="64"/>
        <v>13.507578117186243</v>
      </c>
      <c r="BQ25" s="4">
        <f t="shared" si="65"/>
        <v>179.45782355690292</v>
      </c>
      <c r="BR25" s="4">
        <f t="shared" ref="BR25" si="400">+$B25*BQ25</f>
        <v>12.562047648983206</v>
      </c>
      <c r="BS25" s="4">
        <f t="shared" si="67"/>
        <v>166.89577590791973</v>
      </c>
      <c r="BT25" s="4">
        <f t="shared" ref="BT25" si="401">+$B25*BS25</f>
        <v>11.682704313554382</v>
      </c>
    </row>
    <row r="26" spans="1:76" x14ac:dyDescent="0.35">
      <c r="C26" s="4">
        <f>SUM(C10:C25)</f>
        <v>5567.1157048706</v>
      </c>
      <c r="D26" s="4">
        <f t="shared" ref="D26:BO26" si="402">SUM(D10:D25)</f>
        <v>410.19810978942303</v>
      </c>
      <c r="E26" s="4">
        <f t="shared" si="402"/>
        <v>5156.9175950811768</v>
      </c>
      <c r="F26" s="4">
        <f t="shared" si="402"/>
        <v>363.45036526764193</v>
      </c>
      <c r="G26" s="4">
        <f t="shared" si="402"/>
        <v>4793.4672298135356</v>
      </c>
      <c r="H26" s="4">
        <f t="shared" si="402"/>
        <v>329.59070557342875</v>
      </c>
      <c r="I26" s="4">
        <f t="shared" si="402"/>
        <v>4463.8765242401059</v>
      </c>
      <c r="J26" s="4">
        <f t="shared" si="402"/>
        <v>301.89311248243899</v>
      </c>
      <c r="K26" s="4">
        <f t="shared" si="402"/>
        <v>4161.9834117576675</v>
      </c>
      <c r="L26" s="4">
        <f t="shared" si="402"/>
        <v>278.09468574743363</v>
      </c>
      <c r="M26" s="4">
        <f t="shared" si="402"/>
        <v>3883.8887260102338</v>
      </c>
      <c r="N26" s="4">
        <f t="shared" si="402"/>
        <v>257.03707942840822</v>
      </c>
      <c r="O26" s="4">
        <f t="shared" si="402"/>
        <v>3626.8516465818252</v>
      </c>
      <c r="P26" s="4">
        <f t="shared" si="402"/>
        <v>238.08427203990857</v>
      </c>
      <c r="Q26" s="4">
        <f t="shared" si="402"/>
        <v>3388.7673745419174</v>
      </c>
      <c r="R26" s="4">
        <f t="shared" si="402"/>
        <v>220.8546578592389</v>
      </c>
      <c r="S26" s="4">
        <f t="shared" si="402"/>
        <v>3167.9127166826784</v>
      </c>
      <c r="T26" s="4">
        <f t="shared" si="402"/>
        <v>205.09614597796352</v>
      </c>
      <c r="U26" s="4">
        <f t="shared" si="402"/>
        <v>2962.8165707047146</v>
      </c>
      <c r="V26" s="4">
        <f t="shared" si="402"/>
        <v>190.62673823982072</v>
      </c>
      <c r="W26" s="4">
        <f t="shared" si="402"/>
        <v>2772.1898324648942</v>
      </c>
      <c r="X26" s="4">
        <f t="shared" si="402"/>
        <v>177.30538654944741</v>
      </c>
      <c r="Y26" s="4">
        <f t="shared" si="402"/>
        <v>2594.8844459154466</v>
      </c>
      <c r="Z26" s="4">
        <f t="shared" si="402"/>
        <v>165.01706740080499</v>
      </c>
      <c r="AA26" s="4">
        <f t="shared" si="402"/>
        <v>2429.8673785146416</v>
      </c>
      <c r="AB26" s="4">
        <f t="shared" si="402"/>
        <v>153.66468640065207</v>
      </c>
      <c r="AC26" s="4">
        <f t="shared" si="402"/>
        <v>2276.2026921139895</v>
      </c>
      <c r="AD26" s="4">
        <f t="shared" si="402"/>
        <v>143.16437407032589</v>
      </c>
      <c r="AE26" s="4">
        <f t="shared" si="402"/>
        <v>2133.0383180436634</v>
      </c>
      <c r="AF26" s="4">
        <f t="shared" si="402"/>
        <v>133.44254291142317</v>
      </c>
      <c r="AG26" s="4">
        <f t="shared" si="402"/>
        <v>1999.5957751322403</v>
      </c>
      <c r="AH26" s="4">
        <f t="shared" si="402"/>
        <v>124.43391238261144</v>
      </c>
      <c r="AI26" s="4">
        <f t="shared" si="402"/>
        <v>1875.1618627496287</v>
      </c>
      <c r="AJ26" s="4">
        <f t="shared" si="402"/>
        <v>116.08010121271832</v>
      </c>
      <c r="AK26" s="4">
        <f t="shared" si="402"/>
        <v>1759.0817615369106</v>
      </c>
      <c r="AL26" s="4">
        <f t="shared" si="402"/>
        <v>108.32857491531394</v>
      </c>
      <c r="AM26" s="4">
        <f t="shared" si="402"/>
        <v>1650.7531866215966</v>
      </c>
      <c r="AN26" s="4">
        <f t="shared" si="402"/>
        <v>101.13182959123796</v>
      </c>
      <c r="AO26" s="4">
        <f t="shared" si="402"/>
        <v>1549.6213570303589</v>
      </c>
      <c r="AP26" s="4">
        <f t="shared" si="402"/>
        <v>94.446741147313787</v>
      </c>
      <c r="AQ26" s="4">
        <f t="shared" si="402"/>
        <v>1455.1746158830449</v>
      </c>
      <c r="AR26" s="4">
        <f t="shared" si="402"/>
        <v>88.234035102719673</v>
      </c>
      <c r="AS26" s="4">
        <f t="shared" si="402"/>
        <v>1366.9405807803253</v>
      </c>
      <c r="AT26" s="4">
        <f t="shared" si="402"/>
        <v>82.457847101486053</v>
      </c>
      <c r="AU26" s="4">
        <f t="shared" si="402"/>
        <v>1284.4827336788394</v>
      </c>
      <c r="AV26" s="4">
        <f t="shared" si="402"/>
        <v>77.085353341619268</v>
      </c>
      <c r="AW26" s="4">
        <f t="shared" si="402"/>
        <v>1207.3973803372203</v>
      </c>
      <c r="AX26" s="4">
        <f t="shared" si="402"/>
        <v>72.086455966147611</v>
      </c>
      <c r="AY26" s="4">
        <f t="shared" si="402"/>
        <v>1135.3109243710726</v>
      </c>
      <c r="AZ26" s="4">
        <f t="shared" si="402"/>
        <v>67.433512379015013</v>
      </c>
      <c r="BA26" s="4">
        <f t="shared" si="402"/>
        <v>1067.8774119920574</v>
      </c>
      <c r="BB26" s="4">
        <f t="shared" si="402"/>
        <v>63.101100174977432</v>
      </c>
      <c r="BC26" s="4">
        <f t="shared" si="402"/>
        <v>1004.77631181708</v>
      </c>
      <c r="BD26" s="4">
        <f t="shared" si="402"/>
        <v>59.0658113223908</v>
      </c>
      <c r="BE26" s="4">
        <f t="shared" si="402"/>
        <v>945.7105004946892</v>
      </c>
      <c r="BF26" s="4">
        <f t="shared" si="402"/>
        <v>55.306070661479566</v>
      </c>
      <c r="BG26" s="4">
        <f t="shared" si="402"/>
        <v>890.40442983320963</v>
      </c>
      <c r="BH26" s="4">
        <f t="shared" si="402"/>
        <v>51.80197483723294</v>
      </c>
      <c r="BI26" s="4">
        <f t="shared" si="402"/>
        <v>838.60245499597659</v>
      </c>
      <c r="BJ26" s="4">
        <f t="shared" si="402"/>
        <v>48.535148580583979</v>
      </c>
      <c r="BK26" s="4">
        <f t="shared" si="402"/>
        <v>790.06730641539252</v>
      </c>
      <c r="BL26" s="4">
        <f t="shared" si="402"/>
        <v>45.488615855799921</v>
      </c>
      <c r="BM26" s="4">
        <f t="shared" si="402"/>
        <v>744.57869055959293</v>
      </c>
      <c r="BN26" s="4">
        <f t="shared" si="402"/>
        <v>42.646683856358543</v>
      </c>
      <c r="BO26" s="4">
        <f t="shared" si="402"/>
        <v>701.93200670323426</v>
      </c>
      <c r="BP26" s="4">
        <f t="shared" ref="BP26" si="403">SUM(BP10:BP25)</f>
        <v>39.994838191894083</v>
      </c>
      <c r="BQ26" s="4">
        <f t="shared" ref="BQ26" si="404">SUM(BQ10:BQ25)</f>
        <v>661.93716851134025</v>
      </c>
      <c r="BR26" s="4">
        <f t="shared" ref="BR26" si="405">SUM(BR10:BR25)</f>
        <v>37.51964789103581</v>
      </c>
      <c r="BS26" s="4">
        <f t="shared" ref="BS26" si="406">SUM(BS10:BS25)</f>
        <v>624.41752062030434</v>
      </c>
      <c r="BT26" s="4">
        <f t="shared" ref="BT26" si="407">SUM(BT10:BT25)</f>
        <v>35.20867906811938</v>
      </c>
    </row>
    <row r="27" spans="1:76" x14ac:dyDescent="0.35">
      <c r="A27" t="s">
        <v>23</v>
      </c>
      <c r="D27" s="4">
        <f>+D26*$B$6</f>
        <v>108.70249909419711</v>
      </c>
      <c r="F27" s="4">
        <f>+F26*$B$6</f>
        <v>96.314346795925118</v>
      </c>
      <c r="H27" s="4">
        <f>+H26*$B$6</f>
        <v>87.341536976958622</v>
      </c>
      <c r="J27" s="4">
        <f>+J26*$B$6</f>
        <v>80.001674807846342</v>
      </c>
      <c r="L27" s="4">
        <f>+L26*$B$6</f>
        <v>73.695091723069922</v>
      </c>
      <c r="N27" s="4">
        <f>+N26*$B$6</f>
        <v>68.114826048528187</v>
      </c>
      <c r="P27" s="4">
        <f>+P26*$B$6</f>
        <v>63.092332090575773</v>
      </c>
      <c r="R27" s="4">
        <f>+R26*$B$6</f>
        <v>58.52648433269831</v>
      </c>
      <c r="T27" s="4">
        <f>+T26*$B$6</f>
        <v>54.350478684160336</v>
      </c>
      <c r="V27" s="4">
        <f>+V26*$B$6</f>
        <v>50.516085633552493</v>
      </c>
      <c r="X27" s="4">
        <f>+X26*$B$6</f>
        <v>46.985927435603564</v>
      </c>
      <c r="Z27" s="4">
        <f>+Z26*$B$6</f>
        <v>43.729522861213326</v>
      </c>
      <c r="AB27" s="4">
        <f>+AB26*$B$6</f>
        <v>40.721141896172803</v>
      </c>
      <c r="AD27" s="4">
        <f>+AD26*$B$6</f>
        <v>37.938559128636363</v>
      </c>
      <c r="AF27" s="4">
        <f>+AF26*$B$6</f>
        <v>35.362273871527144</v>
      </c>
      <c r="AH27" s="4">
        <f>+AH26*$B$6</f>
        <v>32.974986781392033</v>
      </c>
      <c r="AJ27" s="4">
        <f>+AJ26*$B$6</f>
        <v>30.761226821370357</v>
      </c>
      <c r="AL27" s="4">
        <f>+AL26*$B$6</f>
        <v>28.707072352558196</v>
      </c>
      <c r="AN27" s="4">
        <f>+AN26*$B$6</f>
        <v>26.799934841678059</v>
      </c>
      <c r="AP27" s="4">
        <f>+AP26*$B$6</f>
        <v>25.028386404038155</v>
      </c>
      <c r="AR27" s="4">
        <f>+AR26*$B$6</f>
        <v>23.382019302220716</v>
      </c>
      <c r="AT27" s="4">
        <f>+AT26*$B$6</f>
        <v>21.851329481893806</v>
      </c>
      <c r="AV27" s="4">
        <f>+AV26*$B$6</f>
        <v>20.427618635529107</v>
      </c>
      <c r="AX27" s="4">
        <f>+AX26*$B$6</f>
        <v>19.102910831029117</v>
      </c>
      <c r="AZ27" s="4">
        <f>+AZ26*$B$6</f>
        <v>17.869880780438979</v>
      </c>
      <c r="BB27" s="4">
        <f>+BB26*$B$6</f>
        <v>16.721791546369019</v>
      </c>
      <c r="BD27" s="4">
        <f>+BD26*$B$6</f>
        <v>15.652440000433563</v>
      </c>
      <c r="BF27" s="4">
        <f>+BF26*$B$6</f>
        <v>14.656108725292086</v>
      </c>
      <c r="BH27" s="4">
        <f>+BH26*$B$6</f>
        <v>13.727523331866729</v>
      </c>
      <c r="BJ27" s="4">
        <f>+BJ26*$B$6</f>
        <v>12.861814373854754</v>
      </c>
      <c r="BL27" s="4">
        <f>+BL26*$B$6</f>
        <v>12.054483201786979</v>
      </c>
      <c r="BN27" s="4">
        <f>+BN26*$B$6</f>
        <v>11.301371221935014</v>
      </c>
      <c r="BP27" s="4">
        <f>+BP26*$B$6</f>
        <v>10.598632120851933</v>
      </c>
      <c r="BR27" s="4">
        <f>+BR26*$B$6</f>
        <v>9.9427066911244903</v>
      </c>
      <c r="BT27" s="4">
        <f>+BT26*$B$6</f>
        <v>9.330299953051636</v>
      </c>
    </row>
    <row r="28" spans="1:76" x14ac:dyDescent="0.35">
      <c r="A28" t="s">
        <v>27</v>
      </c>
      <c r="D28" s="4">
        <f>+D27</f>
        <v>108.70249909419711</v>
      </c>
      <c r="F28" s="4">
        <f>+F27+D28</f>
        <v>205.01684589012223</v>
      </c>
      <c r="H28" s="4">
        <f>+H27+F28</f>
        <v>292.35838286708088</v>
      </c>
      <c r="J28" s="4">
        <f>+J27+H28</f>
        <v>372.36005767492725</v>
      </c>
      <c r="L28" s="4">
        <f>+L27+J28</f>
        <v>446.05514939799718</v>
      </c>
      <c r="N28" s="4">
        <f>+N27+L28</f>
        <v>514.16997544652531</v>
      </c>
      <c r="P28" s="4">
        <f>+P27+N28</f>
        <v>577.26230753710104</v>
      </c>
      <c r="R28" s="4">
        <f>+R27+P28</f>
        <v>635.7887918697993</v>
      </c>
      <c r="T28" s="4">
        <f>+T27+R28</f>
        <v>690.13927055395959</v>
      </c>
      <c r="V28" s="4">
        <f>+V27+T28</f>
        <v>740.6553561875121</v>
      </c>
      <c r="X28" s="4">
        <f>+X27+V28</f>
        <v>787.64128362311567</v>
      </c>
      <c r="Z28" s="4">
        <f>+Z27+X28</f>
        <v>831.37080648432902</v>
      </c>
      <c r="AB28" s="4">
        <f>+AB27+Z28</f>
        <v>872.09194838050178</v>
      </c>
      <c r="AD28" s="4">
        <f>+AD27+AB28</f>
        <v>910.03050750913815</v>
      </c>
      <c r="AF28" s="4">
        <f>+AF27+AD28</f>
        <v>945.39278138066527</v>
      </c>
      <c r="AH28" s="4">
        <f>+AH27+AF28</f>
        <v>978.36776816205725</v>
      </c>
      <c r="AJ28" s="4">
        <f>+AJ27+AH28</f>
        <v>1009.1289949834276</v>
      </c>
      <c r="AL28" s="4">
        <f>+AL27+AJ28</f>
        <v>1037.8360673359857</v>
      </c>
      <c r="AN28" s="4">
        <f>+AN27+AL28</f>
        <v>1064.6360021776638</v>
      </c>
      <c r="AP28" s="4">
        <f>+AP27+AN28</f>
        <v>1089.664388581702</v>
      </c>
      <c r="AR28" s="4">
        <f>+AR27+AP28</f>
        <v>1113.0464078839227</v>
      </c>
      <c r="AT28" s="4">
        <f>+AT27+AR28</f>
        <v>1134.8977373658165</v>
      </c>
      <c r="AV28" s="4">
        <f>+AV27+AT28</f>
        <v>1155.3253560013457</v>
      </c>
      <c r="AX28" s="4">
        <f>+AX27+AV28</f>
        <v>1174.4282668323747</v>
      </c>
      <c r="AZ28" s="4">
        <f>+AZ27+AX28</f>
        <v>1192.2981476128136</v>
      </c>
      <c r="BB28" s="4">
        <f>+BB27+AZ28</f>
        <v>1209.0199391591827</v>
      </c>
      <c r="BD28" s="4">
        <f>+BD27+BB28</f>
        <v>1224.6723791596164</v>
      </c>
      <c r="BF28" s="4">
        <f>+BF27+BD28</f>
        <v>1239.3284878849086</v>
      </c>
      <c r="BH28" s="4">
        <f>+BH27+BF28</f>
        <v>1253.0560112167752</v>
      </c>
      <c r="BJ28" s="4">
        <f>+BJ27+BH28</f>
        <v>1265.9178255906299</v>
      </c>
      <c r="BL28" s="4">
        <f>+BL27+BJ28</f>
        <v>1277.9723087924169</v>
      </c>
      <c r="BN28" s="4">
        <f>+BN27+BL28</f>
        <v>1289.2736800143518</v>
      </c>
      <c r="BP28" s="4">
        <f>+BP27+BN28</f>
        <v>1299.8723121352039</v>
      </c>
      <c r="BR28" s="4">
        <f>+BR27+BP28</f>
        <v>1309.8150188263282</v>
      </c>
      <c r="BT28" s="4">
        <f>+BT27+BR28</f>
        <v>1319.14531877938</v>
      </c>
      <c r="BV28" s="4"/>
      <c r="BX28" s="4"/>
    </row>
    <row r="29" spans="1:76" x14ac:dyDescent="0.35">
      <c r="A29" t="s">
        <v>25</v>
      </c>
      <c r="D29" s="4">
        <f>+D27/(1-$B$6)</f>
        <v>147.89455659074437</v>
      </c>
      <c r="F29" s="4">
        <f>+F27/(1-$B$6)</f>
        <v>131.03992761350355</v>
      </c>
      <c r="H29" s="4">
        <f>+H27/(1-$B$6)</f>
        <v>118.83202309790289</v>
      </c>
      <c r="J29" s="4">
        <f>+J27/(1-$B$6)</f>
        <v>108.84581606509707</v>
      </c>
      <c r="L29" s="4">
        <f>+L27/(1-$B$6)</f>
        <v>100.26543091574139</v>
      </c>
      <c r="N29" s="4">
        <f>+N27/(1-$B$6)</f>
        <v>92.673232719085973</v>
      </c>
      <c r="P29" s="4">
        <f>+P27/(1-$B$6)</f>
        <v>85.839907606225538</v>
      </c>
      <c r="R29" s="4">
        <f>+R27/(1-$B$6)</f>
        <v>79.627869840405864</v>
      </c>
      <c r="T29" s="4">
        <f>+T27/(1-$B$6)</f>
        <v>73.946229502258959</v>
      </c>
      <c r="V29" s="4">
        <f>+V27/(1-$B$6)</f>
        <v>68.729368208914963</v>
      </c>
      <c r="X29" s="4">
        <f>+X27/(1-$B$6)</f>
        <v>63.926431885174921</v>
      </c>
      <c r="Z29" s="4">
        <f>+Z27/(1-$B$6)</f>
        <v>59.495949471038543</v>
      </c>
      <c r="AB29" s="4">
        <f>+AB27/(1-$B$6)</f>
        <v>55.402914144452794</v>
      </c>
      <c r="AD29" s="4">
        <f>+AD27/(1-$B$6)</f>
        <v>51.61708724984539</v>
      </c>
      <c r="AF29" s="4">
        <f>+AF27/(1-$B$6)</f>
        <v>48.111937240172985</v>
      </c>
      <c r="AH29" s="4">
        <f>+AH27/(1-$B$6)</f>
        <v>44.863927593730658</v>
      </c>
      <c r="AJ29" s="4">
        <f>+AJ27/(1-$B$6)</f>
        <v>41.852009280775995</v>
      </c>
      <c r="AL29" s="4">
        <f>+AL27/(1-$B$6)</f>
        <v>39.057241295997549</v>
      </c>
      <c r="AN29" s="4">
        <f>+AN27/(1-$B$6)</f>
        <v>36.462496383235454</v>
      </c>
      <c r="AP29" s="4">
        <f>+AP27/(1-$B$6)</f>
        <v>34.052226400051914</v>
      </c>
      <c r="AR29" s="4">
        <f>+AR27/(1-$B$6)</f>
        <v>31.812271159483966</v>
      </c>
      <c r="AT29" s="4">
        <f>+AT27/(1-$B$6)</f>
        <v>29.729699975365723</v>
      </c>
      <c r="AV29" s="4">
        <f>+AV27/(1-$B$6)</f>
        <v>27.79267841568586</v>
      </c>
      <c r="AX29" s="4">
        <f>+AX27/(1-$B$6)</f>
        <v>25.990354872148458</v>
      </c>
      <c r="AZ29" s="4">
        <f>+AZ27/(1-$B$6)</f>
        <v>24.312762966583644</v>
      </c>
      <c r="BB29" s="4">
        <f>+BB27/(1-$B$6)</f>
        <v>22.750736797780977</v>
      </c>
      <c r="BD29" s="4">
        <f>+BD27/(1-$B$6)</f>
        <v>21.295836735283761</v>
      </c>
      <c r="BF29" s="4">
        <f>+BF27/(1-$B$6)</f>
        <v>19.940283979989232</v>
      </c>
      <c r="BH29" s="4">
        <f>+BH27/(1-$B$6)</f>
        <v>18.676902492335685</v>
      </c>
      <c r="BJ29" s="4">
        <f>+BJ27/(1-$B$6)</f>
        <v>17.499067175312589</v>
      </c>
      <c r="BL29" s="4">
        <f>+BL27/(1-$B$6)</f>
        <v>16.400657417397252</v>
      </c>
      <c r="BN29" s="4">
        <f>+BN27/(1-$B$6)</f>
        <v>15.376015267938795</v>
      </c>
      <c r="BP29" s="4">
        <f>+BP27/(1-$B$6)</f>
        <v>14.419907647417597</v>
      </c>
      <c r="BR29" s="4">
        <f>+BR27/(1-$B$6)</f>
        <v>13.527492096768015</v>
      </c>
      <c r="BT29" s="4">
        <f>+BT27/(1-$B$6)</f>
        <v>12.694285650410389</v>
      </c>
    </row>
    <row r="30" spans="1:76" x14ac:dyDescent="0.35">
      <c r="A30" t="s">
        <v>26</v>
      </c>
      <c r="D30" s="4">
        <f>+D29</f>
        <v>147.89455659074437</v>
      </c>
      <c r="F30" s="4">
        <f>+D30+F29</f>
        <v>278.93448420424795</v>
      </c>
      <c r="H30" s="4">
        <f>+F30+H29</f>
        <v>397.76650730215084</v>
      </c>
      <c r="J30" s="4">
        <f>+H30+J29</f>
        <v>506.61232336724788</v>
      </c>
      <c r="L30" s="4">
        <f>+J30+L29</f>
        <v>606.87775428298926</v>
      </c>
      <c r="N30" s="4">
        <f>+L30+N29</f>
        <v>699.5509870020752</v>
      </c>
      <c r="P30" s="4">
        <f>+N30+P29</f>
        <v>785.39089460830075</v>
      </c>
      <c r="R30" s="4">
        <f>+P30+R29</f>
        <v>865.01876444870663</v>
      </c>
      <c r="T30" s="4">
        <f>+R30+T29</f>
        <v>938.96499395096555</v>
      </c>
      <c r="V30" s="4">
        <f>+T30+V29</f>
        <v>1007.6943621598805</v>
      </c>
      <c r="X30" s="4">
        <f>+V30+X29</f>
        <v>1071.6207940450554</v>
      </c>
      <c r="Z30" s="4">
        <f>+X30+Z29</f>
        <v>1131.1167435160939</v>
      </c>
      <c r="AB30" s="4">
        <f>+Z30+AB29</f>
        <v>1186.5196576605467</v>
      </c>
      <c r="AD30" s="4">
        <f>+AB30+AD29</f>
        <v>1238.1367449103921</v>
      </c>
      <c r="AF30" s="4">
        <f>+AD30+AF29</f>
        <v>1286.2486821505649</v>
      </c>
      <c r="AH30" s="4">
        <f>+AF30+AH29</f>
        <v>1331.1126097442957</v>
      </c>
      <c r="AJ30" s="4">
        <f>+AH30+AJ29</f>
        <v>1372.9646190250717</v>
      </c>
      <c r="AL30" s="4">
        <f>+AJ30+AL29</f>
        <v>1412.0218603210692</v>
      </c>
      <c r="AN30" s="4">
        <f>+AL30+AN29</f>
        <v>1448.4843567043047</v>
      </c>
      <c r="AP30" s="4">
        <f>+AN30+AP29</f>
        <v>1482.5365831043566</v>
      </c>
      <c r="AR30" s="4">
        <f>+AP30+AR29</f>
        <v>1514.3488542638406</v>
      </c>
      <c r="AT30" s="4">
        <f>+AR30+AT29</f>
        <v>1544.0785542392064</v>
      </c>
      <c r="AV30" s="4">
        <f>+AT30+AV29</f>
        <v>1571.8712326548923</v>
      </c>
      <c r="AX30" s="4">
        <f>+AV30+AX29</f>
        <v>1597.8615875270407</v>
      </c>
      <c r="AZ30" s="4">
        <f>+AX30+AZ29</f>
        <v>1622.1743504936244</v>
      </c>
      <c r="BB30" s="4">
        <f>+AZ30+BB29</f>
        <v>1644.9250872914054</v>
      </c>
      <c r="BD30" s="4">
        <f>+BB30+BD29</f>
        <v>1666.2209240266891</v>
      </c>
      <c r="BF30" s="4">
        <f>+BD30+BF29</f>
        <v>1686.1612080066784</v>
      </c>
      <c r="BH30" s="4">
        <f>+BF30+BH29</f>
        <v>1704.8381104990142</v>
      </c>
      <c r="BJ30" s="4">
        <f>+BH30+BJ29</f>
        <v>1722.3371776743268</v>
      </c>
      <c r="BL30" s="4">
        <f>+BJ30+BL29</f>
        <v>1738.737835091724</v>
      </c>
      <c r="BN30" s="4">
        <f>+BL30+BN29</f>
        <v>1754.1138503596628</v>
      </c>
      <c r="BP30" s="4">
        <f>+BN30+BP29</f>
        <v>1768.5337580070805</v>
      </c>
      <c r="BR30" s="4">
        <f>+BP30+BR29</f>
        <v>1782.0612501038486</v>
      </c>
      <c r="BT30" s="4">
        <f>+BR30+BT29</f>
        <v>1794.755535754259</v>
      </c>
    </row>
    <row r="33" spans="1:24" ht="18.5" x14ac:dyDescent="0.45">
      <c r="A33" s="7" t="s">
        <v>28</v>
      </c>
      <c r="B33" s="7"/>
      <c r="C33" s="7"/>
      <c r="D33" s="7"/>
      <c r="E33" s="7"/>
      <c r="F33" s="7"/>
      <c r="G33" s="7"/>
      <c r="H33" s="7"/>
      <c r="I33" s="7"/>
      <c r="J33" s="7"/>
      <c r="K33" s="7"/>
    </row>
    <row r="35" spans="1:24" s="6" customFormat="1" x14ac:dyDescent="0.35">
      <c r="A35" s="6" t="s">
        <v>29</v>
      </c>
      <c r="B35" s="6">
        <f>+C8</f>
        <v>2016</v>
      </c>
      <c r="C35" s="6">
        <f>+E8</f>
        <v>2017</v>
      </c>
      <c r="D35" s="6">
        <f>+G8</f>
        <v>2018</v>
      </c>
      <c r="E35" s="6">
        <f>+I8</f>
        <v>2019</v>
      </c>
      <c r="F35" s="6">
        <f>+K8</f>
        <v>2020</v>
      </c>
      <c r="G35" s="6">
        <f>+M8</f>
        <v>2021</v>
      </c>
      <c r="H35" s="6">
        <f>+O8</f>
        <v>2022</v>
      </c>
      <c r="I35" s="6">
        <f>+Q8</f>
        <v>2023</v>
      </c>
      <c r="J35" s="6">
        <f>+S8</f>
        <v>2024</v>
      </c>
      <c r="K35" s="6">
        <f>+U8</f>
        <v>2025</v>
      </c>
      <c r="M35" s="6" t="s">
        <v>35</v>
      </c>
    </row>
    <row r="36" spans="1:24" x14ac:dyDescent="0.35">
      <c r="A36" s="6" t="s">
        <v>23</v>
      </c>
      <c r="B36" s="4">
        <f>+D27</f>
        <v>108.70249909419711</v>
      </c>
      <c r="C36" s="4">
        <f>+F27</f>
        <v>96.314346795925118</v>
      </c>
      <c r="D36" s="4">
        <f>+H27</f>
        <v>87.341536976958622</v>
      </c>
      <c r="E36" s="4">
        <f>+J27</f>
        <v>80.001674807846342</v>
      </c>
      <c r="F36" s="4">
        <f>+L27</f>
        <v>73.695091723069922</v>
      </c>
      <c r="G36" s="4">
        <f>+N27</f>
        <v>68.114826048528187</v>
      </c>
      <c r="H36" s="4">
        <f>+P27</f>
        <v>63.092332090575773</v>
      </c>
      <c r="I36" s="4">
        <f>+R27</f>
        <v>58.52648433269831</v>
      </c>
      <c r="J36" s="4">
        <f>+T27</f>
        <v>54.350478684160336</v>
      </c>
      <c r="K36" s="4">
        <f>+V27</f>
        <v>50.516085633552493</v>
      </c>
      <c r="X36" s="4"/>
    </row>
    <row r="37" spans="1:24" x14ac:dyDescent="0.35">
      <c r="A37" s="6" t="s">
        <v>30</v>
      </c>
      <c r="B37" s="4">
        <f>+D29</f>
        <v>147.89455659074437</v>
      </c>
      <c r="C37" s="4">
        <f>+F29</f>
        <v>131.03992761350355</v>
      </c>
      <c r="D37" s="4">
        <f>+H29</f>
        <v>118.83202309790289</v>
      </c>
      <c r="E37" s="4">
        <f>+J29</f>
        <v>108.84581606509707</v>
      </c>
      <c r="F37" s="4">
        <f>+L29</f>
        <v>100.26543091574139</v>
      </c>
      <c r="G37" s="4">
        <f>+N29</f>
        <v>92.673232719085973</v>
      </c>
      <c r="H37" s="4">
        <f>+P29</f>
        <v>85.839907606225538</v>
      </c>
      <c r="I37" s="4">
        <f>+R29</f>
        <v>79.627869840405864</v>
      </c>
      <c r="J37" s="4">
        <f>+T29</f>
        <v>73.946229502258959</v>
      </c>
      <c r="K37" s="4">
        <f>+V29</f>
        <v>68.729368208914963</v>
      </c>
      <c r="M37" s="1">
        <f>SUM(B37:K37)</f>
        <v>1007.6943621598805</v>
      </c>
      <c r="X37" s="4"/>
    </row>
    <row r="38" spans="1:24" x14ac:dyDescent="0.35">
      <c r="A38" s="6" t="s">
        <v>31</v>
      </c>
      <c r="C38" s="5">
        <f>+(B37-C37)/B37</f>
        <v>0.11396382237299753</v>
      </c>
      <c r="D38" s="5">
        <f t="shared" ref="D38:K38" si="408">+(C37-D37)/C37</f>
        <v>9.316171595887425E-2</v>
      </c>
      <c r="E38" s="5">
        <f t="shared" si="408"/>
        <v>8.4036329370395582E-2</v>
      </c>
      <c r="F38" s="5">
        <f t="shared" si="408"/>
        <v>7.8830638232562242E-2</v>
      </c>
      <c r="G38" s="5">
        <f t="shared" si="408"/>
        <v>7.572099503602156E-2</v>
      </c>
      <c r="H38" s="5">
        <f t="shared" si="408"/>
        <v>7.3735693817586212E-2</v>
      </c>
      <c r="I38" s="5">
        <f t="shared" si="408"/>
        <v>7.2367712629843803E-2</v>
      </c>
      <c r="J38" s="5">
        <f t="shared" si="408"/>
        <v>7.1352409018781135E-2</v>
      </c>
      <c r="K38" s="5">
        <f t="shared" si="408"/>
        <v>7.0549388771534702E-2</v>
      </c>
    </row>
    <row r="39" spans="1:24" x14ac:dyDescent="0.35">
      <c r="A39" s="6" t="s">
        <v>32</v>
      </c>
      <c r="B39">
        <v>49.5</v>
      </c>
      <c r="C39" s="4">
        <f>+B39*1.02</f>
        <v>50.49</v>
      </c>
      <c r="D39" s="4">
        <f t="shared" ref="D39:K39" si="409">+C39*1.02</f>
        <v>51.4998</v>
      </c>
      <c r="E39" s="4">
        <f t="shared" si="409"/>
        <v>52.529796000000005</v>
      </c>
      <c r="F39" s="4">
        <f t="shared" si="409"/>
        <v>53.580391920000004</v>
      </c>
      <c r="G39" s="4">
        <f t="shared" si="409"/>
        <v>54.651999758400002</v>
      </c>
      <c r="H39" s="4">
        <f t="shared" si="409"/>
        <v>55.745039753568001</v>
      </c>
      <c r="I39" s="4">
        <f t="shared" si="409"/>
        <v>56.859940548639365</v>
      </c>
      <c r="J39" s="4">
        <f t="shared" si="409"/>
        <v>57.997139359612156</v>
      </c>
      <c r="K39" s="4">
        <f t="shared" si="409"/>
        <v>59.157082146804399</v>
      </c>
      <c r="M39" s="1">
        <f>SUM(B39:K39)</f>
        <v>542.0111894870239</v>
      </c>
    </row>
    <row r="40" spans="1:24" x14ac:dyDescent="0.35">
      <c r="A40" s="6"/>
    </row>
    <row r="41" spans="1:24" s="6" customFormat="1" x14ac:dyDescent="0.35">
      <c r="A41" s="6" t="s">
        <v>29</v>
      </c>
      <c r="B41" s="6">
        <f>+W8</f>
        <v>2026</v>
      </c>
      <c r="C41" s="6">
        <f>+Y8</f>
        <v>2027</v>
      </c>
      <c r="D41" s="6">
        <f>+AA8</f>
        <v>2028</v>
      </c>
      <c r="E41" s="6">
        <f>+AC8</f>
        <v>2029</v>
      </c>
      <c r="F41" s="6">
        <f>+AE8</f>
        <v>2030</v>
      </c>
      <c r="G41" s="6">
        <f>+AG8</f>
        <v>2031</v>
      </c>
      <c r="H41" s="6">
        <f>+AI8</f>
        <v>2032</v>
      </c>
      <c r="I41" s="6">
        <f>+AK8</f>
        <v>2033</v>
      </c>
      <c r="J41" s="6">
        <f>+AM8</f>
        <v>2034</v>
      </c>
      <c r="K41" s="6">
        <f>+AO8</f>
        <v>2035</v>
      </c>
    </row>
    <row r="42" spans="1:24" x14ac:dyDescent="0.35">
      <c r="A42" s="6" t="s">
        <v>23</v>
      </c>
      <c r="B42" s="4">
        <f>+X27</f>
        <v>46.985927435603564</v>
      </c>
      <c r="C42" s="4">
        <f>+Z27</f>
        <v>43.729522861213326</v>
      </c>
      <c r="D42" s="4">
        <f>+AB27</f>
        <v>40.721141896172803</v>
      </c>
      <c r="E42" s="4">
        <f>+AD27</f>
        <v>37.938559128636363</v>
      </c>
      <c r="F42" s="4">
        <f>+AF27</f>
        <v>35.362273871527144</v>
      </c>
      <c r="G42" s="4">
        <f>+AH27</f>
        <v>32.974986781392033</v>
      </c>
      <c r="H42" s="4">
        <f>+AJ27</f>
        <v>30.761226821370357</v>
      </c>
      <c r="I42" s="4">
        <f>+AL27</f>
        <v>28.707072352558196</v>
      </c>
      <c r="J42" s="4">
        <f>+AN27</f>
        <v>26.799934841678059</v>
      </c>
      <c r="K42" s="4">
        <f>+AP27</f>
        <v>25.028386404038155</v>
      </c>
      <c r="L42" s="4"/>
      <c r="M42" s="4"/>
      <c r="N42" s="4"/>
      <c r="O42" s="4"/>
    </row>
    <row r="43" spans="1:24" x14ac:dyDescent="0.35">
      <c r="A43" s="6" t="s">
        <v>30</v>
      </c>
      <c r="B43" s="4">
        <f>+X29</f>
        <v>63.926431885174921</v>
      </c>
      <c r="C43" s="4">
        <f>+Z29</f>
        <v>59.495949471038543</v>
      </c>
      <c r="D43" s="4">
        <f>+AB29</f>
        <v>55.402914144452794</v>
      </c>
      <c r="E43" s="4">
        <f>+AD29</f>
        <v>51.61708724984539</v>
      </c>
      <c r="F43" s="4">
        <f>+AF29</f>
        <v>48.111937240172985</v>
      </c>
      <c r="G43" s="4">
        <f>+AH29</f>
        <v>44.863927593730658</v>
      </c>
      <c r="H43" s="4">
        <f>+AJ29</f>
        <v>41.852009280775995</v>
      </c>
      <c r="I43" s="4">
        <f>+AL29</f>
        <v>39.057241295997549</v>
      </c>
      <c r="J43" s="4">
        <f>+AN29</f>
        <v>36.462496383235454</v>
      </c>
      <c r="K43" s="4">
        <f>+AP29</f>
        <v>34.052226400051914</v>
      </c>
      <c r="L43" s="4"/>
      <c r="M43" s="1">
        <f>SUM(B43:K43)</f>
        <v>474.84222094447614</v>
      </c>
      <c r="N43" s="4"/>
      <c r="O43" s="4"/>
    </row>
    <row r="44" spans="1:24" x14ac:dyDescent="0.35">
      <c r="A44" s="6" t="s">
        <v>31</v>
      </c>
      <c r="B44" s="5">
        <f>+(K37-B43)/K37</f>
        <v>6.9881863443596259E-2</v>
      </c>
      <c r="C44" s="5">
        <f>+(B43-C43)/B43</f>
        <v>6.9305955040544723E-2</v>
      </c>
      <c r="D44" s="5">
        <f t="shared" ref="D44" si="410">+(C43-D43)/C43</f>
        <v>6.879519300012446E-2</v>
      </c>
      <c r="E44" s="5">
        <f t="shared" ref="E44" si="411">+(D43-E43)/D43</f>
        <v>6.8332631109196962E-2</v>
      </c>
      <c r="F44" s="5">
        <f t="shared" ref="F44" si="412">+(E43-F43)/E43</f>
        <v>6.7906776542934519E-2</v>
      </c>
      <c r="G44" s="5">
        <f t="shared" ref="G44" si="413">+(F43-G43)/F43</f>
        <v>6.7509433890146325E-2</v>
      </c>
      <c r="H44" s="5">
        <f t="shared" ref="H44" si="414">+(G43-H43)/G43</f>
        <v>6.7134521529843769E-2</v>
      </c>
      <c r="I44" s="5">
        <f t="shared" ref="I44" si="415">+(H43-I43)/H43</f>
        <v>6.6777390925939956E-2</v>
      </c>
      <c r="J44" s="5">
        <f t="shared" ref="J44" si="416">+(I43-J43)/I43</f>
        <v>6.6434413354944141E-2</v>
      </c>
      <c r="K44" s="5">
        <f t="shared" ref="K44" si="417">+(J43-K43)/J43</f>
        <v>6.6102714357531525E-2</v>
      </c>
    </row>
    <row r="45" spans="1:24" x14ac:dyDescent="0.35">
      <c r="A45" s="6" t="s">
        <v>32</v>
      </c>
      <c r="B45" s="4">
        <f>+K39*1.02</f>
        <v>60.340223789740485</v>
      </c>
      <c r="C45" s="4">
        <f>+B45*1.02</f>
        <v>61.547028265535296</v>
      </c>
      <c r="D45" s="4">
        <f t="shared" ref="D45:K45" si="418">+C45*1.02</f>
        <v>62.777968830846</v>
      </c>
      <c r="E45" s="4">
        <f t="shared" si="418"/>
        <v>64.033528207462922</v>
      </c>
      <c r="F45" s="4">
        <f t="shared" si="418"/>
        <v>65.314198771612183</v>
      </c>
      <c r="G45" s="4">
        <f t="shared" si="418"/>
        <v>66.620482747044434</v>
      </c>
      <c r="H45" s="4">
        <f t="shared" si="418"/>
        <v>67.952892401985324</v>
      </c>
      <c r="I45" s="4">
        <f t="shared" si="418"/>
        <v>69.311950250025035</v>
      </c>
      <c r="J45" s="4">
        <f t="shared" si="418"/>
        <v>70.69818925502554</v>
      </c>
      <c r="K45" s="4">
        <f t="shared" si="418"/>
        <v>72.112153040126046</v>
      </c>
      <c r="M45" s="1">
        <f>SUM(B45:K45)</f>
        <v>660.70861555940326</v>
      </c>
    </row>
    <row r="46" spans="1:24" x14ac:dyDescent="0.35">
      <c r="A46" s="6"/>
    </row>
    <row r="47" spans="1:24" s="6" customFormat="1" x14ac:dyDescent="0.35">
      <c r="A47" s="6" t="s">
        <v>29</v>
      </c>
      <c r="B47" s="6">
        <f>+AQ8</f>
        <v>2036</v>
      </c>
      <c r="C47" s="6">
        <f>+AS8</f>
        <v>2037</v>
      </c>
      <c r="D47" s="6">
        <f>+AU8</f>
        <v>2038</v>
      </c>
      <c r="E47" s="6">
        <f>+AW8</f>
        <v>2039</v>
      </c>
      <c r="F47" s="6">
        <f>+AY8</f>
        <v>2040</v>
      </c>
      <c r="G47" s="6">
        <f>+BA8</f>
        <v>2041</v>
      </c>
      <c r="H47" s="6">
        <f>+BC8</f>
        <v>2042</v>
      </c>
      <c r="I47" s="6">
        <f>+BE8</f>
        <v>2043</v>
      </c>
      <c r="J47" s="6">
        <f>+BG8</f>
        <v>2044</v>
      </c>
      <c r="K47" s="6">
        <f>+BI8</f>
        <v>2045</v>
      </c>
    </row>
    <row r="48" spans="1:24" x14ac:dyDescent="0.35">
      <c r="A48" s="6" t="s">
        <v>23</v>
      </c>
      <c r="B48" s="4">
        <f>+AR27</f>
        <v>23.382019302220716</v>
      </c>
      <c r="C48" s="4">
        <f>+AT27</f>
        <v>21.851329481893806</v>
      </c>
      <c r="D48" s="4">
        <f>+AV27</f>
        <v>20.427618635529107</v>
      </c>
      <c r="E48" s="4">
        <f>+AX27</f>
        <v>19.102910831029117</v>
      </c>
      <c r="F48" s="4">
        <f>+AZ27</f>
        <v>17.869880780438979</v>
      </c>
      <c r="G48" s="4">
        <f>+BB27</f>
        <v>16.721791546369019</v>
      </c>
      <c r="H48" s="4">
        <f>+BD27</f>
        <v>15.652440000433563</v>
      </c>
      <c r="I48" s="4">
        <f>+BF27</f>
        <v>14.656108725292086</v>
      </c>
      <c r="J48" s="4">
        <f>+BH27</f>
        <v>13.727523331866729</v>
      </c>
      <c r="K48" s="4">
        <f>+BJ27</f>
        <v>12.861814373854754</v>
      </c>
      <c r="M48" s="4"/>
    </row>
    <row r="49" spans="1:13" x14ac:dyDescent="0.35">
      <c r="A49" s="6" t="s">
        <v>30</v>
      </c>
      <c r="B49" s="4">
        <f>+AR29</f>
        <v>31.812271159483966</v>
      </c>
      <c r="C49" s="4">
        <f>+AT29</f>
        <v>29.729699975365723</v>
      </c>
      <c r="D49" s="4">
        <f>+AV29</f>
        <v>27.79267841568586</v>
      </c>
      <c r="E49" s="4">
        <f>+AX29</f>
        <v>25.990354872148458</v>
      </c>
      <c r="F49" s="4">
        <f>+AZ29</f>
        <v>24.312762966583644</v>
      </c>
      <c r="G49" s="4">
        <f>+BB29</f>
        <v>22.750736797780977</v>
      </c>
      <c r="H49" s="4">
        <f>+BD29</f>
        <v>21.295836735283761</v>
      </c>
      <c r="I49" s="4">
        <f>+BF29</f>
        <v>19.940283979989232</v>
      </c>
      <c r="J49" s="4">
        <f>+BH29</f>
        <v>18.676902492335685</v>
      </c>
      <c r="K49" s="4">
        <f>+BJ29</f>
        <v>17.499067175312589</v>
      </c>
      <c r="M49" s="1">
        <f>SUM(B49:K49)</f>
        <v>239.80059456996986</v>
      </c>
    </row>
    <row r="50" spans="1:13" x14ac:dyDescent="0.35">
      <c r="A50" s="6" t="s">
        <v>31</v>
      </c>
      <c r="B50" s="5">
        <f>+(K43-B49)/K43</f>
        <v>6.5779993773462428E-2</v>
      </c>
      <c r="C50" s="5">
        <f>+(B49-C49)/B49</f>
        <v>6.5464398114731329E-2</v>
      </c>
      <c r="D50" s="5">
        <f t="shared" ref="D50" si="419">+(C49-D49)/C49</f>
        <v>6.515442676128233E-2</v>
      </c>
      <c r="E50" s="5">
        <f t="shared" ref="E50" si="420">+(D49-E49)/D49</f>
        <v>6.4848861148992076E-2</v>
      </c>
      <c r="F50" s="5">
        <f t="shared" ref="F50" si="421">+(E49-F49)/E49</f>
        <v>6.4546710262988333E-2</v>
      </c>
      <c r="G50" s="5">
        <f t="shared" ref="G50" si="422">+(F49-G49)/F49</f>
        <v>6.4247168079974021E-2</v>
      </c>
      <c r="H50" s="5">
        <f t="shared" ref="H50" si="423">+(G49-H49)/G49</f>
        <v>6.394957998191611E-2</v>
      </c>
      <c r="I50" s="5">
        <f t="shared" ref="I50" si="424">+(H49-I49)/H49</f>
        <v>6.3653416024203296E-2</v>
      </c>
      <c r="J50" s="5">
        <f t="shared" ref="J50" si="425">+(I49-J49)/I49</f>
        <v>6.3358249507449046E-2</v>
      </c>
      <c r="K50" s="5">
        <f t="shared" ref="K50" si="426">+(J49-K49)/J49</f>
        <v>6.3063739691655837E-2</v>
      </c>
    </row>
    <row r="51" spans="1:13" x14ac:dyDescent="0.35">
      <c r="A51" s="6" t="s">
        <v>32</v>
      </c>
      <c r="B51" s="4">
        <f>+K45*1.02</f>
        <v>73.554396100928571</v>
      </c>
      <c r="C51" s="4">
        <f>+B51*1.02</f>
        <v>75.02548402294714</v>
      </c>
      <c r="D51" s="4">
        <f t="shared" ref="D51:K51" si="427">+C51*1.02</f>
        <v>76.525993703406087</v>
      </c>
      <c r="E51" s="4">
        <f t="shared" si="427"/>
        <v>78.056513577474206</v>
      </c>
      <c r="F51" s="4">
        <f t="shared" si="427"/>
        <v>79.617643849023693</v>
      </c>
      <c r="G51" s="4">
        <f t="shared" si="427"/>
        <v>81.209996726004164</v>
      </c>
      <c r="H51" s="4">
        <f t="shared" si="427"/>
        <v>82.834196660524242</v>
      </c>
      <c r="I51" s="4">
        <f t="shared" si="427"/>
        <v>84.49088059373473</v>
      </c>
      <c r="J51" s="4">
        <f t="shared" si="427"/>
        <v>86.180698205609431</v>
      </c>
      <c r="K51" s="4">
        <f t="shared" si="427"/>
        <v>87.904312169721621</v>
      </c>
      <c r="M51" s="1">
        <f>SUM(B51:K51)</f>
        <v>805.40011560937387</v>
      </c>
    </row>
    <row r="53" spans="1:13" x14ac:dyDescent="0.35">
      <c r="A53" s="6" t="s">
        <v>33</v>
      </c>
      <c r="B53" s="1">
        <f>+M37+M43+M49</f>
        <v>1722.3371776743265</v>
      </c>
      <c r="C53" t="s">
        <v>36</v>
      </c>
      <c r="D53" s="1">
        <f>+B54-B53</f>
        <v>285.78274298147448</v>
      </c>
      <c r="E53" t="s">
        <v>37</v>
      </c>
    </row>
    <row r="54" spans="1:13" x14ac:dyDescent="0.35">
      <c r="A54" s="6" t="s">
        <v>34</v>
      </c>
      <c r="B54" s="1">
        <f>+M39+M45+M51</f>
        <v>2008.119920655801</v>
      </c>
      <c r="C54" t="s">
        <v>38</v>
      </c>
    </row>
    <row r="56" spans="1:13" ht="18.5" x14ac:dyDescent="0.45">
      <c r="A56" s="7" t="s">
        <v>28</v>
      </c>
      <c r="B56" s="7"/>
      <c r="C56" s="7"/>
      <c r="D56" s="7"/>
      <c r="E56" s="7"/>
      <c r="F56" s="7"/>
      <c r="G56" s="7"/>
      <c r="H56" s="7"/>
      <c r="I56" s="7"/>
      <c r="J56" s="7"/>
      <c r="K56" s="7"/>
    </row>
    <row r="58" spans="1:13" x14ac:dyDescent="0.35">
      <c r="A58" s="6" t="s">
        <v>29</v>
      </c>
      <c r="B58" s="6">
        <v>2016</v>
      </c>
      <c r="C58" s="6">
        <v>2017</v>
      </c>
      <c r="D58" s="6">
        <v>2018</v>
      </c>
      <c r="E58" s="6">
        <v>2019</v>
      </c>
      <c r="F58" s="6">
        <v>2020</v>
      </c>
      <c r="G58" s="6">
        <v>2021</v>
      </c>
      <c r="H58" s="6">
        <v>2022</v>
      </c>
      <c r="I58" s="6">
        <v>2023</v>
      </c>
      <c r="J58" s="6">
        <v>2024</v>
      </c>
      <c r="K58" s="6">
        <v>2025</v>
      </c>
    </row>
    <row r="59" spans="1:13" x14ac:dyDescent="0.35">
      <c r="A59" s="6" t="s">
        <v>23</v>
      </c>
      <c r="B59" s="4">
        <v>108.70249909419711</v>
      </c>
      <c r="C59" s="4">
        <v>96.314346795925118</v>
      </c>
      <c r="D59" s="4">
        <v>87.341536976958622</v>
      </c>
      <c r="E59" s="4">
        <v>80.001674807846342</v>
      </c>
      <c r="F59" s="4">
        <v>73.695091723069922</v>
      </c>
      <c r="G59" s="4">
        <v>68.114826048528187</v>
      </c>
      <c r="H59" s="4">
        <v>63.092332090575773</v>
      </c>
      <c r="I59" s="4">
        <v>58.52648433269831</v>
      </c>
      <c r="J59" s="4">
        <v>54.350478684160336</v>
      </c>
      <c r="K59" s="4">
        <v>50.516085633552493</v>
      </c>
    </row>
    <row r="60" spans="1:13" x14ac:dyDescent="0.35">
      <c r="A60" s="6" t="s">
        <v>30</v>
      </c>
      <c r="B60" s="4">
        <v>147.89455659074437</v>
      </c>
      <c r="C60" s="4">
        <v>131.03992761350355</v>
      </c>
      <c r="D60" s="4">
        <v>118.83202309790289</v>
      </c>
      <c r="E60" s="4">
        <v>108.84581606509707</v>
      </c>
      <c r="F60" s="4">
        <v>100.26543091574139</v>
      </c>
      <c r="G60" s="4">
        <v>92.673232719085973</v>
      </c>
      <c r="H60" s="4">
        <v>85.839907606225538</v>
      </c>
      <c r="I60" s="4">
        <v>79.627869840405864</v>
      </c>
      <c r="J60" s="4">
        <v>73.946229502258959</v>
      </c>
      <c r="K60" s="4">
        <v>68.729368208914963</v>
      </c>
    </row>
    <row r="61" spans="1:13" x14ac:dyDescent="0.35">
      <c r="A61" s="6" t="s">
        <v>31</v>
      </c>
      <c r="C61" s="5">
        <v>0.11396382237299753</v>
      </c>
      <c r="D61" s="5">
        <v>9.316171595887425E-2</v>
      </c>
      <c r="E61" s="5">
        <v>8.4036329370395582E-2</v>
      </c>
      <c r="F61" s="5">
        <v>7.8830638232562242E-2</v>
      </c>
      <c r="G61" s="5">
        <v>7.572099503602156E-2</v>
      </c>
      <c r="H61" s="5">
        <v>7.3735693817586212E-2</v>
      </c>
      <c r="I61" s="5">
        <v>7.2367712629843803E-2</v>
      </c>
      <c r="J61" s="5">
        <v>7.1352409018781135E-2</v>
      </c>
      <c r="K61" s="5">
        <v>7.0549388771534702E-2</v>
      </c>
    </row>
    <row r="62" spans="1:13" x14ac:dyDescent="0.35">
      <c r="A62" s="6"/>
    </row>
    <row r="63" spans="1:13" x14ac:dyDescent="0.35">
      <c r="A63" s="6" t="s">
        <v>29</v>
      </c>
      <c r="B63" s="6">
        <v>2026</v>
      </c>
      <c r="C63" s="6">
        <v>2027</v>
      </c>
      <c r="D63" s="6">
        <v>2028</v>
      </c>
      <c r="E63" s="6">
        <v>2029</v>
      </c>
      <c r="F63" s="6">
        <v>2030</v>
      </c>
      <c r="G63" s="6">
        <v>2031</v>
      </c>
      <c r="H63" s="6">
        <v>2032</v>
      </c>
      <c r="I63" s="6">
        <v>2033</v>
      </c>
      <c r="J63" s="6">
        <v>2034</v>
      </c>
      <c r="K63" s="6">
        <v>2035</v>
      </c>
    </row>
    <row r="64" spans="1:13" x14ac:dyDescent="0.35">
      <c r="A64" s="6" t="s">
        <v>23</v>
      </c>
      <c r="B64" s="4">
        <v>46.985927435603564</v>
      </c>
      <c r="C64" s="4">
        <v>43.729522861213326</v>
      </c>
      <c r="D64" s="4">
        <v>40.721141896172803</v>
      </c>
      <c r="E64" s="4">
        <v>37.938559128636363</v>
      </c>
      <c r="F64" s="4">
        <v>35.362273871527144</v>
      </c>
      <c r="G64" s="4">
        <v>32.974986781392033</v>
      </c>
      <c r="H64" s="4">
        <v>30.761226821370357</v>
      </c>
      <c r="I64" s="4">
        <v>28.707072352558196</v>
      </c>
      <c r="J64" s="4">
        <v>26.799934841678059</v>
      </c>
      <c r="K64" s="4">
        <v>25.028386404038155</v>
      </c>
    </row>
    <row r="65" spans="1:11" x14ac:dyDescent="0.35">
      <c r="A65" s="6" t="s">
        <v>30</v>
      </c>
      <c r="B65" s="4">
        <v>63.926431885174921</v>
      </c>
      <c r="C65" s="4">
        <v>59.495949471038543</v>
      </c>
      <c r="D65" s="4">
        <v>55.402914144452794</v>
      </c>
      <c r="E65" s="4">
        <v>51.61708724984539</v>
      </c>
      <c r="F65" s="4">
        <v>48.111937240172985</v>
      </c>
      <c r="G65" s="4">
        <v>44.863927593730658</v>
      </c>
      <c r="H65" s="4">
        <v>41.852009280775995</v>
      </c>
      <c r="I65" s="4">
        <v>39.057241295997549</v>
      </c>
      <c r="J65" s="4">
        <v>36.462496383235454</v>
      </c>
      <c r="K65" s="4">
        <v>34.052226400051914</v>
      </c>
    </row>
    <row r="66" spans="1:11" x14ac:dyDescent="0.35">
      <c r="A66" s="6" t="s">
        <v>31</v>
      </c>
      <c r="B66" s="5">
        <v>6.9881863443596259E-2</v>
      </c>
      <c r="C66" s="5">
        <v>6.9305955040544723E-2</v>
      </c>
      <c r="D66" s="5">
        <v>6.879519300012446E-2</v>
      </c>
      <c r="E66" s="5">
        <v>6.8332631109196962E-2</v>
      </c>
      <c r="F66" s="5">
        <v>6.7906776542934519E-2</v>
      </c>
      <c r="G66" s="5">
        <v>6.7509433890146325E-2</v>
      </c>
      <c r="H66" s="5">
        <v>6.7134521529843769E-2</v>
      </c>
      <c r="I66" s="5">
        <v>6.6777390925939956E-2</v>
      </c>
      <c r="J66" s="5">
        <v>6.6434413354944141E-2</v>
      </c>
      <c r="K66" s="5">
        <v>6.6102714357531525E-2</v>
      </c>
    </row>
    <row r="67" spans="1:11" x14ac:dyDescent="0.35">
      <c r="A67" s="6"/>
    </row>
    <row r="68" spans="1:11" x14ac:dyDescent="0.35">
      <c r="A68" s="6" t="s">
        <v>29</v>
      </c>
      <c r="B68" s="6">
        <v>2036</v>
      </c>
      <c r="C68" s="6">
        <v>2037</v>
      </c>
      <c r="D68" s="6">
        <v>2038</v>
      </c>
      <c r="E68" s="6">
        <v>2039</v>
      </c>
      <c r="F68" s="6">
        <v>2040</v>
      </c>
      <c r="G68" s="6">
        <v>2041</v>
      </c>
      <c r="H68" s="6">
        <v>2042</v>
      </c>
      <c r="I68" s="6">
        <v>2043</v>
      </c>
      <c r="J68" s="6">
        <v>2044</v>
      </c>
      <c r="K68" s="6">
        <v>2045</v>
      </c>
    </row>
    <row r="69" spans="1:11" x14ac:dyDescent="0.35">
      <c r="A69" s="6" t="s">
        <v>23</v>
      </c>
      <c r="B69" s="4">
        <v>23.382019302220716</v>
      </c>
      <c r="C69" s="4">
        <v>21.851329481893806</v>
      </c>
      <c r="D69" s="4">
        <v>20.427618635529107</v>
      </c>
      <c r="E69" s="4">
        <v>19.102910831029117</v>
      </c>
      <c r="F69" s="4">
        <v>17.869880780438979</v>
      </c>
      <c r="G69" s="4">
        <v>16.721791546369019</v>
      </c>
      <c r="H69" s="4">
        <v>15.652440000433563</v>
      </c>
      <c r="I69" s="4">
        <v>14.656108725292086</v>
      </c>
      <c r="J69" s="4">
        <v>13.727523331866729</v>
      </c>
      <c r="K69" s="4">
        <v>12.861814373854754</v>
      </c>
    </row>
    <row r="70" spans="1:11" x14ac:dyDescent="0.35">
      <c r="A70" s="6" t="s">
        <v>30</v>
      </c>
      <c r="B70" s="4">
        <v>31.812271159483966</v>
      </c>
      <c r="C70" s="4">
        <v>29.729699975365723</v>
      </c>
      <c r="D70" s="4">
        <v>27.79267841568586</v>
      </c>
      <c r="E70" s="4">
        <v>25.990354872148458</v>
      </c>
      <c r="F70" s="4">
        <v>24.312762966583644</v>
      </c>
      <c r="G70" s="4">
        <v>22.750736797780977</v>
      </c>
      <c r="H70" s="4">
        <v>21.295836735283761</v>
      </c>
      <c r="I70" s="4">
        <v>19.940283979989232</v>
      </c>
      <c r="J70" s="4">
        <v>18.676902492335685</v>
      </c>
      <c r="K70" s="4">
        <v>17.499067175312589</v>
      </c>
    </row>
    <row r="71" spans="1:11" x14ac:dyDescent="0.35">
      <c r="A71" s="6" t="s">
        <v>31</v>
      </c>
      <c r="B71" s="5">
        <v>6.5779993773462428E-2</v>
      </c>
      <c r="C71" s="5">
        <v>6.5464398114731329E-2</v>
      </c>
      <c r="D71" s="5">
        <v>6.515442676128233E-2</v>
      </c>
      <c r="E71" s="5">
        <v>6.4848861148992076E-2</v>
      </c>
      <c r="F71" s="5">
        <v>6.4546710262988333E-2</v>
      </c>
      <c r="G71" s="5">
        <v>6.4247168079974021E-2</v>
      </c>
      <c r="H71" s="5">
        <v>6.394957998191611E-2</v>
      </c>
      <c r="I71" s="5">
        <v>6.3653416024203296E-2</v>
      </c>
      <c r="J71" s="5">
        <v>6.3358249507449046E-2</v>
      </c>
      <c r="K71" s="5">
        <v>6.3063739691655837E-2</v>
      </c>
    </row>
  </sheetData>
  <mergeCells count="37">
    <mergeCell ref="BK8:BL8"/>
    <mergeCell ref="BM8:BN8"/>
    <mergeCell ref="BO8:BP8"/>
    <mergeCell ref="BQ8:BR8"/>
    <mergeCell ref="BS8:BT8"/>
    <mergeCell ref="AK8:AL8"/>
    <mergeCell ref="O8:P8"/>
    <mergeCell ref="Q8:R8"/>
    <mergeCell ref="S8:T8"/>
    <mergeCell ref="U8:V8"/>
    <mergeCell ref="W8:X8"/>
    <mergeCell ref="AA8:AB8"/>
    <mergeCell ref="AC8:AD8"/>
    <mergeCell ref="AE8:AF8"/>
    <mergeCell ref="AG8:AH8"/>
    <mergeCell ref="AI8:AJ8"/>
    <mergeCell ref="BG8:BH8"/>
    <mergeCell ref="BI8:BJ8"/>
    <mergeCell ref="AM8:AN8"/>
    <mergeCell ref="AO8:AP8"/>
    <mergeCell ref="AQ8:AR8"/>
    <mergeCell ref="AS8:AT8"/>
    <mergeCell ref="AU8:AV8"/>
    <mergeCell ref="AW8:AX8"/>
    <mergeCell ref="AY8:AZ8"/>
    <mergeCell ref="BA8:BB8"/>
    <mergeCell ref="BC8:BD8"/>
    <mergeCell ref="BE8:BF8"/>
    <mergeCell ref="A56:K56"/>
    <mergeCell ref="Y8:Z8"/>
    <mergeCell ref="C8:D8"/>
    <mergeCell ref="E8:F8"/>
    <mergeCell ref="G8:H8"/>
    <mergeCell ref="I8:J8"/>
    <mergeCell ref="K8:L8"/>
    <mergeCell ref="M8:N8"/>
    <mergeCell ref="A33:K33"/>
  </mergeCells>
  <pageMargins left="0.7" right="0.7" top="0.75" bottom="0.75" header="0.3" footer="0.3"/>
  <pageSetup scale="14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Shepherd</dc:creator>
  <cp:lastModifiedBy>Jay Shepherd</cp:lastModifiedBy>
  <cp:lastPrinted>2021-02-24T10:26:26Z</cp:lastPrinted>
  <dcterms:created xsi:type="dcterms:W3CDTF">2021-02-24T08:00:11Z</dcterms:created>
  <dcterms:modified xsi:type="dcterms:W3CDTF">2021-02-25T16:00:20Z</dcterms:modified>
</cp:coreProperties>
</file>