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 Rate Application\"/>
    </mc:Choice>
  </mc:AlternateContent>
  <xr:revisionPtr revIDLastSave="0" documentId="13_ncr:1_{3FBB9697-06C2-4AFE-8A6D-08782F4F69DF}" xr6:coauthVersionLast="45" xr6:coauthVersionMax="45" xr10:uidLastSave="{00000000-0000-0000-0000-000000000000}"/>
  <bookViews>
    <workbookView xWindow="-108" yWindow="-108" windowWidth="23256" windowHeight="12576" xr2:uid="{756BBD5C-0A3B-470B-AAFC-34540FE6EDA1}"/>
  </bookViews>
  <sheets>
    <sheet name="Sheet1" sheetId="1" r:id="rId1"/>
    <sheet name="Sheet2" sheetId="2" r:id="rId2"/>
  </sheets>
  <definedNames>
    <definedName name="_xlnm.Print_Area" localSheetId="0">Sheet1!$A$1:$AD$31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9" i="1" l="1"/>
  <c r="AD28" i="1"/>
  <c r="AD26" i="1"/>
  <c r="AD25" i="1"/>
  <c r="AD24" i="1"/>
  <c r="AD14" i="1"/>
  <c r="AD13" i="1"/>
  <c r="AD12" i="1"/>
  <c r="AD11" i="1"/>
  <c r="AD10" i="1"/>
  <c r="AD9" i="1"/>
  <c r="AD8" i="1"/>
  <c r="W31" i="1" l="1"/>
  <c r="U31" i="1"/>
  <c r="T31" i="1"/>
  <c r="P31" i="1"/>
  <c r="O31" i="1"/>
  <c r="K31" i="1"/>
  <c r="J31" i="1"/>
  <c r="I31" i="1"/>
  <c r="H31" i="1"/>
  <c r="F31" i="1"/>
  <c r="E31" i="1"/>
  <c r="D31" i="1"/>
  <c r="C31" i="1"/>
  <c r="L29" i="1"/>
  <c r="R29" i="1" s="1"/>
  <c r="G29" i="1"/>
  <c r="M29" i="1" s="1"/>
  <c r="Q29" i="1" s="1"/>
  <c r="Y29" i="1" s="1"/>
  <c r="L28" i="1"/>
  <c r="R28" i="1" s="1"/>
  <c r="G28" i="1"/>
  <c r="M28" i="1" s="1"/>
  <c r="L27" i="1"/>
  <c r="R27" i="1" s="1"/>
  <c r="G27" i="1"/>
  <c r="M27" i="1" s="1"/>
  <c r="Q27" i="1" s="1"/>
  <c r="Y27" i="1" s="1"/>
  <c r="L26" i="1"/>
  <c r="R26" i="1" s="1"/>
  <c r="V26" i="1" s="1"/>
  <c r="Z26" i="1" s="1"/>
  <c r="G26" i="1"/>
  <c r="M26" i="1" s="1"/>
  <c r="Q26" i="1" s="1"/>
  <c r="Y26" i="1" s="1"/>
  <c r="L25" i="1"/>
  <c r="R25" i="1" s="1"/>
  <c r="G25" i="1"/>
  <c r="M25" i="1" s="1"/>
  <c r="Q25" i="1" s="1"/>
  <c r="Y25" i="1" s="1"/>
  <c r="L24" i="1"/>
  <c r="G24" i="1"/>
  <c r="M24" i="1" s="1"/>
  <c r="AB13" i="1"/>
  <c r="AA10" i="1"/>
  <c r="L8" i="1"/>
  <c r="R8" i="1" s="1"/>
  <c r="G8" i="1"/>
  <c r="M8" i="1" s="1"/>
  <c r="Q8" i="1" s="1"/>
  <c r="Y8" i="1" s="1"/>
  <c r="AB8" i="1" s="1"/>
  <c r="G9" i="1"/>
  <c r="M9" i="1" s="1"/>
  <c r="Q9" i="1" s="1"/>
  <c r="Y9" i="1" s="1"/>
  <c r="AA9" i="1" s="1"/>
  <c r="L9" i="1"/>
  <c r="R9" i="1" s="1"/>
  <c r="V9" i="1" s="1"/>
  <c r="Z9" i="1" s="1"/>
  <c r="G10" i="1"/>
  <c r="M10" i="1" s="1"/>
  <c r="Q10" i="1" s="1"/>
  <c r="Y10" i="1" s="1"/>
  <c r="AB10" i="1" s="1"/>
  <c r="L10" i="1"/>
  <c r="R10" i="1" s="1"/>
  <c r="G11" i="1"/>
  <c r="M11" i="1" s="1"/>
  <c r="L11" i="1"/>
  <c r="R11" i="1" s="1"/>
  <c r="L12" i="1"/>
  <c r="R12" i="1" s="1"/>
  <c r="S12" i="1" s="1"/>
  <c r="G12" i="1"/>
  <c r="M12" i="1" s="1"/>
  <c r="Q12" i="1" s="1"/>
  <c r="Y12" i="1" s="1"/>
  <c r="AB12" i="1" s="1"/>
  <c r="L13" i="1"/>
  <c r="R13" i="1" s="1"/>
  <c r="G13" i="1"/>
  <c r="M13" i="1" s="1"/>
  <c r="Q13" i="1" s="1"/>
  <c r="Y13" i="1" s="1"/>
  <c r="AA13" i="1" s="1"/>
  <c r="G14" i="1"/>
  <c r="M14" i="1" s="1"/>
  <c r="Q14" i="1" s="1"/>
  <c r="Y14" i="1" s="1"/>
  <c r="AB14" i="1" s="1"/>
  <c r="L14" i="1"/>
  <c r="R14" i="1" s="1"/>
  <c r="W16" i="1"/>
  <c r="U16" i="1"/>
  <c r="T16" i="1"/>
  <c r="P16" i="1"/>
  <c r="O16" i="1"/>
  <c r="K16" i="1"/>
  <c r="J16" i="1"/>
  <c r="I16" i="1"/>
  <c r="F16" i="1"/>
  <c r="E16" i="1"/>
  <c r="D16" i="1"/>
  <c r="X14" i="1"/>
  <c r="X13" i="1"/>
  <c r="X12" i="1"/>
  <c r="X11" i="1"/>
  <c r="X10" i="1"/>
  <c r="X8" i="1"/>
  <c r="X7" i="1"/>
  <c r="AA14" i="1" l="1"/>
  <c r="AB9" i="1"/>
  <c r="AA8" i="1"/>
  <c r="AA12" i="1"/>
  <c r="X31" i="1"/>
  <c r="L31" i="1"/>
  <c r="R24" i="1"/>
  <c r="V27" i="1"/>
  <c r="Z27" i="1" s="1"/>
  <c r="V29" i="1"/>
  <c r="Z29" i="1" s="1"/>
  <c r="Q24" i="1"/>
  <c r="M31" i="1"/>
  <c r="AA29" i="1"/>
  <c r="AB29" i="1"/>
  <c r="R31" i="1"/>
  <c r="N31" i="1"/>
  <c r="AA25" i="1"/>
  <c r="AB25" i="1"/>
  <c r="AB26" i="1"/>
  <c r="AA26" i="1"/>
  <c r="AA27" i="1"/>
  <c r="AB27" i="1"/>
  <c r="V25" i="1"/>
  <c r="Z25" i="1" s="1"/>
  <c r="G31" i="1"/>
  <c r="V28" i="1"/>
  <c r="Z28" i="1" s="1"/>
  <c r="S14" i="1"/>
  <c r="V14" i="1" s="1"/>
  <c r="Z14" i="1" s="1"/>
  <c r="S13" i="1"/>
  <c r="V13" i="1" s="1"/>
  <c r="Z13" i="1" s="1"/>
  <c r="S10" i="1"/>
  <c r="V10" i="1" s="1"/>
  <c r="Z10" i="1" s="1"/>
  <c r="S8" i="1"/>
  <c r="V8" i="1" s="1"/>
  <c r="Z8" i="1" s="1"/>
  <c r="S11" i="1"/>
  <c r="V11" i="1" s="1"/>
  <c r="Z11" i="1" s="1"/>
  <c r="X16" i="1"/>
  <c r="N11" i="1"/>
  <c r="N16" i="1" s="1"/>
  <c r="V12" i="1"/>
  <c r="Z12" i="1" s="1"/>
  <c r="AD27" i="1" l="1"/>
  <c r="AC29" i="1"/>
  <c r="AC27" i="1"/>
  <c r="AC26" i="1"/>
  <c r="S31" i="1"/>
  <c r="V24" i="1"/>
  <c r="Q28" i="1"/>
  <c r="Y28" i="1" s="1"/>
  <c r="AC25" i="1"/>
  <c r="Y24" i="1"/>
  <c r="AC10" i="1"/>
  <c r="AC9" i="1"/>
  <c r="Q11" i="1"/>
  <c r="Y11" i="1" s="1"/>
  <c r="AC8" i="1"/>
  <c r="AC14" i="1"/>
  <c r="AC12" i="1"/>
  <c r="AC13" i="1"/>
  <c r="AB11" i="1" l="1"/>
  <c r="AA11" i="1"/>
  <c r="V31" i="1"/>
  <c r="Z24" i="1"/>
  <c r="Q31" i="1"/>
  <c r="AB28" i="1"/>
  <c r="AA28" i="1"/>
  <c r="AC28" i="1" s="1"/>
  <c r="AA24" i="1"/>
  <c r="Y31" i="1"/>
  <c r="AB24" i="1"/>
  <c r="AC11" i="1"/>
  <c r="AB31" i="1" l="1"/>
  <c r="AA31" i="1"/>
  <c r="Z31" i="1"/>
  <c r="AC24" i="1"/>
  <c r="AC31" i="1" s="1"/>
  <c r="AD31" i="1" l="1"/>
  <c r="C16" i="1"/>
  <c r="G7" i="1"/>
  <c r="H16" i="1" l="1"/>
  <c r="L7" i="1"/>
  <c r="G16" i="1"/>
  <c r="M7" i="1"/>
  <c r="L16" i="1" l="1"/>
  <c r="R7" i="1"/>
  <c r="M16" i="1"/>
  <c r="Q7" i="1"/>
  <c r="Q16" i="1" l="1"/>
  <c r="Y7" i="1"/>
  <c r="R16" i="1"/>
  <c r="S7" i="1"/>
  <c r="S16" i="1" s="1"/>
  <c r="AB7" i="1" l="1"/>
  <c r="AA7" i="1"/>
  <c r="V7" i="1"/>
  <c r="Y16" i="1"/>
  <c r="AB16" i="1"/>
  <c r="AA16" i="1"/>
  <c r="V16" i="1" l="1"/>
  <c r="Z7" i="1"/>
  <c r="Z16" i="1" l="1"/>
  <c r="AC7" i="1"/>
  <c r="AC16" i="1" s="1"/>
  <c r="AD7" i="1"/>
  <c r="AD16" i="1" s="1"/>
</calcChain>
</file>

<file path=xl/sharedStrings.xml><?xml version="1.0" encoding="utf-8"?>
<sst xmlns="http://schemas.openxmlformats.org/spreadsheetml/2006/main" count="197" uniqueCount="121">
  <si>
    <t>Account Descriptions</t>
  </si>
  <si>
    <t>Account Number</t>
  </si>
  <si>
    <t>Total Interest</t>
  </si>
  <si>
    <t>Total Claim</t>
  </si>
  <si>
    <t>Claim before Forecasted Transactions</t>
  </si>
  <si>
    <t>Group 1 Accounts</t>
  </si>
  <si>
    <t>LV Variance Account</t>
  </si>
  <si>
    <t>Smart Metering Entity Charge Variance Account</t>
  </si>
  <si>
    <t>RSVA - Retail Transmission Network Charge</t>
  </si>
  <si>
    <t>RSVA - Retail Transmission Connection Charge</t>
  </si>
  <si>
    <t>Not to be disposed of until a year after rate rider has expired and that balance has been audited</t>
  </si>
  <si>
    <t>Group 1 Sub-Total (including Account 1589 - Global Adjustment)</t>
  </si>
  <si>
    <t>Group 1 Sub-Total (excluding Account 1589 - Global Adjustment)</t>
  </si>
  <si>
    <t>Group 2 Accounts</t>
  </si>
  <si>
    <t>Other Regulatory Assets - Sub-Account - Deferred IFRS Transition Costs</t>
  </si>
  <si>
    <t>Other Regulatory Assets - Sub-Account - Incremental Capital Charges</t>
  </si>
  <si>
    <t>Other Regulatory Assets - Sub-Account - Late Payment Penalty Litigation</t>
  </si>
  <si>
    <t>Other Regulatory Assets - Sub-Account - OEB Assessment</t>
  </si>
  <si>
    <r>
      <t>Retail Cost Variance Account - Retail</t>
    </r>
    <r>
      <rPr>
        <vertAlign val="superscript"/>
        <sz val="11"/>
        <rFont val="Arial"/>
        <family val="2"/>
      </rPr>
      <t>6</t>
    </r>
  </si>
  <si>
    <t>Pension &amp; OPEB Forecast Accrual versus Actual Cash Payment Differential Carrying Charges</t>
  </si>
  <si>
    <t>Misc. Deferred Debits</t>
  </si>
  <si>
    <r>
      <t>Retail Cost Variance Account - STR</t>
    </r>
    <r>
      <rPr>
        <vertAlign val="superscript"/>
        <sz val="11"/>
        <rFont val="Arial"/>
        <family val="2"/>
      </rPr>
      <t>6</t>
    </r>
  </si>
  <si>
    <t>Extra-Ordinary Event Costs</t>
  </si>
  <si>
    <t>Deferred Rate Impact Amounts</t>
  </si>
  <si>
    <t>RSVA - One-time</t>
  </si>
  <si>
    <t>Other Deferred Credits</t>
  </si>
  <si>
    <t>Group 2 Sub-Total</t>
  </si>
  <si>
    <t>Projected Interest on Dec-31-18 Balances</t>
  </si>
  <si>
    <t>Opening Principal Amounts as of Jan-1-13</t>
  </si>
  <si>
    <t>Transactions Debit / (Credit) during 2013</t>
  </si>
  <si>
    <t>OEB-Approved Disposition during 2013</t>
  </si>
  <si>
    <t>Principal Adjustments(1) during 2013</t>
  </si>
  <si>
    <t>Closing Principal Balance as of Dec-31-13</t>
  </si>
  <si>
    <t>Opening Interest Amounts as of Jan-1-13</t>
  </si>
  <si>
    <t>Interest Jan-1 to Dec-31-13</t>
  </si>
  <si>
    <t>Interest Adjustments(1) during 2013</t>
  </si>
  <si>
    <t>Closing Interest Amounts as of Dec-31-13</t>
  </si>
  <si>
    <t>Opening Principal Amounts as of Jan-1-14</t>
  </si>
  <si>
    <t>Transactions Debit / (Credit) during 2014</t>
  </si>
  <si>
    <t>OEB-Approved Disposition during 2014</t>
  </si>
  <si>
    <t>Principal Adjustments(1) during 2014</t>
  </si>
  <si>
    <t>Closing Principal Balance as of Dec-31-14</t>
  </si>
  <si>
    <t>Opening Interest Amounts as of Jan-1-14</t>
  </si>
  <si>
    <t>Interest Jan-1 to Dec-31-14</t>
  </si>
  <si>
    <t>Interest Adjustments(1) during 2014</t>
  </si>
  <si>
    <t>Closing Interest Amounts as of Dec-31-14</t>
  </si>
  <si>
    <t>Opening Principal Amounts as of Jan-1-15</t>
  </si>
  <si>
    <t>Transactions(1) Debit / (Credit) during 2015</t>
  </si>
  <si>
    <t>OEB-Approved Disposition during 2015</t>
  </si>
  <si>
    <t>Principal Adjustments(1) during 2015</t>
  </si>
  <si>
    <t>Closing Principal Balance as of Dec-31-15</t>
  </si>
  <si>
    <t>Opening Interest Amounts as of Jan-1-15</t>
  </si>
  <si>
    <t>Interest Jan-1 to Dec-31-15</t>
  </si>
  <si>
    <t>Interest Adjustments(1) during 2015</t>
  </si>
  <si>
    <t>Closing Interest Amounts as of Dec-31-15</t>
  </si>
  <si>
    <t>Opening Principal Amounts as of Jan-1-16</t>
  </si>
  <si>
    <t>Transactions(1) Debit / (Credit) during 2016</t>
  </si>
  <si>
    <t>OEB-Approved Disposition during 2016</t>
  </si>
  <si>
    <t>Principal Adjustments(1) during 2016</t>
  </si>
  <si>
    <t>Closing Principal Balance as of Dec-31-16</t>
  </si>
  <si>
    <t>Opening Interest Amounts as of Jan-1-16</t>
  </si>
  <si>
    <t>Interest Jan-1 to Dec-31-16</t>
  </si>
  <si>
    <t>Interest Adjustments(1) during 2016</t>
  </si>
  <si>
    <t>Closing Interest Amounts as of Dec-31-16</t>
  </si>
  <si>
    <t>Opening Principal Amounts as of Jan-1-17</t>
  </si>
  <si>
    <t>Transactions Debit / (Credit) during 2017</t>
  </si>
  <si>
    <t>OEB-Approved Disposition during 2017</t>
  </si>
  <si>
    <t>Principal Adjustments(1) during 2017</t>
  </si>
  <si>
    <t>Closing Principal Balance as of Dec-31-17</t>
  </si>
  <si>
    <t>Opening Interest Amounts as of Jan-1-17</t>
  </si>
  <si>
    <t>Interest Jan-1 to Dec-31-17</t>
  </si>
  <si>
    <t>Interest Adjustments(1) during 2017</t>
  </si>
  <si>
    <t>Closing Interest Amounts as of Dec-31-17</t>
  </si>
  <si>
    <t>Opening Principal Amounts as of Jan-1-18</t>
  </si>
  <si>
    <t>Transactions Debit / (Credit) during 2018</t>
  </si>
  <si>
    <t>OEB-Approved Disposition during 2018</t>
  </si>
  <si>
    <t>Principal Adjustments(1) during 2018</t>
  </si>
  <si>
    <t>Closing Principal Balance as of Dec-31-18</t>
  </si>
  <si>
    <t>Opening Interest Amounts as of Jan-1-18</t>
  </si>
  <si>
    <t>Interest Jan-1 to Dec-31-18</t>
  </si>
  <si>
    <t>Interest Adjustments(1) during 2018</t>
  </si>
  <si>
    <t>Closing Interest Amounts as of Dec-31-18</t>
  </si>
  <si>
    <t>Principal Disposition during 2019 - instructed by  OEB</t>
  </si>
  <si>
    <t>Interest Disposition during 2019 - instructed by  OEB</t>
  </si>
  <si>
    <t>Closing Principal Balances as of Dec 31-18 Adjusted for Dispositions during 2019</t>
  </si>
  <si>
    <t>Closing Interest Balances as of Dec 31-18 Adjusted for Dispositions during 2019</t>
  </si>
  <si>
    <t>Projected Interest  from Jan 1, 2019 to December 31, 2019 on  Dec 31 -18 balance adjusted for disposition during 2019 (2)</t>
  </si>
  <si>
    <t>Projected Interest from January 1, 2020 to April 30, 2020 on Dec 31 -18 balance adjusted for disposition during 2019  (2)</t>
  </si>
  <si>
    <t>RSVA - Wholesale Market Service Charge9</t>
  </si>
  <si>
    <t>Variance WMS – Sub-account CBR Class A9</t>
  </si>
  <si>
    <t>Variance WMS – Sub-account CBR Class B9</t>
  </si>
  <si>
    <t>RSVA - Power (excluding Global Adjustment)12</t>
  </si>
  <si>
    <t>RSVA - Global Adjustment 12</t>
  </si>
  <si>
    <t>Disposition and Recovery/Refund of Regulatory Balances (2009)7</t>
  </si>
  <si>
    <t>Disposition and Recovery/Refund of Regulatory Balances (2010)7</t>
  </si>
  <si>
    <t>Disposition and Recovery/Refund of Regulatory Balances (2011)7</t>
  </si>
  <si>
    <t>Disposition and Recovery/Refund of Regulatory Balances (2012)7</t>
  </si>
  <si>
    <t>Disposition and Recovery/Refund of Regulatory Balances (2013)7</t>
  </si>
  <si>
    <t>Disposition and Recovery/Refund of Regulatory Balances (2014)7</t>
  </si>
  <si>
    <t>Disposition and Recovery/Refund of Regulatory Balances (2015)7</t>
  </si>
  <si>
    <t>Disposition and Recovery/Refund of Regulatory Balances (2016)7</t>
  </si>
  <si>
    <t>Pole Attachment Revenue Variance5</t>
  </si>
  <si>
    <t>Retail Service Charge Incremental Revenue6</t>
  </si>
  <si>
    <t>Retail Cost Variance Account - Retail6</t>
  </si>
  <si>
    <t>Retail Cost Variance Account - STR6</t>
  </si>
  <si>
    <t>Opening Principal Amounts as of Jan-1-</t>
  </si>
  <si>
    <t>Transactions(1) Debit / (Credit)</t>
  </si>
  <si>
    <t>OEB-Approved Disposition</t>
  </si>
  <si>
    <t>Principal Adjustments(1)</t>
  </si>
  <si>
    <t>Closing Principal Balance as of Dec-31-</t>
  </si>
  <si>
    <t>Opening Interest Amounts as of Jan-1-</t>
  </si>
  <si>
    <t>Interest Jan-1 to Dec-31-</t>
  </si>
  <si>
    <t>Interest Adjustments(1)</t>
  </si>
  <si>
    <t>Closing Interest Amounts as of Dec-31-</t>
  </si>
  <si>
    <t>Parry Sound Only</t>
  </si>
  <si>
    <t>Projected Interest  Jan 1, 2019 to December 31, 2020 on  Dec 31 -18 balance adjusted for disposition during 2019</t>
  </si>
  <si>
    <t>Projected Interest January 1, 2021 to April 30, 2021 on Dec 31 -18 balance adjusted for disposition during 2019</t>
  </si>
  <si>
    <t>Lakeland  Only</t>
  </si>
  <si>
    <r>
      <t>Retail Cost Variance Account - Retail</t>
    </r>
    <r>
      <rPr>
        <vertAlign val="superscript"/>
        <sz val="10"/>
        <rFont val="Arial"/>
        <family val="2"/>
      </rPr>
      <t>6</t>
    </r>
  </si>
  <si>
    <r>
      <t>Retail Cost Variance Account - STR</t>
    </r>
    <r>
      <rPr>
        <vertAlign val="superscript"/>
        <sz val="10"/>
        <rFont val="Arial"/>
        <family val="2"/>
      </rPr>
      <t>6</t>
    </r>
  </si>
  <si>
    <t>Other Regulatory Assets - Sub-Account - TransCanada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</si>
</sst>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name val="Book Antiqua"/>
      <family val="1"/>
    </font>
    <font>
      <sz val="10"/>
      <name val="Arial"/>
      <family val="2"/>
    </font>
    <font>
      <b/>
      <sz val="11"/>
      <name val="Arial"/>
      <family val="2"/>
    </font>
    <font>
      <b/>
      <sz val="22"/>
      <name val="Book Antiqua"/>
      <family val="1"/>
    </font>
    <font>
      <b/>
      <sz val="16"/>
      <name val="Book Antiqua"/>
      <family val="1"/>
    </font>
    <font>
      <b/>
      <sz val="1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4"/>
      <name val="Book Antiqua"/>
      <family val="1"/>
    </font>
    <font>
      <b/>
      <sz val="9"/>
      <name val="Book Antiqua"/>
      <family val="1"/>
    </font>
    <font>
      <vertAlign val="superscript"/>
      <sz val="10"/>
      <name val="Arial"/>
      <family val="2"/>
    </font>
    <font>
      <b/>
      <sz val="2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64"/>
      </right>
      <top/>
      <bottom style="medium">
        <color indexed="12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auto="1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8">
    <xf numFmtId="0" fontId="0" fillId="0" borderId="0" xfId="0"/>
    <xf numFmtId="0" fontId="3" fillId="0" borderId="0" xfId="0" applyFont="1"/>
    <xf numFmtId="8" fontId="0" fillId="0" borderId="0" xfId="0" applyNumberFormat="1"/>
    <xf numFmtId="8" fontId="4" fillId="0" borderId="0" xfId="0" applyNumberFormat="1" applyFont="1"/>
    <xf numFmtId="8" fontId="4" fillId="0" borderId="0" xfId="0" applyNumberFormat="1" applyFont="1" applyProtection="1">
      <protection locked="0"/>
    </xf>
    <xf numFmtId="0" fontId="5" fillId="0" borderId="0" xfId="0" applyFont="1" applyAlignment="1">
      <alignment wrapText="1"/>
    </xf>
    <xf numFmtId="0" fontId="8" fillId="0" borderId="4" xfId="0" applyFont="1" applyBorder="1" applyAlignment="1">
      <alignment vertical="center"/>
    </xf>
    <xf numFmtId="0" fontId="9" fillId="0" borderId="5" xfId="0" applyFont="1" applyBorder="1"/>
    <xf numFmtId="6" fontId="9" fillId="0" borderId="0" xfId="0" applyNumberFormat="1" applyFont="1"/>
    <xf numFmtId="6" fontId="9" fillId="0" borderId="7" xfId="0" applyNumberFormat="1" applyFont="1" applyBorder="1"/>
    <xf numFmtId="6" fontId="0" fillId="0" borderId="0" xfId="0" applyNumberFormat="1"/>
    <xf numFmtId="8" fontId="0" fillId="0" borderId="8" xfId="0" applyNumberFormat="1" applyBorder="1"/>
    <xf numFmtId="0" fontId="9" fillId="0" borderId="7" xfId="0" applyFont="1" applyBorder="1"/>
    <xf numFmtId="0" fontId="9" fillId="0" borderId="8" xfId="0" applyFont="1" applyBorder="1" applyAlignment="1">
      <alignment horizontal="center"/>
    </xf>
    <xf numFmtId="6" fontId="9" fillId="2" borderId="12" xfId="0" applyNumberFormat="1" applyFont="1" applyFill="1" applyBorder="1" applyProtection="1">
      <protection locked="0"/>
    </xf>
    <xf numFmtId="6" fontId="9" fillId="2" borderId="13" xfId="0" applyNumberFormat="1" applyFont="1" applyFill="1" applyBorder="1" applyProtection="1">
      <protection locked="0"/>
    </xf>
    <xf numFmtId="6" fontId="9" fillId="0" borderId="8" xfId="0" applyNumberFormat="1" applyFont="1" applyBorder="1"/>
    <xf numFmtId="6" fontId="9" fillId="3" borderId="14" xfId="0" applyNumberFormat="1" applyFont="1" applyFill="1" applyBorder="1"/>
    <xf numFmtId="6" fontId="9" fillId="3" borderId="13" xfId="0" applyNumberFormat="1" applyFont="1" applyFill="1" applyBorder="1"/>
    <xf numFmtId="6" fontId="9" fillId="2" borderId="14" xfId="0" applyNumberFormat="1" applyFont="1" applyFill="1" applyBorder="1" applyProtection="1">
      <protection locked="0"/>
    </xf>
    <xf numFmtId="6" fontId="9" fillId="3" borderId="15" xfId="0" applyNumberFormat="1" applyFont="1" applyFill="1" applyBorder="1"/>
    <xf numFmtId="6" fontId="9" fillId="0" borderId="13" xfId="0" applyNumberFormat="1" applyFont="1" applyBorder="1" applyProtection="1">
      <protection locked="0"/>
    </xf>
    <xf numFmtId="6" fontId="9" fillId="2" borderId="16" xfId="0" applyNumberFormat="1" applyFont="1" applyFill="1" applyBorder="1" applyProtection="1">
      <protection locked="0"/>
    </xf>
    <xf numFmtId="0" fontId="9" fillId="0" borderId="8" xfId="0" applyFont="1" applyBorder="1"/>
    <xf numFmtId="0" fontId="5" fillId="0" borderId="17" xfId="0" applyFont="1" applyBorder="1"/>
    <xf numFmtId="0" fontId="9" fillId="0" borderId="18" xfId="0" applyFont="1" applyBorder="1"/>
    <xf numFmtId="6" fontId="9" fillId="0" borderId="19" xfId="0" applyNumberFormat="1" applyFont="1" applyBorder="1"/>
    <xf numFmtId="6" fontId="9" fillId="0" borderId="20" xfId="0" applyNumberFormat="1" applyFont="1" applyBorder="1"/>
    <xf numFmtId="6" fontId="9" fillId="0" borderId="18" xfId="0" applyNumberFormat="1" applyFont="1" applyBorder="1"/>
    <xf numFmtId="8" fontId="0" fillId="0" borderId="21" xfId="0" applyNumberFormat="1" applyBorder="1"/>
    <xf numFmtId="0" fontId="4" fillId="0" borderId="7" xfId="0" applyFont="1" applyBorder="1"/>
    <xf numFmtId="6" fontId="4" fillId="2" borderId="16" xfId="0" applyNumberFormat="1" applyFont="1" applyFill="1" applyBorder="1" applyProtection="1">
      <protection locked="0"/>
    </xf>
    <xf numFmtId="8" fontId="3" fillId="0" borderId="6" xfId="0" applyNumberFormat="1" applyFont="1" applyBorder="1" applyAlignment="1">
      <alignment horizontal="center" vertical="center" wrapText="1"/>
    </xf>
    <xf numFmtId="8" fontId="3" fillId="0" borderId="0" xfId="0" applyNumberFormat="1" applyFont="1" applyBorder="1" applyAlignment="1">
      <alignment horizontal="center" vertical="center" wrapText="1"/>
    </xf>
    <xf numFmtId="8" fontId="3" fillId="0" borderId="10" xfId="0" applyNumberFormat="1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8" fontId="3" fillId="0" borderId="8" xfId="0" applyNumberFormat="1" applyFont="1" applyBorder="1" applyAlignment="1">
      <alignment horizontal="center" vertical="center" wrapText="1"/>
    </xf>
    <xf numFmtId="8" fontId="3" fillId="0" borderId="11" xfId="0" applyNumberFormat="1" applyFont="1" applyBorder="1" applyAlignment="1">
      <alignment horizontal="center" vertical="center" wrapText="1"/>
    </xf>
    <xf numFmtId="8" fontId="12" fillId="0" borderId="4" xfId="0" applyNumberFormat="1" applyFont="1" applyBorder="1" applyAlignment="1">
      <alignment horizontal="center" vertical="center" wrapText="1"/>
    </xf>
    <xf numFmtId="8" fontId="12" fillId="0" borderId="7" xfId="0" applyNumberFormat="1" applyFont="1" applyBorder="1" applyAlignment="1">
      <alignment horizontal="center" vertical="center" wrapText="1"/>
    </xf>
    <xf numFmtId="8" fontId="12" fillId="0" borderId="9" xfId="0" applyNumberFormat="1" applyFont="1" applyBorder="1" applyAlignment="1">
      <alignment horizontal="center" vertical="center" wrapText="1"/>
    </xf>
    <xf numFmtId="8" fontId="12" fillId="0" borderId="6" xfId="0" applyNumberFormat="1" applyFont="1" applyBorder="1" applyAlignment="1">
      <alignment horizontal="center" vertical="center" wrapText="1"/>
    </xf>
    <xf numFmtId="8" fontId="12" fillId="0" borderId="0" xfId="0" applyNumberFormat="1" applyFont="1" applyBorder="1" applyAlignment="1">
      <alignment horizontal="center" vertical="center" wrapText="1"/>
    </xf>
    <xf numFmtId="8" fontId="12" fillId="0" borderId="10" xfId="0" applyNumberFormat="1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vertical="center" wrapText="1"/>
    </xf>
    <xf numFmtId="8" fontId="3" fillId="0" borderId="7" xfId="0" applyNumberFormat="1" applyFont="1" applyBorder="1" applyAlignment="1">
      <alignment horizontal="center" vertical="center" wrapText="1"/>
    </xf>
    <xf numFmtId="8" fontId="3" fillId="0" borderId="9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4" fillId="0" borderId="0" xfId="0" applyFont="1"/>
  </cellXfs>
  <cellStyles count="32">
    <cellStyle name="Normal" xfId="0" builtinId="0"/>
    <cellStyle name="Normal 19" xfId="4" xr:uid="{41075C50-0D2E-44EE-B30B-8EAEAFDF60B1}"/>
    <cellStyle name="Normal 2" xfId="14" xr:uid="{D8C4FBE4-5CE1-46E4-AC33-A3DB31A3647C}"/>
    <cellStyle name="Normal 20" xfId="19" xr:uid="{53C1D46C-08BE-4E89-9493-02E8E4622A22}"/>
    <cellStyle name="Normal 21" xfId="23" xr:uid="{C991B7EA-E9A9-4BC8-B800-D492263BFD30}"/>
    <cellStyle name="Normal 22" xfId="28" xr:uid="{9EC824DF-1786-45A2-BBA3-39788309CBA0}"/>
    <cellStyle name="Normal 25" xfId="1" xr:uid="{44562F99-C443-4393-805A-76C92C202F59}"/>
    <cellStyle name="Normal 26" xfId="20" xr:uid="{2F4692CB-96DD-4636-919F-1A443E5DBDD7}"/>
    <cellStyle name="Normal 27" xfId="24" xr:uid="{EECE7C6B-656E-443B-B0E9-330191DE8BCC}"/>
    <cellStyle name="Normal 28" xfId="29" xr:uid="{645EAF05-2848-4E8A-9FE6-70462EB2572B}"/>
    <cellStyle name="Normal 30" xfId="2" xr:uid="{4166EA03-C067-4F05-9B66-B1254E64645E}"/>
    <cellStyle name="Normal 31" xfId="9" xr:uid="{85DF91F2-E9B8-46BE-AE1F-FCEC2EB13789}"/>
    <cellStyle name="Normal 32" xfId="5" xr:uid="{26104A12-4AB1-4BED-9BC2-ED3C45813A19}"/>
    <cellStyle name="Normal 34" xfId="25" xr:uid="{B9271528-C050-4CC2-9A07-0CF5E96A64EA}"/>
    <cellStyle name="Normal 35" xfId="30" xr:uid="{CF0EE746-1CD8-4329-841F-5FA52A83D8F7}"/>
    <cellStyle name="Normal 41" xfId="3" xr:uid="{7ACACEBE-92B9-4BBF-BB5B-F298F173608E}"/>
    <cellStyle name="Normal 42" xfId="10" xr:uid="{7CAE6B62-0C25-4328-BA13-3A781D092B6C}"/>
    <cellStyle name="Normal 44" xfId="15" xr:uid="{ECA44F49-5ED1-4365-AF37-86A1A903EE34}"/>
    <cellStyle name="Normal 45" xfId="21" xr:uid="{98322BA6-1EEB-4A70-A079-4F19889C093D}"/>
    <cellStyle name="Normal 46" xfId="26" xr:uid="{C6FF05DF-EF7E-4182-9628-D441285CCEC0}"/>
    <cellStyle name="Normal 50" xfId="6" xr:uid="{328AE4ED-72CB-4483-BBD1-43641AE92904}"/>
    <cellStyle name="Normal 51" xfId="8" xr:uid="{55079656-C0C1-4610-9D2B-04D680822C40}"/>
    <cellStyle name="Normal 52" xfId="11" xr:uid="{CC6A3D8C-96C7-433C-B4C7-E819FF3DA079}"/>
    <cellStyle name="Normal 53" xfId="13" xr:uid="{BEBF0E10-19C8-49C8-94E1-9D86C1DD8503}"/>
    <cellStyle name="Normal 54" xfId="16" xr:uid="{EF02225F-F895-497B-98E0-84BB6E158158}"/>
    <cellStyle name="Normal 55" xfId="18" xr:uid="{9286CBFB-8360-4BC9-BD4C-2EDFF1A52FD3}"/>
    <cellStyle name="Normal 60" xfId="7" xr:uid="{28F708EF-7694-44BA-A707-F609DE87D318}"/>
    <cellStyle name="Normal 61" xfId="12" xr:uid="{FA65F8B9-E976-47BA-9127-7779165D7783}"/>
    <cellStyle name="Normal 62" xfId="17" xr:uid="{CE749608-F40F-4F9D-AD68-10BA19A2FBF7}"/>
    <cellStyle name="Normal 63" xfId="22" xr:uid="{AF52C6F3-C033-4B84-84B2-77981E70D955}"/>
    <cellStyle name="Normal 67" xfId="27" xr:uid="{B96C0753-5F07-4D23-A1D7-492286E81244}"/>
    <cellStyle name="Normal 68" xfId="31" xr:uid="{F7D084D1-2862-4E6E-93BA-CB2D790A7C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AO21" lockText="1" noThreeD="1"/>
</file>

<file path=xl/ctrlProps/ctrlProp10.xml><?xml version="1.0" encoding="utf-8"?>
<formControlPr xmlns="http://schemas.microsoft.com/office/spreadsheetml/2009/9/main" objectType="CheckBox" fmlaLink="AO19" lockText="1" noThreeD="1"/>
</file>

<file path=xl/ctrlProps/ctrlProp11.xml><?xml version="1.0" encoding="utf-8"?>
<formControlPr xmlns="http://schemas.microsoft.com/office/spreadsheetml/2009/9/main" objectType="CheckBox" fmlaLink="AO22" lockText="1" noThreeD="1"/>
</file>

<file path=xl/ctrlProps/ctrlProp12.xml><?xml version="1.0" encoding="utf-8"?>
<formControlPr xmlns="http://schemas.microsoft.com/office/spreadsheetml/2009/9/main" objectType="CheckBox" fmlaLink="AO23" lockText="1" noThreeD="1"/>
</file>

<file path=xl/ctrlProps/ctrlProp13.xml><?xml version="1.0" encoding="utf-8"?>
<formControlPr xmlns="http://schemas.microsoft.com/office/spreadsheetml/2009/9/main" objectType="CheckBox" fmlaLink="AO20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AO13" lockText="1" noThreeD="1"/>
</file>

<file path=xl/ctrlProps/ctrlProp4.xml><?xml version="1.0" encoding="utf-8"?>
<formControlPr xmlns="http://schemas.microsoft.com/office/spreadsheetml/2009/9/main" objectType="CheckBox" fmlaLink="AO14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AO15" lockText="1" noThreeD="1"/>
</file>

<file path=xl/ctrlProps/ctrlProp7.xml><?xml version="1.0" encoding="utf-8"?>
<formControlPr xmlns="http://schemas.microsoft.com/office/spreadsheetml/2009/9/main" objectType="CheckBox" fmlaLink="AO16" lockText="1" noThreeD="1"/>
</file>

<file path=xl/ctrlProps/ctrlProp8.xml><?xml version="1.0" encoding="utf-8"?>
<formControlPr xmlns="http://schemas.microsoft.com/office/spreadsheetml/2009/9/main" objectType="CheckBox" fmlaLink="AO17" lockText="1" noThreeD="1"/>
</file>

<file path=xl/ctrlProps/ctrlProp9.xml><?xml version="1.0" encoding="utf-8"?>
<formControlPr xmlns="http://schemas.microsoft.com/office/spreadsheetml/2009/9/main" objectType="CheckBox" fmlaLink="AO1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106680</xdr:colOff>
          <xdr:row>10</xdr:row>
          <xdr:rowOff>0</xdr:rowOff>
        </xdr:from>
        <xdr:to>
          <xdr:col>32</xdr:col>
          <xdr:colOff>99060</xdr:colOff>
          <xdr:row>11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106680</xdr:colOff>
          <xdr:row>10</xdr:row>
          <xdr:rowOff>0</xdr:rowOff>
        </xdr:from>
        <xdr:to>
          <xdr:col>32</xdr:col>
          <xdr:colOff>99060</xdr:colOff>
          <xdr:row>11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106680</xdr:colOff>
          <xdr:row>10</xdr:row>
          <xdr:rowOff>0</xdr:rowOff>
        </xdr:from>
        <xdr:to>
          <xdr:col>32</xdr:col>
          <xdr:colOff>99060</xdr:colOff>
          <xdr:row>11</xdr:row>
          <xdr:rowOff>7620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106680</xdr:colOff>
          <xdr:row>10</xdr:row>
          <xdr:rowOff>0</xdr:rowOff>
        </xdr:from>
        <xdr:to>
          <xdr:col>32</xdr:col>
          <xdr:colOff>99060</xdr:colOff>
          <xdr:row>11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106680</xdr:colOff>
          <xdr:row>10</xdr:row>
          <xdr:rowOff>0</xdr:rowOff>
        </xdr:from>
        <xdr:to>
          <xdr:col>32</xdr:col>
          <xdr:colOff>99060</xdr:colOff>
          <xdr:row>11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106680</xdr:colOff>
          <xdr:row>10</xdr:row>
          <xdr:rowOff>0</xdr:rowOff>
        </xdr:from>
        <xdr:to>
          <xdr:col>32</xdr:col>
          <xdr:colOff>99060</xdr:colOff>
          <xdr:row>18</xdr:row>
          <xdr:rowOff>167640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106680</xdr:colOff>
          <xdr:row>10</xdr:row>
          <xdr:rowOff>0</xdr:rowOff>
        </xdr:from>
        <xdr:to>
          <xdr:col>32</xdr:col>
          <xdr:colOff>99060</xdr:colOff>
          <xdr:row>18</xdr:row>
          <xdr:rowOff>198120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106680</xdr:colOff>
          <xdr:row>10</xdr:row>
          <xdr:rowOff>0</xdr:rowOff>
        </xdr:from>
        <xdr:to>
          <xdr:col>32</xdr:col>
          <xdr:colOff>99060</xdr:colOff>
          <xdr:row>11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106680</xdr:colOff>
          <xdr:row>10</xdr:row>
          <xdr:rowOff>0</xdr:rowOff>
        </xdr:from>
        <xdr:to>
          <xdr:col>32</xdr:col>
          <xdr:colOff>99060</xdr:colOff>
          <xdr:row>11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106680</xdr:colOff>
          <xdr:row>10</xdr:row>
          <xdr:rowOff>0</xdr:rowOff>
        </xdr:from>
        <xdr:to>
          <xdr:col>32</xdr:col>
          <xdr:colOff>99060</xdr:colOff>
          <xdr:row>11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106680</xdr:colOff>
          <xdr:row>10</xdr:row>
          <xdr:rowOff>0</xdr:rowOff>
        </xdr:from>
        <xdr:to>
          <xdr:col>32</xdr:col>
          <xdr:colOff>99060</xdr:colOff>
          <xdr:row>11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106680</xdr:colOff>
          <xdr:row>10</xdr:row>
          <xdr:rowOff>0</xdr:rowOff>
        </xdr:from>
        <xdr:to>
          <xdr:col>32</xdr:col>
          <xdr:colOff>99060</xdr:colOff>
          <xdr:row>11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106680</xdr:colOff>
          <xdr:row>10</xdr:row>
          <xdr:rowOff>0</xdr:rowOff>
        </xdr:from>
        <xdr:to>
          <xdr:col>32</xdr:col>
          <xdr:colOff>99060</xdr:colOff>
          <xdr:row>11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to Dispose of Account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73727-7560-44FB-BD5C-D4C2FE87A699}">
  <dimension ref="A1:AD31"/>
  <sheetViews>
    <sheetView tabSelected="1" view="pageBreakPreview" topLeftCell="A16" zoomScaleNormal="100" zoomScaleSheetLayoutView="100" workbookViewId="0">
      <selection activeCell="A17" sqref="A17"/>
    </sheetView>
  </sheetViews>
  <sheetFormatPr defaultRowHeight="14.4" x14ac:dyDescent="0.3"/>
  <cols>
    <col min="1" max="1" width="58.6640625" customWidth="1"/>
    <col min="6" max="6" width="11.33203125" customWidth="1"/>
    <col min="7" max="7" width="14.44140625" customWidth="1"/>
    <col min="13" max="13" width="11.109375" customWidth="1"/>
    <col min="17" max="17" width="13" customWidth="1"/>
    <col min="23" max="23" width="12.5546875" customWidth="1"/>
    <col min="27" max="27" width="17.21875" customWidth="1"/>
    <col min="28" max="28" width="14.109375" customWidth="1"/>
    <col min="29" max="29" width="11.21875" customWidth="1"/>
    <col min="30" max="30" width="11.109375" customWidth="1"/>
  </cols>
  <sheetData>
    <row r="1" spans="1:30" ht="15" thickBot="1" x14ac:dyDescent="0.35">
      <c r="A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4"/>
      <c r="AB1" s="4"/>
      <c r="AC1" s="4"/>
      <c r="AD1" s="4"/>
    </row>
    <row r="2" spans="1:30" ht="28.8" thickBot="1" x14ac:dyDescent="0.45">
      <c r="A2" s="57" t="s">
        <v>114</v>
      </c>
      <c r="B2" s="5"/>
      <c r="C2" s="51">
        <v>2017</v>
      </c>
      <c r="D2" s="52"/>
      <c r="E2" s="52"/>
      <c r="F2" s="52"/>
      <c r="G2" s="52"/>
      <c r="H2" s="52"/>
      <c r="I2" s="52"/>
      <c r="J2" s="52"/>
      <c r="K2" s="52"/>
      <c r="L2" s="53"/>
      <c r="M2" s="51">
        <v>2018</v>
      </c>
      <c r="N2" s="52"/>
      <c r="O2" s="52"/>
      <c r="P2" s="52"/>
      <c r="Q2" s="52"/>
      <c r="R2" s="52"/>
      <c r="S2" s="52"/>
      <c r="T2" s="52"/>
      <c r="U2" s="52"/>
      <c r="V2" s="53"/>
      <c r="W2" s="51">
        <v>2019</v>
      </c>
      <c r="X2" s="52"/>
      <c r="Y2" s="52"/>
      <c r="Z2" s="53"/>
      <c r="AA2" s="54" t="s">
        <v>27</v>
      </c>
      <c r="AB2" s="55"/>
      <c r="AC2" s="55"/>
      <c r="AD2" s="56"/>
    </row>
    <row r="3" spans="1:30" ht="14.4" customHeight="1" x14ac:dyDescent="0.3">
      <c r="A3" s="47" t="s">
        <v>0</v>
      </c>
      <c r="B3" s="49" t="s">
        <v>1</v>
      </c>
      <c r="C3" s="44" t="s">
        <v>105</v>
      </c>
      <c r="D3" s="32" t="s">
        <v>106</v>
      </c>
      <c r="E3" s="32" t="s">
        <v>107</v>
      </c>
      <c r="F3" s="32" t="s">
        <v>108</v>
      </c>
      <c r="G3" s="32" t="s">
        <v>109</v>
      </c>
      <c r="H3" s="32" t="s">
        <v>110</v>
      </c>
      <c r="I3" s="32" t="s">
        <v>111</v>
      </c>
      <c r="J3" s="32" t="s">
        <v>107</v>
      </c>
      <c r="K3" s="32" t="s">
        <v>112</v>
      </c>
      <c r="L3" s="35" t="s">
        <v>113</v>
      </c>
      <c r="M3" s="44" t="s">
        <v>105</v>
      </c>
      <c r="N3" s="32" t="s">
        <v>106</v>
      </c>
      <c r="O3" s="32" t="s">
        <v>107</v>
      </c>
      <c r="P3" s="32" t="s">
        <v>108</v>
      </c>
      <c r="Q3" s="32" t="s">
        <v>109</v>
      </c>
      <c r="R3" s="32" t="s">
        <v>110</v>
      </c>
      <c r="S3" s="32" t="s">
        <v>111</v>
      </c>
      <c r="T3" s="32" t="s">
        <v>107</v>
      </c>
      <c r="U3" s="32" t="s">
        <v>112</v>
      </c>
      <c r="V3" s="35" t="s">
        <v>113</v>
      </c>
      <c r="W3" s="44" t="s">
        <v>82</v>
      </c>
      <c r="X3" s="32" t="s">
        <v>83</v>
      </c>
      <c r="Y3" s="32" t="s">
        <v>84</v>
      </c>
      <c r="Z3" s="35" t="s">
        <v>85</v>
      </c>
      <c r="AA3" s="38" t="s">
        <v>115</v>
      </c>
      <c r="AB3" s="41" t="s">
        <v>116</v>
      </c>
      <c r="AC3" s="32" t="s">
        <v>2</v>
      </c>
      <c r="AD3" s="35" t="s">
        <v>3</v>
      </c>
    </row>
    <row r="4" spans="1:30" x14ac:dyDescent="0.3">
      <c r="A4" s="48"/>
      <c r="B4" s="50"/>
      <c r="C4" s="45"/>
      <c r="D4" s="33"/>
      <c r="E4" s="33"/>
      <c r="F4" s="33"/>
      <c r="G4" s="33"/>
      <c r="H4" s="33"/>
      <c r="I4" s="33"/>
      <c r="J4" s="33"/>
      <c r="K4" s="33"/>
      <c r="L4" s="36"/>
      <c r="M4" s="45"/>
      <c r="N4" s="33"/>
      <c r="O4" s="33"/>
      <c r="P4" s="33"/>
      <c r="Q4" s="33"/>
      <c r="R4" s="33"/>
      <c r="S4" s="33"/>
      <c r="T4" s="33"/>
      <c r="U4" s="33"/>
      <c r="V4" s="36"/>
      <c r="W4" s="45"/>
      <c r="X4" s="33"/>
      <c r="Y4" s="33"/>
      <c r="Z4" s="36"/>
      <c r="AA4" s="39"/>
      <c r="AB4" s="42"/>
      <c r="AC4" s="33"/>
      <c r="AD4" s="36"/>
    </row>
    <row r="5" spans="1:30" ht="33.6" customHeight="1" thickBot="1" x14ac:dyDescent="0.35">
      <c r="A5" s="48"/>
      <c r="B5" s="50"/>
      <c r="C5" s="46"/>
      <c r="D5" s="34"/>
      <c r="E5" s="34"/>
      <c r="F5" s="34"/>
      <c r="G5" s="34"/>
      <c r="H5" s="34"/>
      <c r="I5" s="34"/>
      <c r="J5" s="34"/>
      <c r="K5" s="34"/>
      <c r="L5" s="37"/>
      <c r="M5" s="46"/>
      <c r="N5" s="34"/>
      <c r="O5" s="34"/>
      <c r="P5" s="34"/>
      <c r="Q5" s="34"/>
      <c r="R5" s="34"/>
      <c r="S5" s="34"/>
      <c r="T5" s="34"/>
      <c r="U5" s="34"/>
      <c r="V5" s="37"/>
      <c r="W5" s="46"/>
      <c r="X5" s="34"/>
      <c r="Y5" s="34"/>
      <c r="Z5" s="37"/>
      <c r="AA5" s="40"/>
      <c r="AB5" s="43"/>
      <c r="AC5" s="34" t="s">
        <v>4</v>
      </c>
      <c r="AD5" s="37" t="s">
        <v>4</v>
      </c>
    </row>
    <row r="6" spans="1:30" ht="23.4" thickBot="1" x14ac:dyDescent="0.35">
      <c r="A6" s="6" t="s">
        <v>13</v>
      </c>
      <c r="B6" s="7"/>
      <c r="C6" s="9"/>
      <c r="D6" s="8"/>
      <c r="E6" s="8"/>
      <c r="F6" s="8"/>
      <c r="G6" s="8"/>
      <c r="H6" s="8"/>
      <c r="I6" s="8"/>
      <c r="J6" s="8"/>
      <c r="K6" s="8"/>
      <c r="L6" s="16"/>
      <c r="M6" s="9"/>
      <c r="N6" s="8"/>
      <c r="O6" s="8"/>
      <c r="P6" s="8"/>
      <c r="Q6" s="8"/>
      <c r="R6" s="8"/>
      <c r="S6" s="8"/>
      <c r="T6" s="8"/>
      <c r="U6" s="8"/>
      <c r="V6" s="16"/>
      <c r="W6" s="9"/>
      <c r="X6" s="8"/>
      <c r="Y6" s="8"/>
      <c r="Z6" s="16"/>
      <c r="AA6" s="10"/>
      <c r="AB6" s="10"/>
      <c r="AC6" s="10"/>
      <c r="AD6" s="11"/>
    </row>
    <row r="7" spans="1:30" ht="15" thickBot="1" x14ac:dyDescent="0.35">
      <c r="A7" s="12" t="s">
        <v>14</v>
      </c>
      <c r="B7" s="13">
        <v>1508</v>
      </c>
      <c r="C7" s="17">
        <v>0</v>
      </c>
      <c r="D7" s="15"/>
      <c r="E7" s="15"/>
      <c r="F7" s="15">
        <v>71058</v>
      </c>
      <c r="G7" s="8">
        <f t="shared" ref="G7:G14" si="0">C7+D7-E7+F7</f>
        <v>71058</v>
      </c>
      <c r="H7" s="18">
        <v>0</v>
      </c>
      <c r="I7" s="15"/>
      <c r="J7" s="15"/>
      <c r="K7" s="15">
        <v>5691</v>
      </c>
      <c r="L7" s="16">
        <f>H7+I7-J7+K7</f>
        <v>5691</v>
      </c>
      <c r="M7" s="17">
        <f t="shared" ref="M7:M12" si="1">G7</f>
        <v>71058</v>
      </c>
      <c r="N7" s="15"/>
      <c r="O7" s="15"/>
      <c r="P7" s="15"/>
      <c r="Q7" s="8">
        <f>M7+N7-O7+SUM(P7:P7)</f>
        <v>71058</v>
      </c>
      <c r="R7" s="18">
        <f>L7</f>
        <v>5691</v>
      </c>
      <c r="S7" s="15">
        <f>+R7*0.015/12*3+Q7*0.0189/12*6+Q7*0.0217/12*3</f>
        <v>1078.329</v>
      </c>
      <c r="T7" s="15"/>
      <c r="U7" s="15"/>
      <c r="V7" s="16">
        <f t="shared" ref="V7:V14" si="2">R7+S7-T7+U7</f>
        <v>6769.3289999999997</v>
      </c>
      <c r="W7" s="19">
        <v>71058</v>
      </c>
      <c r="X7" s="15">
        <f>78652.76-W7</f>
        <v>7594.7599999999948</v>
      </c>
      <c r="Y7" s="18">
        <f>Q7-W7</f>
        <v>0</v>
      </c>
      <c r="Z7" s="20">
        <f>V7-X7</f>
        <v>-825.43099999999504</v>
      </c>
      <c r="AA7" s="14">
        <f>+Y7*0.0245/12*3+Y7*0.0218/12*9+Y7*0.0218/12*6+Y7*0.0057/12*6</f>
        <v>0</v>
      </c>
      <c r="AB7" s="14">
        <f>+Y7*0.0057/12*4</f>
        <v>0</v>
      </c>
      <c r="AC7" s="21">
        <f>Z7+AA7+AB7</f>
        <v>-825.43099999999504</v>
      </c>
      <c r="AD7" s="11">
        <f>SUM(Y7:AB7)</f>
        <v>-825.43099999999504</v>
      </c>
    </row>
    <row r="8" spans="1:30" ht="15" thickBot="1" x14ac:dyDescent="0.35">
      <c r="A8" s="22" t="s">
        <v>15</v>
      </c>
      <c r="B8" s="13">
        <v>1508</v>
      </c>
      <c r="C8" s="17">
        <v>0</v>
      </c>
      <c r="D8" s="15"/>
      <c r="E8" s="15"/>
      <c r="F8" s="15">
        <v>3063</v>
      </c>
      <c r="G8" s="8">
        <f t="shared" si="0"/>
        <v>3063</v>
      </c>
      <c r="H8" s="18">
        <v>0</v>
      </c>
      <c r="I8" s="15"/>
      <c r="J8" s="15"/>
      <c r="K8" s="15">
        <v>153</v>
      </c>
      <c r="L8" s="16">
        <f t="shared" ref="L8:L14" si="3">H8+I8-J8+K8</f>
        <v>153</v>
      </c>
      <c r="M8" s="17">
        <f t="shared" si="1"/>
        <v>3063</v>
      </c>
      <c r="N8" s="15"/>
      <c r="O8" s="15"/>
      <c r="P8" s="15"/>
      <c r="Q8" s="8">
        <f>M8+N8-O8+SUM(P8:P8)</f>
        <v>3063</v>
      </c>
      <c r="R8" s="18">
        <f>L8</f>
        <v>153</v>
      </c>
      <c r="S8" s="15">
        <f>+R8*0.015/12*3+Q8*0.0189/12*6+Q8*0.0217/12*3</f>
        <v>46.135874999999999</v>
      </c>
      <c r="T8" s="15"/>
      <c r="U8" s="15"/>
      <c r="V8" s="16">
        <f t="shared" si="2"/>
        <v>199.135875</v>
      </c>
      <c r="W8" s="19">
        <v>3063</v>
      </c>
      <c r="X8" s="15">
        <f>3298.06-W8</f>
        <v>235.05999999999995</v>
      </c>
      <c r="Y8" s="18">
        <f>Q8-W8</f>
        <v>0</v>
      </c>
      <c r="Z8" s="20">
        <f>V8-X8</f>
        <v>-35.924124999999947</v>
      </c>
      <c r="AA8" s="14">
        <f t="shared" ref="AA8:AA14" si="4">+Y8*0.0245/12*3+Y8*0.0218/12*9+Y8*0.0218/12*6+Y8*0.0057/12*6</f>
        <v>0</v>
      </c>
      <c r="AB8" s="14">
        <f t="shared" ref="AB8:AB14" si="5">+Y8*0.0057/12*4</f>
        <v>0</v>
      </c>
      <c r="AC8" s="21">
        <f>Z8+AA8+AB8</f>
        <v>-35.924124999999947</v>
      </c>
      <c r="AD8" s="11">
        <f t="shared" ref="AD8:AD14" si="6">SUM(Y8:AB8)</f>
        <v>-35.924124999999947</v>
      </c>
    </row>
    <row r="9" spans="1:30" ht="15" thickBot="1" x14ac:dyDescent="0.35">
      <c r="A9" s="22" t="s">
        <v>16</v>
      </c>
      <c r="B9" s="13">
        <v>1508</v>
      </c>
      <c r="C9" s="17">
        <v>0</v>
      </c>
      <c r="D9" s="15"/>
      <c r="E9" s="15"/>
      <c r="F9" s="15">
        <v>-19</v>
      </c>
      <c r="G9" s="8">
        <f t="shared" si="0"/>
        <v>-19</v>
      </c>
      <c r="H9" s="18">
        <v>0</v>
      </c>
      <c r="I9" s="15"/>
      <c r="J9" s="15"/>
      <c r="K9" s="15">
        <v>0</v>
      </c>
      <c r="L9" s="16">
        <f t="shared" si="3"/>
        <v>0</v>
      </c>
      <c r="M9" s="17">
        <f t="shared" si="1"/>
        <v>-19</v>
      </c>
      <c r="N9" s="15"/>
      <c r="O9" s="15"/>
      <c r="P9" s="15"/>
      <c r="Q9" s="8">
        <f t="shared" ref="Q9:Q10" si="7">M9+N9-O9+SUM(P9:P9)</f>
        <v>-19</v>
      </c>
      <c r="R9" s="18">
        <f t="shared" ref="R9:R14" si="8">L9</f>
        <v>0</v>
      </c>
      <c r="S9" s="15"/>
      <c r="T9" s="15"/>
      <c r="U9" s="15"/>
      <c r="V9" s="16">
        <f t="shared" si="2"/>
        <v>0</v>
      </c>
      <c r="W9" s="19"/>
      <c r="X9" s="15"/>
      <c r="Y9" s="18">
        <f t="shared" ref="Y9:Y14" si="9">Q9-W9</f>
        <v>-19</v>
      </c>
      <c r="Z9" s="20">
        <f t="shared" ref="Z9:Z14" si="10">V9-X9</f>
        <v>0</v>
      </c>
      <c r="AA9" s="14">
        <f t="shared" si="4"/>
        <v>-0.68827500000000008</v>
      </c>
      <c r="AB9" s="14">
        <f t="shared" si="5"/>
        <v>-3.61E-2</v>
      </c>
      <c r="AC9" s="21">
        <f t="shared" ref="AC9:AC14" si="11">Z9+AA9+AB9</f>
        <v>-0.7243750000000001</v>
      </c>
      <c r="AD9" s="11">
        <f t="shared" si="6"/>
        <v>-19.724375000000002</v>
      </c>
    </row>
    <row r="10" spans="1:30" ht="15" thickBot="1" x14ac:dyDescent="0.35">
      <c r="A10" s="22" t="s">
        <v>17</v>
      </c>
      <c r="B10" s="13">
        <v>1508</v>
      </c>
      <c r="C10" s="17">
        <v>0</v>
      </c>
      <c r="D10" s="15"/>
      <c r="E10" s="15"/>
      <c r="F10" s="15">
        <v>17239</v>
      </c>
      <c r="G10" s="8">
        <f t="shared" si="0"/>
        <v>17239</v>
      </c>
      <c r="H10" s="18">
        <v>0</v>
      </c>
      <c r="I10" s="15"/>
      <c r="J10" s="15"/>
      <c r="K10" s="15">
        <v>2448</v>
      </c>
      <c r="L10" s="16">
        <f t="shared" si="3"/>
        <v>2448</v>
      </c>
      <c r="M10" s="17">
        <f t="shared" si="1"/>
        <v>17239</v>
      </c>
      <c r="N10" s="15"/>
      <c r="O10" s="15"/>
      <c r="P10" s="15"/>
      <c r="Q10" s="8">
        <f t="shared" si="7"/>
        <v>17239</v>
      </c>
      <c r="R10" s="18">
        <f t="shared" si="8"/>
        <v>2448</v>
      </c>
      <c r="S10" s="15">
        <f>+R10*0.015/12*3+Q10*0.0189/12*6+Q10*0.0217/12*3</f>
        <v>265.61012499999998</v>
      </c>
      <c r="T10" s="15"/>
      <c r="U10" s="15"/>
      <c r="V10" s="16">
        <f t="shared" si="2"/>
        <v>2713.6101250000002</v>
      </c>
      <c r="W10" s="19">
        <v>17239</v>
      </c>
      <c r="X10" s="15">
        <f>20148.65-W10</f>
        <v>2909.6500000000015</v>
      </c>
      <c r="Y10" s="18">
        <f t="shared" si="9"/>
        <v>0</v>
      </c>
      <c r="Z10" s="20">
        <f t="shared" si="10"/>
        <v>-196.0398750000013</v>
      </c>
      <c r="AA10" s="14">
        <f t="shared" si="4"/>
        <v>0</v>
      </c>
      <c r="AB10" s="14">
        <f t="shared" si="5"/>
        <v>0</v>
      </c>
      <c r="AC10" s="21">
        <f t="shared" si="11"/>
        <v>-196.0398750000013</v>
      </c>
      <c r="AD10" s="11">
        <f t="shared" si="6"/>
        <v>-196.0398750000013</v>
      </c>
    </row>
    <row r="11" spans="1:30" ht="17.399999999999999" thickBot="1" x14ac:dyDescent="0.35">
      <c r="A11" s="12" t="s">
        <v>18</v>
      </c>
      <c r="B11" s="13">
        <v>1518</v>
      </c>
      <c r="C11" s="17">
        <v>0</v>
      </c>
      <c r="D11" s="15"/>
      <c r="E11" s="15"/>
      <c r="F11" s="15">
        <v>2410</v>
      </c>
      <c r="G11" s="8">
        <f t="shared" si="0"/>
        <v>2410</v>
      </c>
      <c r="H11" s="18">
        <v>0</v>
      </c>
      <c r="I11" s="15"/>
      <c r="J11" s="15"/>
      <c r="K11" s="15">
        <v>-59</v>
      </c>
      <c r="L11" s="16">
        <f t="shared" si="3"/>
        <v>-59</v>
      </c>
      <c r="M11" s="17">
        <f t="shared" si="1"/>
        <v>2410</v>
      </c>
      <c r="N11" s="15">
        <f>-250.5-M11</f>
        <v>-2660.5</v>
      </c>
      <c r="O11" s="15"/>
      <c r="P11" s="15"/>
      <c r="Q11" s="8">
        <f t="shared" ref="Q11:Q14" si="12">M11+N11-O11+SUM(P11:P11)</f>
        <v>-250.5</v>
      </c>
      <c r="R11" s="18">
        <f t="shared" si="8"/>
        <v>-59</v>
      </c>
      <c r="S11" s="15">
        <f>-37.94-R11</f>
        <v>21.060000000000002</v>
      </c>
      <c r="T11" s="15"/>
      <c r="U11" s="15"/>
      <c r="V11" s="16">
        <f t="shared" si="2"/>
        <v>-37.94</v>
      </c>
      <c r="W11" s="19">
        <v>2410</v>
      </c>
      <c r="X11" s="15">
        <f>2415.57-W11</f>
        <v>5.5700000000001637</v>
      </c>
      <c r="Y11" s="18">
        <f t="shared" si="9"/>
        <v>-2660.5</v>
      </c>
      <c r="Z11" s="20">
        <f t="shared" si="10"/>
        <v>-43.510000000000161</v>
      </c>
      <c r="AA11" s="14">
        <f t="shared" si="4"/>
        <v>-96.376612499999993</v>
      </c>
      <c r="AB11" s="14">
        <f t="shared" si="5"/>
        <v>-5.0549500000000007</v>
      </c>
      <c r="AC11" s="21">
        <f t="shared" si="11"/>
        <v>-144.94156250000015</v>
      </c>
      <c r="AD11" s="11">
        <f t="shared" si="6"/>
        <v>-2805.4415625000006</v>
      </c>
    </row>
    <row r="12" spans="1:30" ht="17.399999999999999" thickBot="1" x14ac:dyDescent="0.35">
      <c r="A12" s="12" t="s">
        <v>21</v>
      </c>
      <c r="B12" s="13">
        <v>1548</v>
      </c>
      <c r="C12" s="17">
        <v>0</v>
      </c>
      <c r="D12" s="15"/>
      <c r="E12" s="15"/>
      <c r="F12" s="15">
        <v>231</v>
      </c>
      <c r="G12" s="8">
        <f t="shared" si="0"/>
        <v>231</v>
      </c>
      <c r="H12" s="18">
        <v>0</v>
      </c>
      <c r="I12" s="15"/>
      <c r="J12" s="15"/>
      <c r="K12" s="15">
        <v>-3</v>
      </c>
      <c r="L12" s="16">
        <f t="shared" si="3"/>
        <v>-3</v>
      </c>
      <c r="M12" s="17">
        <f t="shared" si="1"/>
        <v>231</v>
      </c>
      <c r="N12" s="15"/>
      <c r="O12" s="15"/>
      <c r="P12" s="15"/>
      <c r="Q12" s="8">
        <f t="shared" si="12"/>
        <v>231</v>
      </c>
      <c r="R12" s="18">
        <f t="shared" si="8"/>
        <v>-3</v>
      </c>
      <c r="S12" s="15">
        <f>0.9-R12</f>
        <v>3.9</v>
      </c>
      <c r="T12" s="15"/>
      <c r="U12" s="15"/>
      <c r="V12" s="16">
        <f t="shared" si="2"/>
        <v>0.89999999999999991</v>
      </c>
      <c r="W12" s="19">
        <v>231</v>
      </c>
      <c r="X12" s="15">
        <f>234.19-W12</f>
        <v>3.1899999999999977</v>
      </c>
      <c r="Y12" s="18">
        <f t="shared" si="9"/>
        <v>0</v>
      </c>
      <c r="Z12" s="20">
        <f t="shared" si="10"/>
        <v>-2.2899999999999978</v>
      </c>
      <c r="AA12" s="14">
        <f t="shared" si="4"/>
        <v>0</v>
      </c>
      <c r="AB12" s="14">
        <f t="shared" si="5"/>
        <v>0</v>
      </c>
      <c r="AC12" s="21">
        <f t="shared" si="11"/>
        <v>-2.2899999999999978</v>
      </c>
      <c r="AD12" s="11">
        <f t="shared" si="6"/>
        <v>-2.2899999999999978</v>
      </c>
    </row>
    <row r="13" spans="1:30" ht="15" thickBot="1" x14ac:dyDescent="0.35">
      <c r="A13" s="12" t="s">
        <v>23</v>
      </c>
      <c r="B13" s="13">
        <v>1574</v>
      </c>
      <c r="C13" s="17">
        <v>0</v>
      </c>
      <c r="D13" s="15"/>
      <c r="E13" s="15"/>
      <c r="F13" s="15">
        <v>14467</v>
      </c>
      <c r="G13" s="8">
        <f t="shared" si="0"/>
        <v>14467</v>
      </c>
      <c r="H13" s="18">
        <v>0</v>
      </c>
      <c r="I13" s="15"/>
      <c r="J13" s="15"/>
      <c r="K13" s="15">
        <v>1658</v>
      </c>
      <c r="L13" s="16">
        <f t="shared" si="3"/>
        <v>1658</v>
      </c>
      <c r="M13" s="17">
        <f>G13</f>
        <v>14467</v>
      </c>
      <c r="N13" s="15"/>
      <c r="O13" s="15"/>
      <c r="P13" s="15"/>
      <c r="Q13" s="8">
        <f t="shared" si="12"/>
        <v>14467</v>
      </c>
      <c r="R13" s="18">
        <f t="shared" si="8"/>
        <v>1658</v>
      </c>
      <c r="S13" s="15">
        <f>1927.32-R13</f>
        <v>269.31999999999994</v>
      </c>
      <c r="T13" s="15"/>
      <c r="U13" s="15"/>
      <c r="V13" s="16">
        <f t="shared" si="2"/>
        <v>1927.32</v>
      </c>
      <c r="W13" s="19">
        <v>14467</v>
      </c>
      <c r="X13" s="15">
        <f>16512.6-W13</f>
        <v>2045.5999999999985</v>
      </c>
      <c r="Y13" s="18">
        <f t="shared" si="9"/>
        <v>0</v>
      </c>
      <c r="Z13" s="20">
        <f t="shared" si="10"/>
        <v>-118.27999999999861</v>
      </c>
      <c r="AA13" s="14">
        <f t="shared" si="4"/>
        <v>0</v>
      </c>
      <c r="AB13" s="14">
        <f t="shared" si="5"/>
        <v>0</v>
      </c>
      <c r="AC13" s="21">
        <f t="shared" si="11"/>
        <v>-118.27999999999861</v>
      </c>
      <c r="AD13" s="11">
        <f t="shared" si="6"/>
        <v>-118.27999999999861</v>
      </c>
    </row>
    <row r="14" spans="1:30" ht="15" thickBot="1" x14ac:dyDescent="0.35">
      <c r="A14" s="12" t="s">
        <v>24</v>
      </c>
      <c r="B14" s="13">
        <v>1582</v>
      </c>
      <c r="C14" s="17">
        <v>0</v>
      </c>
      <c r="D14" s="15"/>
      <c r="E14" s="15"/>
      <c r="F14" s="15">
        <v>-5738</v>
      </c>
      <c r="G14" s="8">
        <f t="shared" si="0"/>
        <v>-5738</v>
      </c>
      <c r="H14" s="18">
        <v>0</v>
      </c>
      <c r="I14" s="15"/>
      <c r="J14" s="15"/>
      <c r="K14" s="15">
        <v>2494</v>
      </c>
      <c r="L14" s="16">
        <f t="shared" si="3"/>
        <v>2494</v>
      </c>
      <c r="M14" s="17">
        <f>G14</f>
        <v>-5738</v>
      </c>
      <c r="N14" s="15"/>
      <c r="O14" s="15"/>
      <c r="P14" s="15"/>
      <c r="Q14" s="8">
        <f t="shared" si="12"/>
        <v>-5738</v>
      </c>
      <c r="R14" s="18">
        <f t="shared" si="8"/>
        <v>2494</v>
      </c>
      <c r="S14" s="15">
        <f>2387.95-R14</f>
        <v>-106.05000000000018</v>
      </c>
      <c r="T14" s="15"/>
      <c r="U14" s="15"/>
      <c r="V14" s="16">
        <f t="shared" si="2"/>
        <v>2387.9499999999998</v>
      </c>
      <c r="W14" s="19">
        <v>-5738</v>
      </c>
      <c r="X14" s="15">
        <f>-3397.73-W14</f>
        <v>2340.27</v>
      </c>
      <c r="Y14" s="18">
        <f t="shared" si="9"/>
        <v>0</v>
      </c>
      <c r="Z14" s="20">
        <f t="shared" si="10"/>
        <v>47.679999999999836</v>
      </c>
      <c r="AA14" s="14">
        <f t="shared" si="4"/>
        <v>0</v>
      </c>
      <c r="AB14" s="14">
        <f t="shared" si="5"/>
        <v>0</v>
      </c>
      <c r="AC14" s="21">
        <f t="shared" si="11"/>
        <v>47.679999999999836</v>
      </c>
      <c r="AD14" s="11">
        <f t="shared" si="6"/>
        <v>47.679999999999836</v>
      </c>
    </row>
    <row r="15" spans="1:30" x14ac:dyDescent="0.3">
      <c r="A15" s="12"/>
      <c r="B15" s="23"/>
      <c r="C15" s="9"/>
      <c r="D15" s="8"/>
      <c r="E15" s="8"/>
      <c r="F15" s="8"/>
      <c r="G15" s="8"/>
      <c r="H15" s="8"/>
      <c r="I15" s="8"/>
      <c r="J15" s="8"/>
      <c r="K15" s="8"/>
      <c r="L15" s="16"/>
      <c r="M15" s="9"/>
      <c r="N15" s="8"/>
      <c r="O15" s="8"/>
      <c r="P15" s="8"/>
      <c r="Q15" s="8"/>
      <c r="R15" s="8"/>
      <c r="S15" s="8"/>
      <c r="T15" s="8"/>
      <c r="U15" s="8"/>
      <c r="V15" s="16"/>
      <c r="W15" s="9"/>
      <c r="X15" s="8"/>
      <c r="Y15" s="8"/>
      <c r="Z15" s="16"/>
      <c r="AA15" s="10"/>
      <c r="AB15" s="10"/>
      <c r="AC15" s="10"/>
      <c r="AD15" s="11"/>
    </row>
    <row r="16" spans="1:30" x14ac:dyDescent="0.3">
      <c r="A16" s="24" t="s">
        <v>26</v>
      </c>
      <c r="B16" s="25"/>
      <c r="C16" s="26">
        <f t="shared" ref="C16:AD16" si="13">SUM(C7:C14)</f>
        <v>0</v>
      </c>
      <c r="D16" s="27">
        <f t="shared" si="13"/>
        <v>0</v>
      </c>
      <c r="E16" s="27">
        <f t="shared" si="13"/>
        <v>0</v>
      </c>
      <c r="F16" s="27">
        <f t="shared" si="13"/>
        <v>102711</v>
      </c>
      <c r="G16" s="27">
        <f t="shared" si="13"/>
        <v>102711</v>
      </c>
      <c r="H16" s="27">
        <f t="shared" si="13"/>
        <v>0</v>
      </c>
      <c r="I16" s="27">
        <f t="shared" si="13"/>
        <v>0</v>
      </c>
      <c r="J16" s="27">
        <f t="shared" si="13"/>
        <v>0</v>
      </c>
      <c r="K16" s="27">
        <f t="shared" si="13"/>
        <v>12382</v>
      </c>
      <c r="L16" s="28">
        <f t="shared" si="13"/>
        <v>12382</v>
      </c>
      <c r="M16" s="26">
        <f t="shared" si="13"/>
        <v>102711</v>
      </c>
      <c r="N16" s="27">
        <f t="shared" si="13"/>
        <v>-2660.5</v>
      </c>
      <c r="O16" s="27">
        <f t="shared" si="13"/>
        <v>0</v>
      </c>
      <c r="P16" s="27">
        <f t="shared" si="13"/>
        <v>0</v>
      </c>
      <c r="Q16" s="27">
        <f t="shared" si="13"/>
        <v>100050.5</v>
      </c>
      <c r="R16" s="27">
        <f t="shared" si="13"/>
        <v>12382</v>
      </c>
      <c r="S16" s="27">
        <f t="shared" si="13"/>
        <v>1578.3049999999996</v>
      </c>
      <c r="T16" s="27">
        <f t="shared" si="13"/>
        <v>0</v>
      </c>
      <c r="U16" s="27">
        <f t="shared" si="13"/>
        <v>0</v>
      </c>
      <c r="V16" s="28">
        <f t="shared" si="13"/>
        <v>13960.305</v>
      </c>
      <c r="W16" s="26">
        <f t="shared" si="13"/>
        <v>102730</v>
      </c>
      <c r="X16" s="27">
        <f t="shared" si="13"/>
        <v>15134.099999999995</v>
      </c>
      <c r="Y16" s="27">
        <f t="shared" si="13"/>
        <v>-2679.5</v>
      </c>
      <c r="Z16" s="28">
        <f t="shared" si="13"/>
        <v>-1173.7949999999953</v>
      </c>
      <c r="AA16" s="27">
        <f t="shared" si="13"/>
        <v>-97.064887499999998</v>
      </c>
      <c r="AB16" s="27">
        <f t="shared" si="13"/>
        <v>-5.091050000000001</v>
      </c>
      <c r="AC16" s="27">
        <f t="shared" si="13"/>
        <v>-1275.9509374999952</v>
      </c>
      <c r="AD16" s="29">
        <f t="shared" si="13"/>
        <v>-3955.4509374999957</v>
      </c>
    </row>
    <row r="18" spans="1:30" ht="15" thickBot="1" x14ac:dyDescent="0.35"/>
    <row r="19" spans="1:30" ht="28.8" thickBot="1" x14ac:dyDescent="0.45">
      <c r="A19" s="57" t="s">
        <v>117</v>
      </c>
      <c r="B19" s="5"/>
      <c r="C19" s="51">
        <v>2017</v>
      </c>
      <c r="D19" s="52"/>
      <c r="E19" s="52"/>
      <c r="F19" s="52"/>
      <c r="G19" s="52"/>
      <c r="H19" s="52"/>
      <c r="I19" s="52"/>
      <c r="J19" s="52"/>
      <c r="K19" s="52"/>
      <c r="L19" s="53"/>
      <c r="M19" s="51">
        <v>2018</v>
      </c>
      <c r="N19" s="52"/>
      <c r="O19" s="52"/>
      <c r="P19" s="52"/>
      <c r="Q19" s="52"/>
      <c r="R19" s="52"/>
      <c r="S19" s="52"/>
      <c r="T19" s="52"/>
      <c r="U19" s="52"/>
      <c r="V19" s="53"/>
      <c r="W19" s="51">
        <v>2019</v>
      </c>
      <c r="X19" s="52"/>
      <c r="Y19" s="52"/>
      <c r="Z19" s="53"/>
      <c r="AA19" s="54" t="s">
        <v>27</v>
      </c>
      <c r="AB19" s="55"/>
      <c r="AC19" s="55"/>
      <c r="AD19" s="56"/>
    </row>
    <row r="20" spans="1:30" x14ac:dyDescent="0.3">
      <c r="A20" s="47" t="s">
        <v>0</v>
      </c>
      <c r="B20" s="49" t="s">
        <v>1</v>
      </c>
      <c r="C20" s="44" t="s">
        <v>105</v>
      </c>
      <c r="D20" s="32" t="s">
        <v>106</v>
      </c>
      <c r="E20" s="32" t="s">
        <v>107</v>
      </c>
      <c r="F20" s="32" t="s">
        <v>108</v>
      </c>
      <c r="G20" s="32" t="s">
        <v>109</v>
      </c>
      <c r="H20" s="32" t="s">
        <v>110</v>
      </c>
      <c r="I20" s="32" t="s">
        <v>111</v>
      </c>
      <c r="J20" s="32" t="s">
        <v>107</v>
      </c>
      <c r="K20" s="32" t="s">
        <v>112</v>
      </c>
      <c r="L20" s="35" t="s">
        <v>113</v>
      </c>
      <c r="M20" s="44" t="s">
        <v>105</v>
      </c>
      <c r="N20" s="32" t="s">
        <v>106</v>
      </c>
      <c r="O20" s="32" t="s">
        <v>107</v>
      </c>
      <c r="P20" s="32" t="s">
        <v>108</v>
      </c>
      <c r="Q20" s="32" t="s">
        <v>109</v>
      </c>
      <c r="R20" s="32" t="s">
        <v>110</v>
      </c>
      <c r="S20" s="32" t="s">
        <v>111</v>
      </c>
      <c r="T20" s="32" t="s">
        <v>107</v>
      </c>
      <c r="U20" s="32" t="s">
        <v>112</v>
      </c>
      <c r="V20" s="35" t="s">
        <v>113</v>
      </c>
      <c r="W20" s="44" t="s">
        <v>82</v>
      </c>
      <c r="X20" s="32" t="s">
        <v>83</v>
      </c>
      <c r="Y20" s="32" t="s">
        <v>84</v>
      </c>
      <c r="Z20" s="35" t="s">
        <v>85</v>
      </c>
      <c r="AA20" s="38" t="s">
        <v>115</v>
      </c>
      <c r="AB20" s="41" t="s">
        <v>116</v>
      </c>
      <c r="AC20" s="32" t="s">
        <v>2</v>
      </c>
      <c r="AD20" s="35" t="s">
        <v>3</v>
      </c>
    </row>
    <row r="21" spans="1:30" x14ac:dyDescent="0.3">
      <c r="A21" s="48"/>
      <c r="B21" s="50"/>
      <c r="C21" s="45"/>
      <c r="D21" s="33"/>
      <c r="E21" s="33"/>
      <c r="F21" s="33"/>
      <c r="G21" s="33"/>
      <c r="H21" s="33"/>
      <c r="I21" s="33"/>
      <c r="J21" s="33"/>
      <c r="K21" s="33"/>
      <c r="L21" s="36"/>
      <c r="M21" s="45"/>
      <c r="N21" s="33"/>
      <c r="O21" s="33"/>
      <c r="P21" s="33"/>
      <c r="Q21" s="33"/>
      <c r="R21" s="33"/>
      <c r="S21" s="33"/>
      <c r="T21" s="33"/>
      <c r="U21" s="33"/>
      <c r="V21" s="36"/>
      <c r="W21" s="45"/>
      <c r="X21" s="33"/>
      <c r="Y21" s="33"/>
      <c r="Z21" s="36"/>
      <c r="AA21" s="39"/>
      <c r="AB21" s="42"/>
      <c r="AC21" s="33"/>
      <c r="AD21" s="36"/>
    </row>
    <row r="22" spans="1:30" ht="15" thickBot="1" x14ac:dyDescent="0.35">
      <c r="A22" s="48"/>
      <c r="B22" s="50"/>
      <c r="C22" s="46"/>
      <c r="D22" s="34"/>
      <c r="E22" s="34"/>
      <c r="F22" s="34"/>
      <c r="G22" s="34"/>
      <c r="H22" s="34"/>
      <c r="I22" s="34"/>
      <c r="J22" s="34"/>
      <c r="K22" s="34"/>
      <c r="L22" s="37"/>
      <c r="M22" s="46"/>
      <c r="N22" s="34"/>
      <c r="O22" s="34"/>
      <c r="P22" s="34"/>
      <c r="Q22" s="34"/>
      <c r="R22" s="34"/>
      <c r="S22" s="34"/>
      <c r="T22" s="34"/>
      <c r="U22" s="34"/>
      <c r="V22" s="37"/>
      <c r="W22" s="46"/>
      <c r="X22" s="34"/>
      <c r="Y22" s="34"/>
      <c r="Z22" s="37"/>
      <c r="AA22" s="40"/>
      <c r="AB22" s="43"/>
      <c r="AC22" s="34" t="s">
        <v>4</v>
      </c>
      <c r="AD22" s="37" t="s">
        <v>4</v>
      </c>
    </row>
    <row r="23" spans="1:30" ht="23.4" thickBot="1" x14ac:dyDescent="0.35">
      <c r="A23" s="6" t="s">
        <v>13</v>
      </c>
      <c r="B23" s="7"/>
      <c r="C23" s="9"/>
      <c r="D23" s="8"/>
      <c r="E23" s="8"/>
      <c r="F23" s="8"/>
      <c r="G23" s="8"/>
      <c r="H23" s="8"/>
      <c r="I23" s="8"/>
      <c r="J23" s="8"/>
      <c r="K23" s="8"/>
      <c r="L23" s="16"/>
      <c r="M23" s="9"/>
      <c r="N23" s="8"/>
      <c r="O23" s="8"/>
      <c r="P23" s="8"/>
      <c r="Q23" s="8"/>
      <c r="R23" s="8"/>
      <c r="S23" s="8"/>
      <c r="T23" s="8"/>
      <c r="U23" s="8"/>
      <c r="V23" s="16"/>
      <c r="W23" s="9"/>
      <c r="X23" s="8"/>
      <c r="Y23" s="8"/>
      <c r="Z23" s="16"/>
      <c r="AA23" s="10"/>
      <c r="AB23" s="10"/>
      <c r="AC23" s="10"/>
      <c r="AD23" s="11"/>
    </row>
    <row r="24" spans="1:30" ht="15" thickBot="1" x14ac:dyDescent="0.35">
      <c r="A24" s="30" t="s">
        <v>14</v>
      </c>
      <c r="B24" s="13">
        <v>1508</v>
      </c>
      <c r="C24" s="17">
        <v>0</v>
      </c>
      <c r="D24" s="15"/>
      <c r="E24" s="15"/>
      <c r="F24" s="15">
        <v>-10290</v>
      </c>
      <c r="G24" s="8">
        <f t="shared" ref="G24:G29" si="14">C24+D24-E24+F24</f>
        <v>-10290</v>
      </c>
      <c r="H24" s="18">
        <v>0</v>
      </c>
      <c r="I24" s="15"/>
      <c r="J24" s="15"/>
      <c r="K24" s="15">
        <v>-1270</v>
      </c>
      <c r="L24" s="16">
        <f>H24+I24-J24+K24</f>
        <v>-1270</v>
      </c>
      <c r="M24" s="17">
        <f t="shared" ref="M24:M29" si="15">G24</f>
        <v>-10290</v>
      </c>
      <c r="N24" s="15"/>
      <c r="O24" s="15"/>
      <c r="P24" s="15"/>
      <c r="Q24" s="8">
        <f>M24+N24-O24+SUM(P24:P24)</f>
        <v>-10290</v>
      </c>
      <c r="R24" s="18">
        <f>L24</f>
        <v>-1270</v>
      </c>
      <c r="S24" s="15">
        <v>-192</v>
      </c>
      <c r="T24" s="15"/>
      <c r="U24" s="15"/>
      <c r="V24" s="16">
        <f t="shared" ref="V24:V29" si="16">R24+S24-T24+U24</f>
        <v>-1462</v>
      </c>
      <c r="W24" s="19">
        <v>-10290</v>
      </c>
      <c r="X24" s="15">
        <v>-1546</v>
      </c>
      <c r="Y24" s="18">
        <f>Q24-W24</f>
        <v>0</v>
      </c>
      <c r="Z24" s="20">
        <f>V24-X24</f>
        <v>84</v>
      </c>
      <c r="AA24" s="14">
        <f>+Y24*0.0245/12*3+Y24*0.0218/12*9+Y24*0.0218/12*6+Y24*0.0057/12*6</f>
        <v>0</v>
      </c>
      <c r="AB24" s="14">
        <f>+Y24*0.0057/12*4</f>
        <v>0</v>
      </c>
      <c r="AC24" s="21">
        <f>Z24+AA24+AB24</f>
        <v>84</v>
      </c>
      <c r="AD24" s="11">
        <f t="shared" ref="AD24:AD29" si="17">SUM(Y24:AB24)</f>
        <v>84</v>
      </c>
    </row>
    <row r="25" spans="1:30" ht="15" thickBot="1" x14ac:dyDescent="0.35">
      <c r="A25" s="31" t="s">
        <v>15</v>
      </c>
      <c r="B25" s="13">
        <v>1508</v>
      </c>
      <c r="C25" s="17">
        <v>0</v>
      </c>
      <c r="D25" s="15"/>
      <c r="E25" s="15"/>
      <c r="F25" s="15">
        <v>-867</v>
      </c>
      <c r="G25" s="8">
        <f t="shared" si="14"/>
        <v>-867</v>
      </c>
      <c r="H25" s="18">
        <v>0</v>
      </c>
      <c r="I25" s="15"/>
      <c r="J25" s="15"/>
      <c r="K25" s="15">
        <v>0</v>
      </c>
      <c r="L25" s="16">
        <f t="shared" ref="L25:L29" si="18">H25+I25-J25+K25</f>
        <v>0</v>
      </c>
      <c r="M25" s="17">
        <f t="shared" si="15"/>
        <v>-867</v>
      </c>
      <c r="N25" s="15"/>
      <c r="O25" s="15"/>
      <c r="P25" s="15"/>
      <c r="Q25" s="8">
        <f>M25+N25-O25+SUM(P25:P25)</f>
        <v>-867</v>
      </c>
      <c r="R25" s="18">
        <f>L25</f>
        <v>0</v>
      </c>
      <c r="S25" s="15">
        <v>-16</v>
      </c>
      <c r="T25" s="15"/>
      <c r="U25" s="15"/>
      <c r="V25" s="16">
        <f t="shared" si="16"/>
        <v>-16</v>
      </c>
      <c r="W25" s="19">
        <v>-867</v>
      </c>
      <c r="X25" s="15">
        <v>-23</v>
      </c>
      <c r="Y25" s="18">
        <f>Q25-W25</f>
        <v>0</v>
      </c>
      <c r="Z25" s="20">
        <f>V25-X25</f>
        <v>7</v>
      </c>
      <c r="AA25" s="14">
        <f t="shared" ref="AA25:AA29" si="19">+Y25*0.0245/12*3+Y25*0.0218/12*9+Y25*0.0218/12*6+Y25*0.0057/12*6</f>
        <v>0</v>
      </c>
      <c r="AB25" s="14">
        <f t="shared" ref="AB25:AB29" si="20">+Y25*0.0057/12*4</f>
        <v>0</v>
      </c>
      <c r="AC25" s="21">
        <f>Z25+AA25+AB25</f>
        <v>7</v>
      </c>
      <c r="AD25" s="11">
        <f t="shared" si="17"/>
        <v>7</v>
      </c>
    </row>
    <row r="26" spans="1:30" ht="15" thickBot="1" x14ac:dyDescent="0.35">
      <c r="A26" s="31" t="s">
        <v>120</v>
      </c>
      <c r="B26" s="13">
        <v>1508</v>
      </c>
      <c r="C26" s="17">
        <v>0</v>
      </c>
      <c r="D26" s="15"/>
      <c r="E26" s="15"/>
      <c r="F26" s="15">
        <v>2900</v>
      </c>
      <c r="G26" s="8">
        <f t="shared" si="14"/>
        <v>2900</v>
      </c>
      <c r="H26" s="18">
        <v>0</v>
      </c>
      <c r="I26" s="15"/>
      <c r="J26" s="15"/>
      <c r="K26" s="15">
        <v>85</v>
      </c>
      <c r="L26" s="16">
        <f t="shared" si="18"/>
        <v>85</v>
      </c>
      <c r="M26" s="17">
        <f t="shared" si="15"/>
        <v>2900</v>
      </c>
      <c r="N26" s="15"/>
      <c r="O26" s="15"/>
      <c r="P26" s="15"/>
      <c r="Q26" s="8">
        <f t="shared" ref="Q26:Q27" si="21">M26+N26-O26+SUM(P26:P26)</f>
        <v>2900</v>
      </c>
      <c r="R26" s="18">
        <f t="shared" ref="R26:R29" si="22">L26</f>
        <v>85</v>
      </c>
      <c r="S26" s="15">
        <v>54</v>
      </c>
      <c r="T26" s="15"/>
      <c r="U26" s="15"/>
      <c r="V26" s="16">
        <f t="shared" si="16"/>
        <v>139</v>
      </c>
      <c r="W26" s="19">
        <v>2900</v>
      </c>
      <c r="X26" s="15">
        <v>163</v>
      </c>
      <c r="Y26" s="18">
        <f t="shared" ref="Y26:Y29" si="23">Q26-W26</f>
        <v>0</v>
      </c>
      <c r="Z26" s="20">
        <f t="shared" ref="Z26:Z29" si="24">V26-X26</f>
        <v>-24</v>
      </c>
      <c r="AA26" s="14">
        <f t="shared" si="19"/>
        <v>0</v>
      </c>
      <c r="AB26" s="14">
        <f t="shared" si="20"/>
        <v>0</v>
      </c>
      <c r="AC26" s="21">
        <f t="shared" ref="AC26:AC29" si="25">Z26+AA26+AB26</f>
        <v>-24</v>
      </c>
      <c r="AD26" s="11">
        <f t="shared" si="17"/>
        <v>-24</v>
      </c>
    </row>
    <row r="27" spans="1:30" ht="15" thickBot="1" x14ac:dyDescent="0.35">
      <c r="A27" s="31" t="s">
        <v>17</v>
      </c>
      <c r="B27" s="13">
        <v>1508</v>
      </c>
      <c r="C27" s="17">
        <v>0</v>
      </c>
      <c r="D27" s="15"/>
      <c r="E27" s="15"/>
      <c r="F27" s="15">
        <v>22195</v>
      </c>
      <c r="G27" s="8">
        <f t="shared" si="14"/>
        <v>22195</v>
      </c>
      <c r="H27" s="18">
        <v>0</v>
      </c>
      <c r="I27" s="15"/>
      <c r="J27" s="15"/>
      <c r="K27" s="15">
        <v>255</v>
      </c>
      <c r="L27" s="16">
        <f t="shared" si="18"/>
        <v>255</v>
      </c>
      <c r="M27" s="17">
        <f t="shared" si="15"/>
        <v>22195</v>
      </c>
      <c r="N27" s="15"/>
      <c r="O27" s="15"/>
      <c r="P27" s="15"/>
      <c r="Q27" s="8">
        <f t="shared" si="21"/>
        <v>22195</v>
      </c>
      <c r="R27" s="18">
        <f t="shared" si="22"/>
        <v>255</v>
      </c>
      <c r="S27" s="15">
        <v>859</v>
      </c>
      <c r="T27" s="15"/>
      <c r="U27" s="15"/>
      <c r="V27" s="16">
        <f t="shared" si="16"/>
        <v>1114</v>
      </c>
      <c r="W27" s="19">
        <v>22195</v>
      </c>
      <c r="X27" s="15">
        <v>850</v>
      </c>
      <c r="Y27" s="18">
        <f t="shared" si="23"/>
        <v>0</v>
      </c>
      <c r="Z27" s="20">
        <f t="shared" si="24"/>
        <v>264</v>
      </c>
      <c r="AA27" s="14">
        <f t="shared" si="19"/>
        <v>0</v>
      </c>
      <c r="AB27" s="14">
        <f t="shared" si="20"/>
        <v>0</v>
      </c>
      <c r="AC27" s="21">
        <f t="shared" si="25"/>
        <v>264</v>
      </c>
      <c r="AD27" s="11">
        <f t="shared" si="17"/>
        <v>264</v>
      </c>
    </row>
    <row r="28" spans="1:30" ht="16.8" thickBot="1" x14ac:dyDescent="0.35">
      <c r="A28" s="30" t="s">
        <v>118</v>
      </c>
      <c r="B28" s="13">
        <v>1518</v>
      </c>
      <c r="C28" s="17">
        <v>0</v>
      </c>
      <c r="D28" s="15"/>
      <c r="E28" s="15"/>
      <c r="F28" s="15">
        <v>32656</v>
      </c>
      <c r="G28" s="8">
        <f t="shared" si="14"/>
        <v>32656</v>
      </c>
      <c r="H28" s="18">
        <v>0</v>
      </c>
      <c r="I28" s="15"/>
      <c r="J28" s="15"/>
      <c r="K28" s="15">
        <v>1088</v>
      </c>
      <c r="L28" s="16">
        <f t="shared" si="18"/>
        <v>1088</v>
      </c>
      <c r="M28" s="17">
        <f t="shared" si="15"/>
        <v>32656</v>
      </c>
      <c r="N28" s="15">
        <v>7517</v>
      </c>
      <c r="O28" s="15"/>
      <c r="P28" s="15"/>
      <c r="Q28" s="8">
        <f t="shared" ref="Q28:Q29" si="26">M28+N28-O28+SUM(P28:P28)</f>
        <v>40173</v>
      </c>
      <c r="R28" s="18">
        <f t="shared" si="22"/>
        <v>1088</v>
      </c>
      <c r="S28" s="15">
        <v>678</v>
      </c>
      <c r="T28" s="15"/>
      <c r="U28" s="15"/>
      <c r="V28" s="16">
        <f t="shared" si="16"/>
        <v>1766</v>
      </c>
      <c r="W28" s="19">
        <v>32656</v>
      </c>
      <c r="X28" s="15">
        <v>1963</v>
      </c>
      <c r="Y28" s="18">
        <f t="shared" si="23"/>
        <v>7517</v>
      </c>
      <c r="Z28" s="20">
        <f t="shared" si="24"/>
        <v>-197</v>
      </c>
      <c r="AA28" s="14">
        <f t="shared" si="19"/>
        <v>272.30332500000003</v>
      </c>
      <c r="AB28" s="14">
        <f t="shared" si="20"/>
        <v>14.282300000000001</v>
      </c>
      <c r="AC28" s="21">
        <f t="shared" si="25"/>
        <v>89.585625000000036</v>
      </c>
      <c r="AD28" s="11">
        <f t="shared" si="17"/>
        <v>7606.5856249999997</v>
      </c>
    </row>
    <row r="29" spans="1:30" ht="16.8" thickBot="1" x14ac:dyDescent="0.35">
      <c r="A29" s="30" t="s">
        <v>119</v>
      </c>
      <c r="B29" s="13">
        <v>1548</v>
      </c>
      <c r="C29" s="17">
        <v>0</v>
      </c>
      <c r="D29" s="15"/>
      <c r="E29" s="15"/>
      <c r="F29" s="15">
        <v>-1310</v>
      </c>
      <c r="G29" s="8">
        <f t="shared" si="14"/>
        <v>-1310</v>
      </c>
      <c r="H29" s="18">
        <v>0</v>
      </c>
      <c r="I29" s="15"/>
      <c r="J29" s="15"/>
      <c r="K29" s="15">
        <v>2</v>
      </c>
      <c r="L29" s="16">
        <f t="shared" si="18"/>
        <v>2</v>
      </c>
      <c r="M29" s="17">
        <f t="shared" si="15"/>
        <v>-1310</v>
      </c>
      <c r="N29" s="15">
        <v>-94</v>
      </c>
      <c r="O29" s="15"/>
      <c r="P29" s="15"/>
      <c r="Q29" s="8">
        <f t="shared" si="26"/>
        <v>-1404</v>
      </c>
      <c r="R29" s="18">
        <f t="shared" si="22"/>
        <v>2</v>
      </c>
      <c r="S29" s="15">
        <v>-26</v>
      </c>
      <c r="T29" s="15"/>
      <c r="U29" s="15"/>
      <c r="V29" s="16">
        <f t="shared" si="16"/>
        <v>-24</v>
      </c>
      <c r="W29" s="19">
        <v>-1310</v>
      </c>
      <c r="X29" s="15">
        <v>-33</v>
      </c>
      <c r="Y29" s="18">
        <f t="shared" si="23"/>
        <v>-94</v>
      </c>
      <c r="Z29" s="20">
        <f t="shared" si="24"/>
        <v>9</v>
      </c>
      <c r="AA29" s="14">
        <f t="shared" si="19"/>
        <v>-3.4051499999999999</v>
      </c>
      <c r="AB29" s="14">
        <f t="shared" si="20"/>
        <v>-0.17860000000000001</v>
      </c>
      <c r="AC29" s="21">
        <f t="shared" si="25"/>
        <v>5.4162499999999998</v>
      </c>
      <c r="AD29" s="11">
        <f t="shared" si="17"/>
        <v>-88.583750000000009</v>
      </c>
    </row>
    <row r="30" spans="1:30" x14ac:dyDescent="0.3">
      <c r="A30" s="12"/>
      <c r="B30" s="23"/>
      <c r="C30" s="9"/>
      <c r="D30" s="8"/>
      <c r="E30" s="8"/>
      <c r="F30" s="8"/>
      <c r="G30" s="8"/>
      <c r="H30" s="8"/>
      <c r="I30" s="8"/>
      <c r="J30" s="8"/>
      <c r="K30" s="8"/>
      <c r="L30" s="16"/>
      <c r="M30" s="9"/>
      <c r="N30" s="8"/>
      <c r="O30" s="8"/>
      <c r="P30" s="8"/>
      <c r="Q30" s="8"/>
      <c r="R30" s="8"/>
      <c r="S30" s="8"/>
      <c r="T30" s="8"/>
      <c r="U30" s="8"/>
      <c r="V30" s="16"/>
      <c r="W30" s="9"/>
      <c r="X30" s="8"/>
      <c r="Y30" s="8"/>
      <c r="Z30" s="16"/>
      <c r="AA30" s="10"/>
      <c r="AB30" s="10"/>
      <c r="AC30" s="10"/>
      <c r="AD30" s="11"/>
    </row>
    <row r="31" spans="1:30" x14ac:dyDescent="0.3">
      <c r="A31" s="24" t="s">
        <v>26</v>
      </c>
      <c r="B31" s="25"/>
      <c r="C31" s="26">
        <f t="shared" ref="C31:AD31" si="27">SUM(C24:C29)</f>
        <v>0</v>
      </c>
      <c r="D31" s="27">
        <f t="shared" si="27"/>
        <v>0</v>
      </c>
      <c r="E31" s="27">
        <f t="shared" si="27"/>
        <v>0</v>
      </c>
      <c r="F31" s="27">
        <f t="shared" si="27"/>
        <v>45284</v>
      </c>
      <c r="G31" s="27">
        <f t="shared" si="27"/>
        <v>45284</v>
      </c>
      <c r="H31" s="27">
        <f t="shared" si="27"/>
        <v>0</v>
      </c>
      <c r="I31" s="27">
        <f t="shared" si="27"/>
        <v>0</v>
      </c>
      <c r="J31" s="27">
        <f t="shared" si="27"/>
        <v>0</v>
      </c>
      <c r="K31" s="27">
        <f t="shared" si="27"/>
        <v>160</v>
      </c>
      <c r="L31" s="28">
        <f t="shared" si="27"/>
        <v>160</v>
      </c>
      <c r="M31" s="26">
        <f t="shared" si="27"/>
        <v>45284</v>
      </c>
      <c r="N31" s="27">
        <f t="shared" si="27"/>
        <v>7423</v>
      </c>
      <c r="O31" s="27">
        <f t="shared" si="27"/>
        <v>0</v>
      </c>
      <c r="P31" s="27">
        <f t="shared" si="27"/>
        <v>0</v>
      </c>
      <c r="Q31" s="27">
        <f t="shared" si="27"/>
        <v>52707</v>
      </c>
      <c r="R31" s="27">
        <f t="shared" si="27"/>
        <v>160</v>
      </c>
      <c r="S31" s="27">
        <f t="shared" si="27"/>
        <v>1357</v>
      </c>
      <c r="T31" s="27">
        <f t="shared" si="27"/>
        <v>0</v>
      </c>
      <c r="U31" s="27">
        <f t="shared" si="27"/>
        <v>0</v>
      </c>
      <c r="V31" s="28">
        <f t="shared" si="27"/>
        <v>1517</v>
      </c>
      <c r="W31" s="26">
        <f t="shared" si="27"/>
        <v>45284</v>
      </c>
      <c r="X31" s="27">
        <f t="shared" si="27"/>
        <v>1374</v>
      </c>
      <c r="Y31" s="27">
        <f t="shared" si="27"/>
        <v>7423</v>
      </c>
      <c r="Z31" s="28">
        <f t="shared" si="27"/>
        <v>143</v>
      </c>
      <c r="AA31" s="27">
        <f t="shared" si="27"/>
        <v>268.89817500000004</v>
      </c>
      <c r="AB31" s="27">
        <f t="shared" si="27"/>
        <v>14.103700000000002</v>
      </c>
      <c r="AC31" s="27">
        <f t="shared" si="27"/>
        <v>426.00187500000004</v>
      </c>
      <c r="AD31" s="29">
        <f t="shared" si="27"/>
        <v>7849.0018749999999</v>
      </c>
    </row>
  </sheetData>
  <mergeCells count="68">
    <mergeCell ref="A3:A5"/>
    <mergeCell ref="B3:B5"/>
    <mergeCell ref="C2:L2"/>
    <mergeCell ref="M2:V2"/>
    <mergeCell ref="J3:J5"/>
    <mergeCell ref="C3:C5"/>
    <mergeCell ref="D3:D5"/>
    <mergeCell ref="W2:Z2"/>
    <mergeCell ref="AA2:AD2"/>
    <mergeCell ref="E3:E5"/>
    <mergeCell ref="F3:F5"/>
    <mergeCell ref="G3:G5"/>
    <mergeCell ref="H3:H5"/>
    <mergeCell ref="I3:I5"/>
    <mergeCell ref="T3:T5"/>
    <mergeCell ref="U3:U5"/>
    <mergeCell ref="V3:V5"/>
    <mergeCell ref="K3:K5"/>
    <mergeCell ref="L3:L5"/>
    <mergeCell ref="M3:M5"/>
    <mergeCell ref="N3:N5"/>
    <mergeCell ref="O3:O5"/>
    <mergeCell ref="P3:P5"/>
    <mergeCell ref="F20:F22"/>
    <mergeCell ref="AC3:AC5"/>
    <mergeCell ref="AD3:AD5"/>
    <mergeCell ref="C19:L19"/>
    <mergeCell ref="M19:V19"/>
    <mergeCell ref="W19:Z19"/>
    <mergeCell ref="AA19:AD19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A20:A22"/>
    <mergeCell ref="B20:B22"/>
    <mergeCell ref="C20:C22"/>
    <mergeCell ref="D20:D22"/>
    <mergeCell ref="E20:E22"/>
    <mergeCell ref="R20:R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Q20:Q22"/>
    <mergeCell ref="AD20:AD22"/>
    <mergeCell ref="S20:S22"/>
    <mergeCell ref="T20:T22"/>
    <mergeCell ref="U20:U22"/>
    <mergeCell ref="V20:V22"/>
    <mergeCell ref="W20:W22"/>
    <mergeCell ref="X20:X22"/>
    <mergeCell ref="Y20:Y22"/>
    <mergeCell ref="Z20:Z22"/>
    <mergeCell ref="AA20:AA22"/>
    <mergeCell ref="AB20:AB22"/>
    <mergeCell ref="AC20:AC22"/>
  </mergeCells>
  <pageMargins left="0.70866141732283472" right="0.70866141732283472" top="0.74803149606299213" bottom="0.74803149606299213" header="0.31496062992125984" footer="0.31496062992125984"/>
  <pageSetup paperSize="5" scale="45" fitToWidth="4" orientation="landscape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29</xdr:col>
                    <xdr:colOff>106680</xdr:colOff>
                    <xdr:row>10</xdr:row>
                    <xdr:rowOff>0</xdr:rowOff>
                  </from>
                  <to>
                    <xdr:col>32</xdr:col>
                    <xdr:colOff>99060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29</xdr:col>
                    <xdr:colOff>106680</xdr:colOff>
                    <xdr:row>10</xdr:row>
                    <xdr:rowOff>0</xdr:rowOff>
                  </from>
                  <to>
                    <xdr:col>32</xdr:col>
                    <xdr:colOff>99060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29</xdr:col>
                    <xdr:colOff>106680</xdr:colOff>
                    <xdr:row>10</xdr:row>
                    <xdr:rowOff>0</xdr:rowOff>
                  </from>
                  <to>
                    <xdr:col>32</xdr:col>
                    <xdr:colOff>99060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29</xdr:col>
                    <xdr:colOff>106680</xdr:colOff>
                    <xdr:row>10</xdr:row>
                    <xdr:rowOff>0</xdr:rowOff>
                  </from>
                  <to>
                    <xdr:col>32</xdr:col>
                    <xdr:colOff>99060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29</xdr:col>
                    <xdr:colOff>106680</xdr:colOff>
                    <xdr:row>10</xdr:row>
                    <xdr:rowOff>0</xdr:rowOff>
                  </from>
                  <to>
                    <xdr:col>32</xdr:col>
                    <xdr:colOff>99060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29</xdr:col>
                    <xdr:colOff>106680</xdr:colOff>
                    <xdr:row>10</xdr:row>
                    <xdr:rowOff>0</xdr:rowOff>
                  </from>
                  <to>
                    <xdr:col>32</xdr:col>
                    <xdr:colOff>99060</xdr:colOff>
                    <xdr:row>18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29</xdr:col>
                    <xdr:colOff>106680</xdr:colOff>
                    <xdr:row>10</xdr:row>
                    <xdr:rowOff>0</xdr:rowOff>
                  </from>
                  <to>
                    <xdr:col>32</xdr:col>
                    <xdr:colOff>99060</xdr:colOff>
                    <xdr:row>18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29</xdr:col>
                    <xdr:colOff>106680</xdr:colOff>
                    <xdr:row>10</xdr:row>
                    <xdr:rowOff>0</xdr:rowOff>
                  </from>
                  <to>
                    <xdr:col>32</xdr:col>
                    <xdr:colOff>99060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29</xdr:col>
                    <xdr:colOff>106680</xdr:colOff>
                    <xdr:row>10</xdr:row>
                    <xdr:rowOff>0</xdr:rowOff>
                  </from>
                  <to>
                    <xdr:col>32</xdr:col>
                    <xdr:colOff>99060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29</xdr:col>
                    <xdr:colOff>106680</xdr:colOff>
                    <xdr:row>10</xdr:row>
                    <xdr:rowOff>0</xdr:rowOff>
                  </from>
                  <to>
                    <xdr:col>32</xdr:col>
                    <xdr:colOff>99060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29</xdr:col>
                    <xdr:colOff>106680</xdr:colOff>
                    <xdr:row>10</xdr:row>
                    <xdr:rowOff>0</xdr:rowOff>
                  </from>
                  <to>
                    <xdr:col>32</xdr:col>
                    <xdr:colOff>99060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29</xdr:col>
                    <xdr:colOff>106680</xdr:colOff>
                    <xdr:row>10</xdr:row>
                    <xdr:rowOff>0</xdr:rowOff>
                  </from>
                  <to>
                    <xdr:col>32</xdr:col>
                    <xdr:colOff>99060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29</xdr:col>
                    <xdr:colOff>106680</xdr:colOff>
                    <xdr:row>10</xdr:row>
                    <xdr:rowOff>0</xdr:rowOff>
                  </from>
                  <to>
                    <xdr:col>32</xdr:col>
                    <xdr:colOff>99060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96999-0AC7-47B1-AC15-29393ED14E3B}">
  <dimension ref="A2:BR63"/>
  <sheetViews>
    <sheetView workbookViewId="0">
      <selection sqref="A1:BR63"/>
    </sheetView>
  </sheetViews>
  <sheetFormatPr defaultRowHeight="14.4" x14ac:dyDescent="0.3"/>
  <sheetData>
    <row r="2" spans="1:70" x14ac:dyDescent="0.3">
      <c r="C2">
        <v>2013</v>
      </c>
      <c r="M2">
        <v>2014</v>
      </c>
      <c r="W2">
        <v>2015</v>
      </c>
      <c r="AG2">
        <v>2016</v>
      </c>
      <c r="AQ2">
        <v>2017</v>
      </c>
      <c r="BA2">
        <v>2018</v>
      </c>
      <c r="BK2">
        <v>2019</v>
      </c>
      <c r="BO2" t="s">
        <v>27</v>
      </c>
    </row>
    <row r="3" spans="1:70" x14ac:dyDescent="0.3">
      <c r="A3" t="s">
        <v>0</v>
      </c>
      <c r="B3" t="s">
        <v>1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t="s">
        <v>33</v>
      </c>
      <c r="I3" t="s">
        <v>34</v>
      </c>
      <c r="J3" t="s">
        <v>30</v>
      </c>
      <c r="K3" t="s">
        <v>35</v>
      </c>
      <c r="L3" t="s">
        <v>36</v>
      </c>
      <c r="M3" t="s">
        <v>37</v>
      </c>
      <c r="N3" t="s">
        <v>38</v>
      </c>
      <c r="O3" t="s">
        <v>39</v>
      </c>
      <c r="P3" t="s">
        <v>40</v>
      </c>
      <c r="Q3" t="s">
        <v>41</v>
      </c>
      <c r="R3" t="s">
        <v>42</v>
      </c>
      <c r="S3" t="s">
        <v>43</v>
      </c>
      <c r="T3" t="s">
        <v>39</v>
      </c>
      <c r="U3" t="s">
        <v>44</v>
      </c>
      <c r="V3" t="s">
        <v>45</v>
      </c>
      <c r="W3" t="s">
        <v>46</v>
      </c>
      <c r="X3" t="s">
        <v>47</v>
      </c>
      <c r="Y3" t="s">
        <v>48</v>
      </c>
      <c r="Z3" t="s">
        <v>49</v>
      </c>
      <c r="AA3" t="s">
        <v>50</v>
      </c>
      <c r="AB3" t="s">
        <v>51</v>
      </c>
      <c r="AC3" t="s">
        <v>52</v>
      </c>
      <c r="AD3" t="s">
        <v>48</v>
      </c>
      <c r="AE3" t="s">
        <v>53</v>
      </c>
      <c r="AF3" t="s">
        <v>54</v>
      </c>
      <c r="AG3" t="s">
        <v>55</v>
      </c>
      <c r="AH3" t="s">
        <v>56</v>
      </c>
      <c r="AI3" t="s">
        <v>57</v>
      </c>
      <c r="AJ3" t="s">
        <v>58</v>
      </c>
      <c r="AK3" t="s">
        <v>59</v>
      </c>
      <c r="AL3" t="s">
        <v>60</v>
      </c>
      <c r="AM3" t="s">
        <v>61</v>
      </c>
      <c r="AN3" t="s">
        <v>57</v>
      </c>
      <c r="AO3" t="s">
        <v>62</v>
      </c>
      <c r="AP3" t="s">
        <v>63</v>
      </c>
      <c r="AQ3" t="s">
        <v>64</v>
      </c>
      <c r="AR3" t="s">
        <v>65</v>
      </c>
      <c r="AS3" t="s">
        <v>66</v>
      </c>
      <c r="AT3" t="s">
        <v>67</v>
      </c>
      <c r="AU3" t="s">
        <v>68</v>
      </c>
      <c r="AV3" t="s">
        <v>69</v>
      </c>
      <c r="AW3" t="s">
        <v>70</v>
      </c>
      <c r="AX3" t="s">
        <v>66</v>
      </c>
      <c r="AY3" t="s">
        <v>71</v>
      </c>
      <c r="AZ3" t="s">
        <v>72</v>
      </c>
      <c r="BA3" t="s">
        <v>73</v>
      </c>
      <c r="BB3" t="s">
        <v>74</v>
      </c>
      <c r="BC3" t="s">
        <v>75</v>
      </c>
      <c r="BD3" t="s">
        <v>76</v>
      </c>
      <c r="BE3" t="s">
        <v>77</v>
      </c>
      <c r="BF3" t="s">
        <v>78</v>
      </c>
      <c r="BG3" t="s">
        <v>79</v>
      </c>
      <c r="BH3" t="s">
        <v>75</v>
      </c>
      <c r="BI3" t="s">
        <v>80</v>
      </c>
      <c r="BJ3" t="s">
        <v>81</v>
      </c>
      <c r="BK3" t="s">
        <v>82</v>
      </c>
      <c r="BL3" t="s">
        <v>83</v>
      </c>
      <c r="BM3" t="s">
        <v>84</v>
      </c>
      <c r="BN3" t="s">
        <v>85</v>
      </c>
      <c r="BO3" t="s">
        <v>86</v>
      </c>
      <c r="BP3" t="s">
        <v>87</v>
      </c>
      <c r="BQ3" t="s">
        <v>2</v>
      </c>
      <c r="BR3" t="s">
        <v>3</v>
      </c>
    </row>
    <row r="5" spans="1:70" x14ac:dyDescent="0.3">
      <c r="BQ5" t="s">
        <v>4</v>
      </c>
      <c r="BR5" t="s">
        <v>4</v>
      </c>
    </row>
    <row r="6" spans="1:70" x14ac:dyDescent="0.3">
      <c r="A6" t="s">
        <v>5</v>
      </c>
    </row>
    <row r="7" spans="1:70" x14ac:dyDescent="0.3">
      <c r="A7" t="s">
        <v>6</v>
      </c>
      <c r="B7">
        <v>1550</v>
      </c>
      <c r="G7">
        <v>0</v>
      </c>
      <c r="L7">
        <v>0</v>
      </c>
      <c r="M7">
        <v>0</v>
      </c>
      <c r="Q7">
        <v>0</v>
      </c>
      <c r="R7">
        <v>0</v>
      </c>
      <c r="V7">
        <v>0</v>
      </c>
      <c r="W7">
        <v>0</v>
      </c>
      <c r="AA7">
        <v>0</v>
      </c>
      <c r="AB7">
        <v>0</v>
      </c>
      <c r="AF7">
        <v>0</v>
      </c>
      <c r="AG7">
        <v>0</v>
      </c>
      <c r="AK7">
        <v>0</v>
      </c>
      <c r="AL7">
        <v>0</v>
      </c>
      <c r="AP7">
        <v>0</v>
      </c>
      <c r="AQ7">
        <v>0</v>
      </c>
      <c r="AU7">
        <v>0</v>
      </c>
      <c r="AV7">
        <v>0</v>
      </c>
      <c r="AZ7">
        <v>0</v>
      </c>
      <c r="BA7">
        <v>0</v>
      </c>
      <c r="BE7">
        <v>0</v>
      </c>
      <c r="BF7">
        <v>0</v>
      </c>
      <c r="BJ7">
        <v>0</v>
      </c>
      <c r="BM7">
        <v>0</v>
      </c>
      <c r="BN7">
        <v>0</v>
      </c>
      <c r="BQ7">
        <v>0</v>
      </c>
      <c r="BR7">
        <v>0</v>
      </c>
    </row>
    <row r="8" spans="1:70" x14ac:dyDescent="0.3">
      <c r="A8" t="s">
        <v>7</v>
      </c>
      <c r="B8">
        <v>1551</v>
      </c>
      <c r="W8">
        <v>0</v>
      </c>
      <c r="AA8">
        <v>0</v>
      </c>
      <c r="AB8">
        <v>0</v>
      </c>
      <c r="AF8">
        <v>0</v>
      </c>
      <c r="AG8">
        <v>0</v>
      </c>
      <c r="AK8">
        <v>0</v>
      </c>
      <c r="AL8">
        <v>0</v>
      </c>
      <c r="AP8">
        <v>0</v>
      </c>
      <c r="AQ8">
        <v>0</v>
      </c>
      <c r="AU8">
        <v>0</v>
      </c>
      <c r="AV8">
        <v>0</v>
      </c>
      <c r="AZ8">
        <v>0</v>
      </c>
      <c r="BA8">
        <v>0</v>
      </c>
      <c r="BE8">
        <v>0</v>
      </c>
      <c r="BF8">
        <v>0</v>
      </c>
      <c r="BJ8">
        <v>0</v>
      </c>
      <c r="BM8">
        <v>0</v>
      </c>
      <c r="BN8">
        <v>0</v>
      </c>
      <c r="BQ8">
        <v>0</v>
      </c>
      <c r="BR8">
        <v>0</v>
      </c>
    </row>
    <row r="9" spans="1:70" x14ac:dyDescent="0.3">
      <c r="A9" t="s">
        <v>88</v>
      </c>
      <c r="B9">
        <v>1580</v>
      </c>
      <c r="G9">
        <v>0</v>
      </c>
      <c r="L9">
        <v>0</v>
      </c>
      <c r="M9">
        <v>0</v>
      </c>
      <c r="Q9">
        <v>0</v>
      </c>
      <c r="R9">
        <v>0</v>
      </c>
      <c r="V9">
        <v>0</v>
      </c>
      <c r="W9">
        <v>0</v>
      </c>
      <c r="AA9">
        <v>0</v>
      </c>
      <c r="AB9">
        <v>0</v>
      </c>
      <c r="AF9">
        <v>0</v>
      </c>
      <c r="AG9">
        <v>0</v>
      </c>
      <c r="AK9">
        <v>0</v>
      </c>
      <c r="AL9">
        <v>0</v>
      </c>
      <c r="AP9">
        <v>0</v>
      </c>
      <c r="AQ9">
        <v>0</v>
      </c>
      <c r="AU9">
        <v>0</v>
      </c>
      <c r="AV9">
        <v>0</v>
      </c>
      <c r="AZ9">
        <v>0</v>
      </c>
      <c r="BA9">
        <v>0</v>
      </c>
      <c r="BE9">
        <v>0</v>
      </c>
      <c r="BF9">
        <v>0</v>
      </c>
      <c r="BJ9">
        <v>0</v>
      </c>
      <c r="BM9">
        <v>0</v>
      </c>
      <c r="BN9">
        <v>0</v>
      </c>
      <c r="BQ9">
        <v>0</v>
      </c>
      <c r="BR9">
        <v>0</v>
      </c>
    </row>
    <row r="10" spans="1:70" x14ac:dyDescent="0.3">
      <c r="A10" t="s">
        <v>89</v>
      </c>
      <c r="B10">
        <v>1580</v>
      </c>
      <c r="AQ10">
        <v>0</v>
      </c>
      <c r="AU10">
        <v>0</v>
      </c>
      <c r="AV10">
        <v>0</v>
      </c>
      <c r="AZ10">
        <v>0</v>
      </c>
      <c r="BA10">
        <v>0</v>
      </c>
      <c r="BE10">
        <v>0</v>
      </c>
      <c r="BF10">
        <v>0</v>
      </c>
      <c r="BJ10">
        <v>0</v>
      </c>
      <c r="BM10">
        <v>0</v>
      </c>
      <c r="BN10">
        <v>0</v>
      </c>
      <c r="BQ10">
        <v>0</v>
      </c>
      <c r="BR10">
        <v>0</v>
      </c>
    </row>
    <row r="11" spans="1:70" x14ac:dyDescent="0.3">
      <c r="A11" t="s">
        <v>90</v>
      </c>
      <c r="B11">
        <v>1580</v>
      </c>
      <c r="AQ11">
        <v>0</v>
      </c>
      <c r="AU11">
        <v>0</v>
      </c>
      <c r="AV11">
        <v>0</v>
      </c>
      <c r="AZ11">
        <v>0</v>
      </c>
      <c r="BA11">
        <v>0</v>
      </c>
      <c r="BE11">
        <v>0</v>
      </c>
      <c r="BF11">
        <v>0</v>
      </c>
      <c r="BJ11">
        <v>0</v>
      </c>
      <c r="BM11">
        <v>0</v>
      </c>
      <c r="BN11">
        <v>0</v>
      </c>
      <c r="BQ11">
        <v>0</v>
      </c>
      <c r="BR11">
        <v>0</v>
      </c>
    </row>
    <row r="12" spans="1:70" x14ac:dyDescent="0.3">
      <c r="A12" t="s">
        <v>8</v>
      </c>
      <c r="B12">
        <v>1584</v>
      </c>
      <c r="G12">
        <v>0</v>
      </c>
      <c r="L12">
        <v>0</v>
      </c>
      <c r="M12">
        <v>0</v>
      </c>
      <c r="Q12">
        <v>0</v>
      </c>
      <c r="R12">
        <v>0</v>
      </c>
      <c r="V12">
        <v>0</v>
      </c>
      <c r="W12">
        <v>0</v>
      </c>
      <c r="AA12">
        <v>0</v>
      </c>
      <c r="AB12">
        <v>0</v>
      </c>
      <c r="AF12">
        <v>0</v>
      </c>
      <c r="AG12">
        <v>0</v>
      </c>
      <c r="AK12">
        <v>0</v>
      </c>
      <c r="AL12">
        <v>0</v>
      </c>
      <c r="AP12">
        <v>0</v>
      </c>
      <c r="AQ12">
        <v>0</v>
      </c>
      <c r="AU12">
        <v>0</v>
      </c>
      <c r="AV12">
        <v>0</v>
      </c>
      <c r="AZ12">
        <v>0</v>
      </c>
      <c r="BA12">
        <v>0</v>
      </c>
      <c r="BE12">
        <v>0</v>
      </c>
      <c r="BF12">
        <v>0</v>
      </c>
      <c r="BJ12">
        <v>0</v>
      </c>
      <c r="BM12">
        <v>0</v>
      </c>
      <c r="BN12">
        <v>0</v>
      </c>
      <c r="BQ12">
        <v>0</v>
      </c>
      <c r="BR12">
        <v>0</v>
      </c>
    </row>
    <row r="13" spans="1:70" x14ac:dyDescent="0.3">
      <c r="A13" t="s">
        <v>9</v>
      </c>
      <c r="B13">
        <v>1586</v>
      </c>
      <c r="G13">
        <v>0</v>
      </c>
      <c r="L13">
        <v>0</v>
      </c>
      <c r="M13">
        <v>0</v>
      </c>
      <c r="Q13">
        <v>0</v>
      </c>
      <c r="R13">
        <v>0</v>
      </c>
      <c r="V13">
        <v>0</v>
      </c>
      <c r="W13">
        <v>0</v>
      </c>
      <c r="AA13">
        <v>0</v>
      </c>
      <c r="AB13">
        <v>0</v>
      </c>
      <c r="AF13">
        <v>0</v>
      </c>
      <c r="AG13">
        <v>0</v>
      </c>
      <c r="AK13">
        <v>0</v>
      </c>
      <c r="AL13">
        <v>0</v>
      </c>
      <c r="AP13">
        <v>0</v>
      </c>
      <c r="AQ13">
        <v>0</v>
      </c>
      <c r="AU13">
        <v>0</v>
      </c>
      <c r="AV13">
        <v>0</v>
      </c>
      <c r="AZ13">
        <v>0</v>
      </c>
      <c r="BA13">
        <v>0</v>
      </c>
      <c r="BE13">
        <v>0</v>
      </c>
      <c r="BF13">
        <v>0</v>
      </c>
      <c r="BJ13">
        <v>0</v>
      </c>
      <c r="BM13">
        <v>0</v>
      </c>
      <c r="BN13">
        <v>0</v>
      </c>
      <c r="BQ13">
        <v>0</v>
      </c>
      <c r="BR13">
        <v>0</v>
      </c>
    </row>
    <row r="14" spans="1:70" x14ac:dyDescent="0.3">
      <c r="A14" t="s">
        <v>91</v>
      </c>
      <c r="B14">
        <v>1588</v>
      </c>
      <c r="G14">
        <v>0</v>
      </c>
      <c r="L14">
        <v>0</v>
      </c>
      <c r="M14">
        <v>0</v>
      </c>
      <c r="Q14">
        <v>0</v>
      </c>
      <c r="R14">
        <v>0</v>
      </c>
      <c r="V14">
        <v>0</v>
      </c>
      <c r="W14">
        <v>0</v>
      </c>
      <c r="AA14">
        <v>0</v>
      </c>
      <c r="AB14">
        <v>0</v>
      </c>
      <c r="AF14">
        <v>0</v>
      </c>
      <c r="AG14">
        <v>0</v>
      </c>
      <c r="AK14">
        <v>0</v>
      </c>
      <c r="AL14">
        <v>0</v>
      </c>
      <c r="AP14">
        <v>0</v>
      </c>
      <c r="AQ14">
        <v>0</v>
      </c>
      <c r="AU14">
        <v>0</v>
      </c>
      <c r="AV14">
        <v>0</v>
      </c>
      <c r="AZ14">
        <v>0</v>
      </c>
      <c r="BA14">
        <v>0</v>
      </c>
      <c r="BE14">
        <v>0</v>
      </c>
      <c r="BF14">
        <v>0</v>
      </c>
      <c r="BJ14">
        <v>0</v>
      </c>
      <c r="BM14">
        <v>0</v>
      </c>
      <c r="BN14">
        <v>0</v>
      </c>
      <c r="BQ14">
        <v>0</v>
      </c>
      <c r="BR14">
        <v>0</v>
      </c>
    </row>
    <row r="15" spans="1:70" x14ac:dyDescent="0.3">
      <c r="A15" t="s">
        <v>92</v>
      </c>
      <c r="B15">
        <v>1589</v>
      </c>
      <c r="G15">
        <v>0</v>
      </c>
      <c r="L15">
        <v>0</v>
      </c>
      <c r="M15">
        <v>0</v>
      </c>
      <c r="Q15">
        <v>0</v>
      </c>
      <c r="R15">
        <v>0</v>
      </c>
      <c r="V15">
        <v>0</v>
      </c>
      <c r="W15">
        <v>0</v>
      </c>
      <c r="AA15">
        <v>0</v>
      </c>
      <c r="AB15">
        <v>0</v>
      </c>
      <c r="AF15">
        <v>0</v>
      </c>
      <c r="AG15">
        <v>0</v>
      </c>
      <c r="AK15">
        <v>0</v>
      </c>
      <c r="AL15">
        <v>0</v>
      </c>
      <c r="AP15">
        <v>0</v>
      </c>
      <c r="AQ15">
        <v>0</v>
      </c>
      <c r="AU15">
        <v>0</v>
      </c>
      <c r="AV15">
        <v>0</v>
      </c>
      <c r="AZ15">
        <v>0</v>
      </c>
      <c r="BA15">
        <v>0</v>
      </c>
      <c r="BE15">
        <v>0</v>
      </c>
      <c r="BF15">
        <v>0</v>
      </c>
      <c r="BJ15">
        <v>0</v>
      </c>
      <c r="BM15">
        <v>0</v>
      </c>
      <c r="BN15">
        <v>0</v>
      </c>
      <c r="BQ15">
        <v>0</v>
      </c>
      <c r="BR15">
        <v>0</v>
      </c>
    </row>
    <row r="16" spans="1:70" x14ac:dyDescent="0.3">
      <c r="A16" t="s">
        <v>93</v>
      </c>
      <c r="B16">
        <v>1595</v>
      </c>
      <c r="G16">
        <v>0</v>
      </c>
      <c r="L16">
        <v>0</v>
      </c>
      <c r="M16">
        <v>0</v>
      </c>
      <c r="Q16">
        <v>0</v>
      </c>
      <c r="R16">
        <v>0</v>
      </c>
      <c r="V16">
        <v>0</v>
      </c>
      <c r="W16">
        <v>0</v>
      </c>
      <c r="AA16">
        <v>0</v>
      </c>
      <c r="AB16">
        <v>0</v>
      </c>
      <c r="AF16">
        <v>0</v>
      </c>
      <c r="AG16">
        <v>0</v>
      </c>
      <c r="AK16">
        <v>0</v>
      </c>
      <c r="AL16">
        <v>0</v>
      </c>
      <c r="AP16">
        <v>0</v>
      </c>
      <c r="AQ16">
        <v>0</v>
      </c>
      <c r="AU16">
        <v>0</v>
      </c>
      <c r="AV16">
        <v>0</v>
      </c>
      <c r="AZ16">
        <v>0</v>
      </c>
      <c r="BA16">
        <v>0</v>
      </c>
      <c r="BE16">
        <v>0</v>
      </c>
      <c r="BF16">
        <v>0</v>
      </c>
      <c r="BJ16">
        <v>0</v>
      </c>
      <c r="BM16">
        <v>0</v>
      </c>
      <c r="BN16">
        <v>0</v>
      </c>
      <c r="BQ16">
        <v>0</v>
      </c>
      <c r="BR16">
        <v>0</v>
      </c>
    </row>
    <row r="17" spans="1:70" x14ac:dyDescent="0.3">
      <c r="A17" t="s">
        <v>94</v>
      </c>
      <c r="B17">
        <v>1595</v>
      </c>
      <c r="G17">
        <v>0</v>
      </c>
      <c r="L17">
        <v>0</v>
      </c>
      <c r="M17">
        <v>0</v>
      </c>
      <c r="Q17">
        <v>0</v>
      </c>
      <c r="R17">
        <v>0</v>
      </c>
      <c r="V17">
        <v>0</v>
      </c>
      <c r="W17">
        <v>0</v>
      </c>
      <c r="AA17">
        <v>0</v>
      </c>
      <c r="AB17">
        <v>0</v>
      </c>
      <c r="AF17">
        <v>0</v>
      </c>
      <c r="AG17">
        <v>0</v>
      </c>
      <c r="AK17">
        <v>0</v>
      </c>
      <c r="AL17">
        <v>0</v>
      </c>
      <c r="AP17">
        <v>0</v>
      </c>
      <c r="AQ17">
        <v>0</v>
      </c>
      <c r="AU17">
        <v>0</v>
      </c>
      <c r="AV17">
        <v>0</v>
      </c>
      <c r="AZ17">
        <v>0</v>
      </c>
      <c r="BA17">
        <v>0</v>
      </c>
      <c r="BE17">
        <v>0</v>
      </c>
      <c r="BF17">
        <v>0</v>
      </c>
      <c r="BJ17">
        <v>0</v>
      </c>
      <c r="BM17">
        <v>0</v>
      </c>
      <c r="BN17">
        <v>0</v>
      </c>
      <c r="BQ17">
        <v>0</v>
      </c>
      <c r="BR17">
        <v>0</v>
      </c>
    </row>
    <row r="18" spans="1:70" x14ac:dyDescent="0.3">
      <c r="A18" t="s">
        <v>95</v>
      </c>
      <c r="B18">
        <v>1595</v>
      </c>
      <c r="G18">
        <v>0</v>
      </c>
      <c r="L18">
        <v>0</v>
      </c>
      <c r="M18">
        <v>0</v>
      </c>
      <c r="Q18">
        <v>0</v>
      </c>
      <c r="R18">
        <v>0</v>
      </c>
      <c r="V18">
        <v>0</v>
      </c>
      <c r="W18">
        <v>0</v>
      </c>
      <c r="AA18">
        <v>0</v>
      </c>
      <c r="AB18">
        <v>0</v>
      </c>
      <c r="AF18">
        <v>0</v>
      </c>
      <c r="AG18">
        <v>0</v>
      </c>
      <c r="AK18">
        <v>0</v>
      </c>
      <c r="AL18">
        <v>0</v>
      </c>
      <c r="AP18">
        <v>0</v>
      </c>
      <c r="AQ18">
        <v>0</v>
      </c>
      <c r="AU18">
        <v>0</v>
      </c>
      <c r="AV18">
        <v>0</v>
      </c>
      <c r="AZ18">
        <v>0</v>
      </c>
      <c r="BA18">
        <v>0</v>
      </c>
      <c r="BE18">
        <v>0</v>
      </c>
      <c r="BF18">
        <v>0</v>
      </c>
      <c r="BJ18">
        <v>0</v>
      </c>
      <c r="BM18">
        <v>0</v>
      </c>
      <c r="BN18">
        <v>0</v>
      </c>
      <c r="BQ18">
        <v>0</v>
      </c>
      <c r="BR18">
        <v>0</v>
      </c>
    </row>
    <row r="19" spans="1:70" x14ac:dyDescent="0.3">
      <c r="A19" t="s">
        <v>96</v>
      </c>
      <c r="B19">
        <v>1595</v>
      </c>
      <c r="G19">
        <v>0</v>
      </c>
      <c r="L19">
        <v>0</v>
      </c>
      <c r="M19">
        <v>0</v>
      </c>
      <c r="Q19">
        <v>0</v>
      </c>
      <c r="R19">
        <v>0</v>
      </c>
      <c r="V19">
        <v>0</v>
      </c>
      <c r="W19">
        <v>0</v>
      </c>
      <c r="AA19">
        <v>0</v>
      </c>
      <c r="AB19">
        <v>0</v>
      </c>
      <c r="AF19">
        <v>0</v>
      </c>
      <c r="AG19">
        <v>0</v>
      </c>
      <c r="AK19">
        <v>0</v>
      </c>
      <c r="AL19">
        <v>0</v>
      </c>
      <c r="AP19">
        <v>0</v>
      </c>
      <c r="AQ19">
        <v>0</v>
      </c>
      <c r="AU19">
        <v>0</v>
      </c>
      <c r="AV19">
        <v>0</v>
      </c>
      <c r="AZ19">
        <v>0</v>
      </c>
      <c r="BA19">
        <v>0</v>
      </c>
      <c r="BE19">
        <v>0</v>
      </c>
      <c r="BF19">
        <v>0</v>
      </c>
      <c r="BJ19">
        <v>0</v>
      </c>
      <c r="BM19">
        <v>0</v>
      </c>
      <c r="BN19">
        <v>0</v>
      </c>
      <c r="BQ19">
        <v>0</v>
      </c>
      <c r="BR19">
        <v>0</v>
      </c>
    </row>
    <row r="20" spans="1:70" x14ac:dyDescent="0.3">
      <c r="A20" t="s">
        <v>97</v>
      </c>
      <c r="B20">
        <v>1595</v>
      </c>
      <c r="G20">
        <v>0</v>
      </c>
      <c r="L20">
        <v>0</v>
      </c>
      <c r="M20">
        <v>0</v>
      </c>
      <c r="Q20">
        <v>0</v>
      </c>
      <c r="R20">
        <v>0</v>
      </c>
      <c r="V20">
        <v>0</v>
      </c>
      <c r="W20">
        <v>0</v>
      </c>
      <c r="AA20">
        <v>0</v>
      </c>
      <c r="AB20">
        <v>0</v>
      </c>
      <c r="AF20">
        <v>0</v>
      </c>
      <c r="AG20">
        <v>0</v>
      </c>
      <c r="AK20">
        <v>0</v>
      </c>
      <c r="AL20">
        <v>0</v>
      </c>
      <c r="AP20">
        <v>0</v>
      </c>
      <c r="AQ20">
        <v>0</v>
      </c>
      <c r="AU20">
        <v>0</v>
      </c>
      <c r="AV20">
        <v>0</v>
      </c>
      <c r="AZ20">
        <v>0</v>
      </c>
      <c r="BA20">
        <v>0</v>
      </c>
      <c r="BE20">
        <v>0</v>
      </c>
      <c r="BF20">
        <v>0</v>
      </c>
      <c r="BJ20">
        <v>0</v>
      </c>
      <c r="BM20">
        <v>0</v>
      </c>
      <c r="BN20">
        <v>0</v>
      </c>
      <c r="BQ20">
        <v>0</v>
      </c>
      <c r="BR20">
        <v>0</v>
      </c>
    </row>
    <row r="21" spans="1:70" x14ac:dyDescent="0.3">
      <c r="A21" t="s">
        <v>98</v>
      </c>
      <c r="B21">
        <v>1595</v>
      </c>
      <c r="G21">
        <v>0</v>
      </c>
      <c r="L21">
        <v>0</v>
      </c>
      <c r="M21">
        <v>0</v>
      </c>
      <c r="Q21">
        <v>0</v>
      </c>
      <c r="R21">
        <v>0</v>
      </c>
      <c r="V21">
        <v>0</v>
      </c>
      <c r="W21">
        <v>0</v>
      </c>
      <c r="AA21">
        <v>0</v>
      </c>
      <c r="AB21">
        <v>0</v>
      </c>
      <c r="AF21">
        <v>0</v>
      </c>
      <c r="AG21">
        <v>0</v>
      </c>
      <c r="AK21">
        <v>0</v>
      </c>
      <c r="AL21">
        <v>0</v>
      </c>
      <c r="AP21">
        <v>0</v>
      </c>
      <c r="AQ21">
        <v>0</v>
      </c>
      <c r="AU21">
        <v>0</v>
      </c>
      <c r="AV21">
        <v>0</v>
      </c>
      <c r="AZ21">
        <v>0</v>
      </c>
      <c r="BA21">
        <v>0</v>
      </c>
      <c r="BE21">
        <v>0</v>
      </c>
      <c r="BF21">
        <v>0</v>
      </c>
      <c r="BJ21">
        <v>0</v>
      </c>
      <c r="BM21">
        <v>0</v>
      </c>
      <c r="BN21">
        <v>0</v>
      </c>
      <c r="BQ21">
        <v>0</v>
      </c>
      <c r="BR21">
        <v>0</v>
      </c>
    </row>
    <row r="22" spans="1:70" x14ac:dyDescent="0.3">
      <c r="A22" t="s">
        <v>99</v>
      </c>
      <c r="B22">
        <v>1595</v>
      </c>
      <c r="G22">
        <v>0</v>
      </c>
      <c r="L22">
        <v>0</v>
      </c>
      <c r="M22">
        <v>0</v>
      </c>
      <c r="Q22">
        <v>0</v>
      </c>
      <c r="R22">
        <v>0</v>
      </c>
      <c r="V22">
        <v>0</v>
      </c>
      <c r="W22">
        <v>0</v>
      </c>
      <c r="AA22">
        <v>0</v>
      </c>
      <c r="AB22">
        <v>0</v>
      </c>
      <c r="AF22">
        <v>0</v>
      </c>
      <c r="AG22">
        <v>0</v>
      </c>
      <c r="AK22">
        <v>0</v>
      </c>
      <c r="AL22">
        <v>0</v>
      </c>
      <c r="AP22">
        <v>0</v>
      </c>
      <c r="AQ22">
        <v>0</v>
      </c>
      <c r="AU22">
        <v>0</v>
      </c>
      <c r="AV22">
        <v>0</v>
      </c>
      <c r="AZ22">
        <v>0</v>
      </c>
      <c r="BA22">
        <v>0</v>
      </c>
      <c r="BE22">
        <v>0</v>
      </c>
      <c r="BF22">
        <v>0</v>
      </c>
      <c r="BJ22">
        <v>0</v>
      </c>
      <c r="BM22">
        <v>0</v>
      </c>
      <c r="BN22">
        <v>0</v>
      </c>
      <c r="BQ22">
        <v>0</v>
      </c>
      <c r="BR22">
        <v>0</v>
      </c>
    </row>
    <row r="23" spans="1:70" x14ac:dyDescent="0.3">
      <c r="A23" t="s">
        <v>100</v>
      </c>
      <c r="B23">
        <v>1595</v>
      </c>
      <c r="G23">
        <v>0</v>
      </c>
      <c r="L23">
        <v>0</v>
      </c>
      <c r="M23">
        <v>0</v>
      </c>
      <c r="Q23">
        <v>0</v>
      </c>
      <c r="R23">
        <v>0</v>
      </c>
      <c r="V23">
        <v>0</v>
      </c>
      <c r="W23">
        <v>0</v>
      </c>
      <c r="AA23">
        <v>0</v>
      </c>
      <c r="AB23">
        <v>0</v>
      </c>
      <c r="AF23">
        <v>0</v>
      </c>
      <c r="AG23">
        <v>0</v>
      </c>
      <c r="AK23">
        <v>0</v>
      </c>
      <c r="AL23">
        <v>0</v>
      </c>
      <c r="AP23">
        <v>0</v>
      </c>
      <c r="AQ23">
        <v>0</v>
      </c>
      <c r="AU23">
        <v>0</v>
      </c>
      <c r="AV23">
        <v>0</v>
      </c>
      <c r="AZ23">
        <v>0</v>
      </c>
      <c r="BA23">
        <v>0</v>
      </c>
      <c r="BE23">
        <v>0</v>
      </c>
      <c r="BF23">
        <v>0</v>
      </c>
      <c r="BJ23">
        <v>0</v>
      </c>
      <c r="BM23">
        <v>0</v>
      </c>
      <c r="BN23">
        <v>0</v>
      </c>
      <c r="BQ23">
        <v>0</v>
      </c>
      <c r="BR23">
        <v>0</v>
      </c>
    </row>
    <row r="24" spans="1:70" x14ac:dyDescent="0.3">
      <c r="A24" t="s">
        <v>10</v>
      </c>
    </row>
    <row r="26" spans="1:70" x14ac:dyDescent="0.3">
      <c r="A26" t="s">
        <v>11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</row>
    <row r="27" spans="1:70" x14ac:dyDescent="0.3">
      <c r="A27" t="s">
        <v>12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</row>
    <row r="28" spans="1:70" x14ac:dyDescent="0.3">
      <c r="A28" t="s">
        <v>92</v>
      </c>
      <c r="B28">
        <v>1589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</row>
    <row r="30" spans="1:70" x14ac:dyDescent="0.3">
      <c r="A30" t="s">
        <v>13</v>
      </c>
    </row>
    <row r="31" spans="1:70" x14ac:dyDescent="0.3">
      <c r="A31" t="s">
        <v>14</v>
      </c>
      <c r="B31">
        <v>1508</v>
      </c>
      <c r="G31">
        <v>0</v>
      </c>
      <c r="L31">
        <v>0</v>
      </c>
      <c r="M31">
        <v>0</v>
      </c>
      <c r="Q31">
        <v>0</v>
      </c>
      <c r="R31">
        <v>0</v>
      </c>
      <c r="V31">
        <v>0</v>
      </c>
      <c r="W31">
        <v>0</v>
      </c>
      <c r="AA31">
        <v>0</v>
      </c>
      <c r="AB31">
        <v>0</v>
      </c>
      <c r="AF31">
        <v>0</v>
      </c>
      <c r="AG31">
        <v>0</v>
      </c>
      <c r="AK31">
        <v>0</v>
      </c>
      <c r="AL31">
        <v>0</v>
      </c>
      <c r="AP31">
        <v>0</v>
      </c>
      <c r="AQ31">
        <v>0</v>
      </c>
      <c r="AT31">
        <v>71058</v>
      </c>
      <c r="AU31">
        <v>71058</v>
      </c>
      <c r="AV31">
        <v>0</v>
      </c>
      <c r="AY31">
        <v>5691</v>
      </c>
      <c r="AZ31">
        <v>5691</v>
      </c>
      <c r="BA31">
        <v>71058</v>
      </c>
      <c r="BE31">
        <v>71058</v>
      </c>
      <c r="BF31">
        <v>5691</v>
      </c>
      <c r="BG31">
        <v>1078.329</v>
      </c>
      <c r="BJ31">
        <v>6769.3289999999997</v>
      </c>
      <c r="BK31">
        <v>71058</v>
      </c>
      <c r="BL31">
        <v>7594.7599999999948</v>
      </c>
      <c r="BM31">
        <v>0</v>
      </c>
      <c r="BN31">
        <v>-825.43099999999504</v>
      </c>
      <c r="BO31">
        <v>0</v>
      </c>
      <c r="BP31">
        <v>0</v>
      </c>
      <c r="BQ31">
        <v>-825.43099999999504</v>
      </c>
      <c r="BR31">
        <v>-825.43099999999504</v>
      </c>
    </row>
    <row r="32" spans="1:70" x14ac:dyDescent="0.3">
      <c r="A32" t="s">
        <v>101</v>
      </c>
      <c r="B32">
        <v>1508</v>
      </c>
      <c r="G32">
        <v>0</v>
      </c>
      <c r="L32">
        <v>0</v>
      </c>
      <c r="M32">
        <v>0</v>
      </c>
      <c r="Q32">
        <v>0</v>
      </c>
      <c r="R32">
        <v>0</v>
      </c>
      <c r="V32">
        <v>0</v>
      </c>
      <c r="W32">
        <v>0</v>
      </c>
      <c r="AA32">
        <v>0</v>
      </c>
      <c r="AB32">
        <v>0</v>
      </c>
      <c r="AF32">
        <v>0</v>
      </c>
      <c r="AG32">
        <v>0</v>
      </c>
      <c r="AK32">
        <v>0</v>
      </c>
      <c r="AL32">
        <v>0</v>
      </c>
      <c r="AP32">
        <v>0</v>
      </c>
      <c r="AQ32">
        <v>0</v>
      </c>
      <c r="AU32">
        <v>0</v>
      </c>
      <c r="AV32">
        <v>0</v>
      </c>
      <c r="AZ32">
        <v>0</v>
      </c>
      <c r="BA32">
        <v>0</v>
      </c>
      <c r="BE32">
        <v>0</v>
      </c>
      <c r="BF32">
        <v>0</v>
      </c>
      <c r="BJ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</row>
    <row r="33" spans="1:70" x14ac:dyDescent="0.3">
      <c r="A33" t="s">
        <v>102</v>
      </c>
      <c r="B33">
        <v>1508</v>
      </c>
      <c r="G33">
        <v>0</v>
      </c>
      <c r="L33">
        <v>0</v>
      </c>
      <c r="M33">
        <v>0</v>
      </c>
      <c r="Q33">
        <v>0</v>
      </c>
      <c r="R33">
        <v>0</v>
      </c>
      <c r="V33">
        <v>0</v>
      </c>
      <c r="W33">
        <v>0</v>
      </c>
      <c r="AA33">
        <v>0</v>
      </c>
      <c r="AB33">
        <v>0</v>
      </c>
      <c r="AF33">
        <v>0</v>
      </c>
      <c r="AG33">
        <v>0</v>
      </c>
      <c r="AK33">
        <v>0</v>
      </c>
      <c r="AL33">
        <v>0</v>
      </c>
      <c r="AP33">
        <v>0</v>
      </c>
      <c r="AQ33">
        <v>0</v>
      </c>
      <c r="AU33">
        <v>0</v>
      </c>
      <c r="AV33">
        <v>0</v>
      </c>
      <c r="AZ33">
        <v>0</v>
      </c>
      <c r="BA33">
        <v>0</v>
      </c>
      <c r="BE33">
        <v>0</v>
      </c>
      <c r="BF33">
        <v>0</v>
      </c>
      <c r="BJ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</row>
    <row r="34" spans="1:70" x14ac:dyDescent="0.3">
      <c r="A34" t="s">
        <v>15</v>
      </c>
      <c r="B34">
        <v>1508</v>
      </c>
      <c r="G34">
        <v>0</v>
      </c>
      <c r="L34">
        <v>0</v>
      </c>
      <c r="M34">
        <v>0</v>
      </c>
      <c r="Q34">
        <v>0</v>
      </c>
      <c r="R34">
        <v>0</v>
      </c>
      <c r="V34">
        <v>0</v>
      </c>
      <c r="W34">
        <v>0</v>
      </c>
      <c r="AA34">
        <v>0</v>
      </c>
      <c r="AB34">
        <v>0</v>
      </c>
      <c r="AF34">
        <v>0</v>
      </c>
      <c r="AG34">
        <v>0</v>
      </c>
      <c r="AK34">
        <v>0</v>
      </c>
      <c r="AL34">
        <v>0</v>
      </c>
      <c r="AP34">
        <v>0</v>
      </c>
      <c r="AQ34">
        <v>0</v>
      </c>
      <c r="AT34">
        <v>3063</v>
      </c>
      <c r="AU34">
        <v>3063</v>
      </c>
      <c r="AV34">
        <v>0</v>
      </c>
      <c r="AY34">
        <v>153</v>
      </c>
      <c r="AZ34">
        <v>153</v>
      </c>
      <c r="BA34">
        <v>3063</v>
      </c>
      <c r="BE34">
        <v>3063</v>
      </c>
      <c r="BF34">
        <v>153</v>
      </c>
      <c r="BG34">
        <v>46.135874999999999</v>
      </c>
      <c r="BJ34">
        <v>199.135875</v>
      </c>
      <c r="BK34">
        <v>3063</v>
      </c>
      <c r="BL34">
        <v>235.05999999999995</v>
      </c>
      <c r="BM34">
        <v>0</v>
      </c>
      <c r="BN34">
        <v>-35.924124999999947</v>
      </c>
      <c r="BO34">
        <v>0</v>
      </c>
      <c r="BP34">
        <v>0</v>
      </c>
      <c r="BQ34">
        <v>-35.924124999999947</v>
      </c>
      <c r="BR34">
        <v>0</v>
      </c>
    </row>
    <row r="35" spans="1:70" x14ac:dyDescent="0.3">
      <c r="A35" t="s">
        <v>16</v>
      </c>
      <c r="B35">
        <v>1508</v>
      </c>
      <c r="G35">
        <v>0</v>
      </c>
      <c r="L35">
        <v>0</v>
      </c>
      <c r="M35">
        <v>0</v>
      </c>
      <c r="Q35">
        <v>0</v>
      </c>
      <c r="R35">
        <v>0</v>
      </c>
      <c r="V35">
        <v>0</v>
      </c>
      <c r="W35">
        <v>0</v>
      </c>
      <c r="AA35">
        <v>0</v>
      </c>
      <c r="AB35">
        <v>0</v>
      </c>
      <c r="AF35">
        <v>0</v>
      </c>
      <c r="AG35">
        <v>0</v>
      </c>
      <c r="AK35">
        <v>0</v>
      </c>
      <c r="AL35">
        <v>0</v>
      </c>
      <c r="AP35">
        <v>0</v>
      </c>
      <c r="AQ35">
        <v>0</v>
      </c>
      <c r="AT35">
        <v>-19</v>
      </c>
      <c r="AU35">
        <v>-19</v>
      </c>
      <c r="AV35">
        <v>0</v>
      </c>
      <c r="AY35">
        <v>0</v>
      </c>
      <c r="AZ35">
        <v>0</v>
      </c>
      <c r="BA35">
        <v>-19</v>
      </c>
      <c r="BE35">
        <v>-19</v>
      </c>
      <c r="BF35">
        <v>0</v>
      </c>
      <c r="BJ35">
        <v>0</v>
      </c>
      <c r="BM35">
        <v>-19</v>
      </c>
      <c r="BN35">
        <v>0</v>
      </c>
      <c r="BO35">
        <v>-0.42702499999999999</v>
      </c>
      <c r="BP35">
        <v>-0.13806666666666667</v>
      </c>
      <c r="BQ35">
        <v>-0.56509166666666666</v>
      </c>
      <c r="BR35">
        <v>0</v>
      </c>
    </row>
    <row r="36" spans="1:70" x14ac:dyDescent="0.3">
      <c r="A36" t="s">
        <v>17</v>
      </c>
      <c r="B36">
        <v>1508</v>
      </c>
      <c r="G36">
        <v>0</v>
      </c>
      <c r="L36">
        <v>0</v>
      </c>
      <c r="M36">
        <v>0</v>
      </c>
      <c r="Q36">
        <v>0</v>
      </c>
      <c r="R36">
        <v>0</v>
      </c>
      <c r="V36">
        <v>0</v>
      </c>
      <c r="W36">
        <v>0</v>
      </c>
      <c r="AA36">
        <v>0</v>
      </c>
      <c r="AB36">
        <v>0</v>
      </c>
      <c r="AF36">
        <v>0</v>
      </c>
      <c r="AG36">
        <v>0</v>
      </c>
      <c r="AK36">
        <v>0</v>
      </c>
      <c r="AL36">
        <v>0</v>
      </c>
      <c r="AP36">
        <v>0</v>
      </c>
      <c r="AQ36">
        <v>0</v>
      </c>
      <c r="AT36">
        <v>17239</v>
      </c>
      <c r="AU36">
        <v>17239</v>
      </c>
      <c r="AV36">
        <v>0</v>
      </c>
      <c r="AY36">
        <v>2448</v>
      </c>
      <c r="AZ36">
        <v>2448</v>
      </c>
      <c r="BA36">
        <v>17239</v>
      </c>
      <c r="BE36">
        <v>17239</v>
      </c>
      <c r="BF36">
        <v>2448</v>
      </c>
      <c r="BG36">
        <v>265.61012499999998</v>
      </c>
      <c r="BJ36">
        <v>2713.6101250000002</v>
      </c>
      <c r="BK36">
        <v>17239</v>
      </c>
      <c r="BL36">
        <v>2909.6500000000015</v>
      </c>
      <c r="BM36">
        <v>0</v>
      </c>
      <c r="BN36">
        <v>-196.0398750000013</v>
      </c>
      <c r="BO36">
        <v>0</v>
      </c>
      <c r="BP36">
        <v>0</v>
      </c>
      <c r="BQ36">
        <v>-196.0398750000013</v>
      </c>
      <c r="BR36">
        <v>0</v>
      </c>
    </row>
    <row r="37" spans="1:70" x14ac:dyDescent="0.3">
      <c r="B37">
        <v>1508</v>
      </c>
      <c r="G37">
        <v>0</v>
      </c>
      <c r="L37">
        <v>0</v>
      </c>
      <c r="M37">
        <v>0</v>
      </c>
      <c r="Q37">
        <v>0</v>
      </c>
      <c r="R37">
        <v>0</v>
      </c>
      <c r="V37">
        <v>0</v>
      </c>
      <c r="W37">
        <v>0</v>
      </c>
      <c r="AA37">
        <v>0</v>
      </c>
      <c r="AB37">
        <v>0</v>
      </c>
      <c r="AF37">
        <v>0</v>
      </c>
      <c r="AG37">
        <v>0</v>
      </c>
      <c r="AK37">
        <v>0</v>
      </c>
      <c r="AL37">
        <v>0</v>
      </c>
      <c r="AP37">
        <v>0</v>
      </c>
      <c r="AQ37">
        <v>0</v>
      </c>
      <c r="AU37">
        <v>0</v>
      </c>
      <c r="AV37">
        <v>0</v>
      </c>
      <c r="AZ37">
        <v>0</v>
      </c>
      <c r="BA37">
        <v>0</v>
      </c>
      <c r="BE37">
        <v>0</v>
      </c>
      <c r="BF37">
        <v>0</v>
      </c>
      <c r="BJ37">
        <v>0</v>
      </c>
      <c r="BM37">
        <v>0</v>
      </c>
      <c r="BN37">
        <v>0</v>
      </c>
      <c r="BQ37">
        <v>0</v>
      </c>
      <c r="BR37">
        <v>0</v>
      </c>
    </row>
    <row r="38" spans="1:70" x14ac:dyDescent="0.3">
      <c r="B38">
        <v>1508</v>
      </c>
      <c r="G38">
        <v>0</v>
      </c>
      <c r="L38">
        <v>0</v>
      </c>
      <c r="M38">
        <v>0</v>
      </c>
      <c r="Q38">
        <v>0</v>
      </c>
      <c r="R38">
        <v>0</v>
      </c>
      <c r="V38">
        <v>0</v>
      </c>
      <c r="W38">
        <v>0</v>
      </c>
      <c r="AA38">
        <v>0</v>
      </c>
      <c r="AB38">
        <v>0</v>
      </c>
      <c r="AF38">
        <v>0</v>
      </c>
      <c r="AG38">
        <v>0</v>
      </c>
      <c r="AK38">
        <v>0</v>
      </c>
      <c r="AL38">
        <v>0</v>
      </c>
      <c r="AP38">
        <v>0</v>
      </c>
      <c r="AQ38">
        <v>0</v>
      </c>
      <c r="AU38">
        <v>0</v>
      </c>
      <c r="AV38">
        <v>0</v>
      </c>
      <c r="AZ38">
        <v>0</v>
      </c>
      <c r="BA38">
        <v>0</v>
      </c>
      <c r="BE38">
        <v>0</v>
      </c>
      <c r="BF38">
        <v>0</v>
      </c>
      <c r="BJ38">
        <v>0</v>
      </c>
      <c r="BM38">
        <v>0</v>
      </c>
      <c r="BN38">
        <v>0</v>
      </c>
      <c r="BQ38">
        <v>0</v>
      </c>
      <c r="BR38">
        <v>0</v>
      </c>
    </row>
    <row r="39" spans="1:70" x14ac:dyDescent="0.3">
      <c r="B39">
        <v>1508</v>
      </c>
      <c r="G39">
        <v>0</v>
      </c>
      <c r="L39">
        <v>0</v>
      </c>
      <c r="M39">
        <v>0</v>
      </c>
      <c r="Q39">
        <v>0</v>
      </c>
      <c r="R39">
        <v>0</v>
      </c>
      <c r="V39">
        <v>0</v>
      </c>
      <c r="W39">
        <v>0</v>
      </c>
      <c r="AA39">
        <v>0</v>
      </c>
      <c r="AB39">
        <v>0</v>
      </c>
      <c r="AF39">
        <v>0</v>
      </c>
      <c r="AG39">
        <v>0</v>
      </c>
      <c r="AK39">
        <v>0</v>
      </c>
      <c r="AL39">
        <v>0</v>
      </c>
      <c r="AP39">
        <v>0</v>
      </c>
      <c r="AQ39">
        <v>0</v>
      </c>
      <c r="AU39">
        <v>0</v>
      </c>
      <c r="AV39">
        <v>0</v>
      </c>
      <c r="AZ39">
        <v>0</v>
      </c>
      <c r="BA39">
        <v>0</v>
      </c>
      <c r="BE39">
        <v>0</v>
      </c>
      <c r="BF39">
        <v>0</v>
      </c>
      <c r="BJ39">
        <v>0</v>
      </c>
      <c r="BM39">
        <v>0</v>
      </c>
      <c r="BN39">
        <v>0</v>
      </c>
      <c r="BQ39">
        <v>0</v>
      </c>
      <c r="BR39">
        <v>0</v>
      </c>
    </row>
    <row r="40" spans="1:70" x14ac:dyDescent="0.3">
      <c r="B40">
        <v>1508</v>
      </c>
      <c r="G40">
        <v>0</v>
      </c>
      <c r="L40">
        <v>0</v>
      </c>
      <c r="M40">
        <v>0</v>
      </c>
      <c r="Q40">
        <v>0</v>
      </c>
      <c r="R40">
        <v>0</v>
      </c>
      <c r="V40">
        <v>0</v>
      </c>
      <c r="W40">
        <v>0</v>
      </c>
      <c r="AA40">
        <v>0</v>
      </c>
      <c r="AB40">
        <v>0</v>
      </c>
      <c r="AF40">
        <v>0</v>
      </c>
      <c r="AG40">
        <v>0</v>
      </c>
      <c r="AK40">
        <v>0</v>
      </c>
      <c r="AL40">
        <v>0</v>
      </c>
      <c r="AP40">
        <v>0</v>
      </c>
      <c r="AQ40">
        <v>0</v>
      </c>
      <c r="AU40">
        <v>0</v>
      </c>
      <c r="AV40">
        <v>0</v>
      </c>
      <c r="AZ40">
        <v>0</v>
      </c>
      <c r="BA40">
        <v>0</v>
      </c>
      <c r="BE40">
        <v>0</v>
      </c>
      <c r="BF40">
        <v>0</v>
      </c>
      <c r="BJ40">
        <v>0</v>
      </c>
      <c r="BM40">
        <v>0</v>
      </c>
      <c r="BN40">
        <v>0</v>
      </c>
      <c r="BQ40">
        <v>0</v>
      </c>
      <c r="BR40">
        <v>0</v>
      </c>
    </row>
    <row r="41" spans="1:70" x14ac:dyDescent="0.3">
      <c r="B41">
        <v>1508</v>
      </c>
      <c r="G41">
        <v>0</v>
      </c>
      <c r="L41">
        <v>0</v>
      </c>
      <c r="M41">
        <v>0</v>
      </c>
      <c r="Q41">
        <v>0</v>
      </c>
      <c r="R41">
        <v>0</v>
      </c>
      <c r="V41">
        <v>0</v>
      </c>
      <c r="W41">
        <v>0</v>
      </c>
      <c r="AA41">
        <v>0</v>
      </c>
      <c r="AB41">
        <v>0</v>
      </c>
      <c r="AF41">
        <v>0</v>
      </c>
      <c r="AG41">
        <v>0</v>
      </c>
      <c r="AK41">
        <v>0</v>
      </c>
      <c r="AL41">
        <v>0</v>
      </c>
      <c r="AP41">
        <v>0</v>
      </c>
      <c r="AQ41">
        <v>0</v>
      </c>
      <c r="AU41">
        <v>0</v>
      </c>
      <c r="AV41">
        <v>0</v>
      </c>
      <c r="AZ41">
        <v>0</v>
      </c>
      <c r="BA41">
        <v>0</v>
      </c>
      <c r="BE41">
        <v>0</v>
      </c>
      <c r="BF41">
        <v>0</v>
      </c>
      <c r="BJ41">
        <v>0</v>
      </c>
      <c r="BM41">
        <v>0</v>
      </c>
      <c r="BN41">
        <v>0</v>
      </c>
      <c r="BQ41">
        <v>0</v>
      </c>
      <c r="BR41">
        <v>0</v>
      </c>
    </row>
    <row r="42" spans="1:70" x14ac:dyDescent="0.3">
      <c r="B42">
        <v>1508</v>
      </c>
      <c r="G42">
        <v>0</v>
      </c>
      <c r="L42">
        <v>0</v>
      </c>
      <c r="M42">
        <v>0</v>
      </c>
      <c r="Q42">
        <v>0</v>
      </c>
      <c r="R42">
        <v>0</v>
      </c>
      <c r="V42">
        <v>0</v>
      </c>
      <c r="W42">
        <v>0</v>
      </c>
      <c r="AA42">
        <v>0</v>
      </c>
      <c r="AB42">
        <v>0</v>
      </c>
      <c r="AF42">
        <v>0</v>
      </c>
      <c r="AG42">
        <v>0</v>
      </c>
      <c r="AK42">
        <v>0</v>
      </c>
      <c r="AL42">
        <v>0</v>
      </c>
      <c r="AP42">
        <v>0</v>
      </c>
      <c r="AQ42">
        <v>0</v>
      </c>
      <c r="AU42">
        <v>0</v>
      </c>
      <c r="AV42">
        <v>0</v>
      </c>
      <c r="AZ42">
        <v>0</v>
      </c>
      <c r="BA42">
        <v>0</v>
      </c>
      <c r="BE42">
        <v>0</v>
      </c>
      <c r="BF42">
        <v>0</v>
      </c>
      <c r="BJ42">
        <v>0</v>
      </c>
      <c r="BM42">
        <v>0</v>
      </c>
      <c r="BN42">
        <v>0</v>
      </c>
      <c r="BQ42">
        <v>0</v>
      </c>
      <c r="BR42">
        <v>0</v>
      </c>
    </row>
    <row r="43" spans="1:70" x14ac:dyDescent="0.3">
      <c r="B43">
        <v>1508</v>
      </c>
      <c r="G43">
        <v>0</v>
      </c>
      <c r="L43">
        <v>0</v>
      </c>
      <c r="M43">
        <v>0</v>
      </c>
      <c r="Q43">
        <v>0</v>
      </c>
      <c r="R43">
        <v>0</v>
      </c>
      <c r="V43">
        <v>0</v>
      </c>
      <c r="W43">
        <v>0</v>
      </c>
      <c r="AA43">
        <v>0</v>
      </c>
      <c r="AB43">
        <v>0</v>
      </c>
      <c r="AF43">
        <v>0</v>
      </c>
      <c r="AG43">
        <v>0</v>
      </c>
      <c r="AK43">
        <v>0</v>
      </c>
      <c r="AL43">
        <v>0</v>
      </c>
      <c r="AP43">
        <v>0</v>
      </c>
      <c r="AQ43">
        <v>0</v>
      </c>
      <c r="AU43">
        <v>0</v>
      </c>
      <c r="AV43">
        <v>0</v>
      </c>
      <c r="AZ43">
        <v>0</v>
      </c>
      <c r="BA43">
        <v>0</v>
      </c>
      <c r="BE43">
        <v>0</v>
      </c>
      <c r="BF43">
        <v>0</v>
      </c>
      <c r="BJ43">
        <v>0</v>
      </c>
      <c r="BM43">
        <v>0</v>
      </c>
      <c r="BN43">
        <v>0</v>
      </c>
      <c r="BQ43">
        <v>0</v>
      </c>
      <c r="BR43">
        <v>0</v>
      </c>
    </row>
    <row r="44" spans="1:70" x14ac:dyDescent="0.3">
      <c r="B44">
        <v>1508</v>
      </c>
      <c r="G44">
        <v>0</v>
      </c>
      <c r="L44">
        <v>0</v>
      </c>
      <c r="M44">
        <v>0</v>
      </c>
      <c r="Q44">
        <v>0</v>
      </c>
      <c r="R44">
        <v>0</v>
      </c>
      <c r="V44">
        <v>0</v>
      </c>
      <c r="W44">
        <v>0</v>
      </c>
      <c r="AA44">
        <v>0</v>
      </c>
      <c r="AB44">
        <v>0</v>
      </c>
      <c r="AF44">
        <v>0</v>
      </c>
      <c r="AG44">
        <v>0</v>
      </c>
      <c r="AK44">
        <v>0</v>
      </c>
      <c r="AL44">
        <v>0</v>
      </c>
      <c r="AP44">
        <v>0</v>
      </c>
      <c r="AQ44">
        <v>0</v>
      </c>
      <c r="AU44">
        <v>0</v>
      </c>
      <c r="AV44">
        <v>0</v>
      </c>
      <c r="AZ44">
        <v>0</v>
      </c>
      <c r="BA44">
        <v>0</v>
      </c>
      <c r="BE44">
        <v>0</v>
      </c>
      <c r="BF44">
        <v>0</v>
      </c>
      <c r="BJ44">
        <v>0</v>
      </c>
      <c r="BM44">
        <v>0</v>
      </c>
      <c r="BN44">
        <v>0</v>
      </c>
      <c r="BQ44">
        <v>0</v>
      </c>
      <c r="BR44">
        <v>0</v>
      </c>
    </row>
    <row r="45" spans="1:70" x14ac:dyDescent="0.3">
      <c r="B45">
        <v>1508</v>
      </c>
      <c r="G45">
        <v>0</v>
      </c>
      <c r="L45">
        <v>0</v>
      </c>
      <c r="M45">
        <v>0</v>
      </c>
      <c r="Q45">
        <v>0</v>
      </c>
      <c r="R45">
        <v>0</v>
      </c>
      <c r="V45">
        <v>0</v>
      </c>
      <c r="W45">
        <v>0</v>
      </c>
      <c r="AA45">
        <v>0</v>
      </c>
      <c r="AB45">
        <v>0</v>
      </c>
      <c r="AF45">
        <v>0</v>
      </c>
      <c r="AG45">
        <v>0</v>
      </c>
      <c r="AK45">
        <v>0</v>
      </c>
      <c r="AL45">
        <v>0</v>
      </c>
      <c r="AP45">
        <v>0</v>
      </c>
      <c r="AQ45">
        <v>0</v>
      </c>
      <c r="AU45">
        <v>0</v>
      </c>
      <c r="AV45">
        <v>0</v>
      </c>
      <c r="AZ45">
        <v>0</v>
      </c>
      <c r="BA45">
        <v>0</v>
      </c>
      <c r="BE45">
        <v>0</v>
      </c>
      <c r="BF45">
        <v>0</v>
      </c>
      <c r="BJ45">
        <v>0</v>
      </c>
      <c r="BM45">
        <v>0</v>
      </c>
      <c r="BN45">
        <v>0</v>
      </c>
      <c r="BQ45">
        <v>0</v>
      </c>
      <c r="BR45">
        <v>0</v>
      </c>
    </row>
    <row r="46" spans="1:70" x14ac:dyDescent="0.3">
      <c r="B46">
        <v>1508</v>
      </c>
      <c r="G46">
        <v>0</v>
      </c>
      <c r="L46">
        <v>0</v>
      </c>
      <c r="M46">
        <v>0</v>
      </c>
      <c r="Q46">
        <v>0</v>
      </c>
      <c r="R46">
        <v>0</v>
      </c>
      <c r="V46">
        <v>0</v>
      </c>
      <c r="W46">
        <v>0</v>
      </c>
      <c r="AA46">
        <v>0</v>
      </c>
      <c r="AB46">
        <v>0</v>
      </c>
      <c r="AF46">
        <v>0</v>
      </c>
      <c r="AG46">
        <v>0</v>
      </c>
      <c r="AK46">
        <v>0</v>
      </c>
      <c r="AL46">
        <v>0</v>
      </c>
      <c r="AP46">
        <v>0</v>
      </c>
      <c r="AQ46">
        <v>0</v>
      </c>
      <c r="AU46">
        <v>0</v>
      </c>
      <c r="AV46">
        <v>0</v>
      </c>
      <c r="AZ46">
        <v>0</v>
      </c>
      <c r="BA46">
        <v>0</v>
      </c>
      <c r="BE46">
        <v>0</v>
      </c>
      <c r="BF46">
        <v>0</v>
      </c>
      <c r="BJ46">
        <v>0</v>
      </c>
      <c r="BM46">
        <v>0</v>
      </c>
      <c r="BN46">
        <v>0</v>
      </c>
      <c r="BQ46">
        <v>0</v>
      </c>
      <c r="BR46">
        <v>0</v>
      </c>
    </row>
    <row r="47" spans="1:70" x14ac:dyDescent="0.3">
      <c r="B47">
        <v>1508</v>
      </c>
      <c r="G47">
        <v>0</v>
      </c>
      <c r="L47">
        <v>0</v>
      </c>
      <c r="M47">
        <v>0</v>
      </c>
      <c r="Q47">
        <v>0</v>
      </c>
      <c r="R47">
        <v>0</v>
      </c>
      <c r="V47">
        <v>0</v>
      </c>
      <c r="W47">
        <v>0</v>
      </c>
      <c r="AA47">
        <v>0</v>
      </c>
      <c r="AB47">
        <v>0</v>
      </c>
      <c r="AF47">
        <v>0</v>
      </c>
      <c r="AG47">
        <v>0</v>
      </c>
      <c r="AK47">
        <v>0</v>
      </c>
      <c r="AL47">
        <v>0</v>
      </c>
      <c r="AP47">
        <v>0</v>
      </c>
      <c r="AQ47">
        <v>0</v>
      </c>
      <c r="AU47">
        <v>0</v>
      </c>
      <c r="AV47">
        <v>0</v>
      </c>
      <c r="AZ47">
        <v>0</v>
      </c>
      <c r="BA47">
        <v>0</v>
      </c>
      <c r="BE47">
        <v>0</v>
      </c>
      <c r="BF47">
        <v>0</v>
      </c>
      <c r="BJ47">
        <v>0</v>
      </c>
      <c r="BM47">
        <v>0</v>
      </c>
      <c r="BN47">
        <v>0</v>
      </c>
      <c r="BQ47">
        <v>0</v>
      </c>
      <c r="BR47">
        <v>0</v>
      </c>
    </row>
    <row r="48" spans="1:70" x14ac:dyDescent="0.3">
      <c r="B48">
        <v>1508</v>
      </c>
      <c r="G48">
        <v>0</v>
      </c>
      <c r="L48">
        <v>0</v>
      </c>
      <c r="M48">
        <v>0</v>
      </c>
      <c r="Q48">
        <v>0</v>
      </c>
      <c r="R48">
        <v>0</v>
      </c>
      <c r="V48">
        <v>0</v>
      </c>
      <c r="W48">
        <v>0</v>
      </c>
      <c r="AA48">
        <v>0</v>
      </c>
      <c r="AB48">
        <v>0</v>
      </c>
      <c r="AF48">
        <v>0</v>
      </c>
      <c r="AG48">
        <v>0</v>
      </c>
      <c r="AK48">
        <v>0</v>
      </c>
      <c r="AL48">
        <v>0</v>
      </c>
      <c r="AP48">
        <v>0</v>
      </c>
      <c r="AQ48">
        <v>0</v>
      </c>
      <c r="AU48">
        <v>0</v>
      </c>
      <c r="AV48">
        <v>0</v>
      </c>
      <c r="AZ48">
        <v>0</v>
      </c>
      <c r="BA48">
        <v>0</v>
      </c>
      <c r="BE48">
        <v>0</v>
      </c>
      <c r="BF48">
        <v>0</v>
      </c>
      <c r="BJ48">
        <v>0</v>
      </c>
      <c r="BM48">
        <v>0</v>
      </c>
      <c r="BN48">
        <v>0</v>
      </c>
      <c r="BQ48">
        <v>0</v>
      </c>
      <c r="BR48">
        <v>0</v>
      </c>
    </row>
    <row r="49" spans="1:70" x14ac:dyDescent="0.3">
      <c r="B49">
        <v>1508</v>
      </c>
      <c r="G49">
        <v>0</v>
      </c>
      <c r="L49">
        <v>0</v>
      </c>
      <c r="M49">
        <v>0</v>
      </c>
      <c r="Q49">
        <v>0</v>
      </c>
      <c r="R49">
        <v>0</v>
      </c>
      <c r="V49">
        <v>0</v>
      </c>
      <c r="W49">
        <v>0</v>
      </c>
      <c r="AA49">
        <v>0</v>
      </c>
      <c r="AB49">
        <v>0</v>
      </c>
      <c r="AF49">
        <v>0</v>
      </c>
      <c r="AG49">
        <v>0</v>
      </c>
      <c r="AK49">
        <v>0</v>
      </c>
      <c r="AL49">
        <v>0</v>
      </c>
      <c r="AP49">
        <v>0</v>
      </c>
      <c r="AQ49">
        <v>0</v>
      </c>
      <c r="AU49">
        <v>0</v>
      </c>
      <c r="AV49">
        <v>0</v>
      </c>
      <c r="AZ49">
        <v>0</v>
      </c>
      <c r="BA49">
        <v>0</v>
      </c>
      <c r="BE49">
        <v>0</v>
      </c>
      <c r="BF49">
        <v>0</v>
      </c>
      <c r="BJ49">
        <v>0</v>
      </c>
      <c r="BM49">
        <v>0</v>
      </c>
      <c r="BN49">
        <v>0</v>
      </c>
      <c r="BQ49">
        <v>0</v>
      </c>
      <c r="BR49">
        <v>0</v>
      </c>
    </row>
    <row r="50" spans="1:70" x14ac:dyDescent="0.3">
      <c r="B50">
        <v>1508</v>
      </c>
      <c r="G50">
        <v>0</v>
      </c>
      <c r="L50">
        <v>0</v>
      </c>
      <c r="M50">
        <v>0</v>
      </c>
      <c r="Q50">
        <v>0</v>
      </c>
      <c r="R50">
        <v>0</v>
      </c>
      <c r="V50">
        <v>0</v>
      </c>
      <c r="W50">
        <v>0</v>
      </c>
      <c r="AA50">
        <v>0</v>
      </c>
      <c r="AB50">
        <v>0</v>
      </c>
      <c r="AF50">
        <v>0</v>
      </c>
      <c r="AG50">
        <v>0</v>
      </c>
      <c r="AK50">
        <v>0</v>
      </c>
      <c r="AL50">
        <v>0</v>
      </c>
      <c r="AP50">
        <v>0</v>
      </c>
      <c r="AQ50">
        <v>0</v>
      </c>
      <c r="AU50">
        <v>0</v>
      </c>
      <c r="AV50">
        <v>0</v>
      </c>
      <c r="AZ50">
        <v>0</v>
      </c>
      <c r="BA50">
        <v>0</v>
      </c>
      <c r="BE50">
        <v>0</v>
      </c>
      <c r="BF50">
        <v>0</v>
      </c>
      <c r="BJ50">
        <v>0</v>
      </c>
      <c r="BM50">
        <v>0</v>
      </c>
      <c r="BN50">
        <v>0</v>
      </c>
      <c r="BQ50">
        <v>0</v>
      </c>
      <c r="BR50">
        <v>0</v>
      </c>
    </row>
    <row r="51" spans="1:70" x14ac:dyDescent="0.3">
      <c r="B51">
        <v>1508</v>
      </c>
      <c r="G51">
        <v>0</v>
      </c>
      <c r="L51">
        <v>0</v>
      </c>
      <c r="M51">
        <v>0</v>
      </c>
      <c r="Q51">
        <v>0</v>
      </c>
      <c r="R51">
        <v>0</v>
      </c>
      <c r="V51">
        <v>0</v>
      </c>
      <c r="W51">
        <v>0</v>
      </c>
      <c r="AA51">
        <v>0</v>
      </c>
      <c r="AB51">
        <v>0</v>
      </c>
      <c r="AF51">
        <v>0</v>
      </c>
      <c r="AG51">
        <v>0</v>
      </c>
      <c r="AK51">
        <v>0</v>
      </c>
      <c r="AL51">
        <v>0</v>
      </c>
      <c r="AP51">
        <v>0</v>
      </c>
      <c r="AQ51">
        <v>0</v>
      </c>
      <c r="AU51">
        <v>0</v>
      </c>
      <c r="AV51">
        <v>0</v>
      </c>
      <c r="AZ51">
        <v>0</v>
      </c>
      <c r="BA51">
        <v>0</v>
      </c>
      <c r="BE51">
        <v>0</v>
      </c>
      <c r="BF51">
        <v>0</v>
      </c>
      <c r="BJ51">
        <v>0</v>
      </c>
      <c r="BM51">
        <v>0</v>
      </c>
      <c r="BN51">
        <v>0</v>
      </c>
      <c r="BQ51">
        <v>0</v>
      </c>
      <c r="BR51">
        <v>0</v>
      </c>
    </row>
    <row r="52" spans="1:70" x14ac:dyDescent="0.3">
      <c r="B52">
        <v>1508</v>
      </c>
      <c r="G52">
        <v>0</v>
      </c>
      <c r="L52">
        <v>0</v>
      </c>
      <c r="M52">
        <v>0</v>
      </c>
      <c r="Q52">
        <v>0</v>
      </c>
      <c r="R52">
        <v>0</v>
      </c>
      <c r="V52">
        <v>0</v>
      </c>
      <c r="W52">
        <v>0</v>
      </c>
      <c r="AA52">
        <v>0</v>
      </c>
      <c r="AB52">
        <v>0</v>
      </c>
      <c r="AF52">
        <v>0</v>
      </c>
      <c r="AG52">
        <v>0</v>
      </c>
      <c r="AK52">
        <v>0</v>
      </c>
      <c r="AL52">
        <v>0</v>
      </c>
      <c r="AP52">
        <v>0</v>
      </c>
      <c r="AQ52">
        <v>0</v>
      </c>
      <c r="AU52">
        <v>0</v>
      </c>
      <c r="AV52">
        <v>0</v>
      </c>
      <c r="AZ52">
        <v>0</v>
      </c>
      <c r="BA52">
        <v>0</v>
      </c>
      <c r="BE52">
        <v>0</v>
      </c>
      <c r="BF52">
        <v>0</v>
      </c>
      <c r="BJ52">
        <v>0</v>
      </c>
      <c r="BM52">
        <v>0</v>
      </c>
      <c r="BN52">
        <v>0</v>
      </c>
      <c r="BQ52">
        <v>0</v>
      </c>
      <c r="BR52">
        <v>0</v>
      </c>
    </row>
    <row r="53" spans="1:70" x14ac:dyDescent="0.3">
      <c r="B53">
        <v>1508</v>
      </c>
      <c r="G53">
        <v>0</v>
      </c>
      <c r="L53">
        <v>0</v>
      </c>
      <c r="M53">
        <v>0</v>
      </c>
      <c r="Q53">
        <v>0</v>
      </c>
      <c r="R53">
        <v>0</v>
      </c>
      <c r="V53">
        <v>0</v>
      </c>
      <c r="W53">
        <v>0</v>
      </c>
      <c r="AA53">
        <v>0</v>
      </c>
      <c r="AB53">
        <v>0</v>
      </c>
      <c r="AF53">
        <v>0</v>
      </c>
      <c r="AG53">
        <v>0</v>
      </c>
      <c r="AK53">
        <v>0</v>
      </c>
      <c r="AL53">
        <v>0</v>
      </c>
      <c r="AP53">
        <v>0</v>
      </c>
      <c r="AQ53">
        <v>0</v>
      </c>
      <c r="AU53">
        <v>0</v>
      </c>
      <c r="AV53">
        <v>0</v>
      </c>
      <c r="AZ53">
        <v>0</v>
      </c>
      <c r="BA53">
        <v>0</v>
      </c>
      <c r="BE53">
        <v>0</v>
      </c>
      <c r="BF53">
        <v>0</v>
      </c>
      <c r="BJ53">
        <v>0</v>
      </c>
      <c r="BM53">
        <v>0</v>
      </c>
      <c r="BN53">
        <v>0</v>
      </c>
      <c r="BQ53">
        <v>0</v>
      </c>
      <c r="BR53">
        <v>0</v>
      </c>
    </row>
    <row r="54" spans="1:70" x14ac:dyDescent="0.3">
      <c r="A54" t="s">
        <v>103</v>
      </c>
      <c r="B54">
        <v>1518</v>
      </c>
      <c r="G54">
        <v>0</v>
      </c>
      <c r="L54">
        <v>0</v>
      </c>
      <c r="M54">
        <v>0</v>
      </c>
      <c r="Q54">
        <v>0</v>
      </c>
      <c r="R54">
        <v>0</v>
      </c>
      <c r="V54">
        <v>0</v>
      </c>
      <c r="W54">
        <v>0</v>
      </c>
      <c r="AA54">
        <v>0</v>
      </c>
      <c r="AB54">
        <v>0</v>
      </c>
      <c r="AF54">
        <v>0</v>
      </c>
      <c r="AG54">
        <v>0</v>
      </c>
      <c r="AK54">
        <v>0</v>
      </c>
      <c r="AL54">
        <v>0</v>
      </c>
      <c r="AP54">
        <v>0</v>
      </c>
      <c r="AQ54">
        <v>0</v>
      </c>
      <c r="AT54">
        <v>2410</v>
      </c>
      <c r="AU54">
        <v>2410</v>
      </c>
      <c r="AV54">
        <v>0</v>
      </c>
      <c r="AY54">
        <v>-59</v>
      </c>
      <c r="AZ54">
        <v>-59</v>
      </c>
      <c r="BA54">
        <v>2410</v>
      </c>
      <c r="BB54">
        <v>-2660.5</v>
      </c>
      <c r="BE54">
        <v>-250.5</v>
      </c>
      <c r="BF54">
        <v>-59</v>
      </c>
      <c r="BG54">
        <v>21.060000000000002</v>
      </c>
      <c r="BJ54">
        <v>-37.94</v>
      </c>
      <c r="BK54">
        <v>2410</v>
      </c>
      <c r="BL54">
        <v>5.5700000000001637</v>
      </c>
      <c r="BM54">
        <v>-2660.5</v>
      </c>
      <c r="BN54">
        <v>-43.510000000000161</v>
      </c>
      <c r="BO54">
        <v>-59.794737499999997</v>
      </c>
      <c r="BP54">
        <v>-19.332966666666668</v>
      </c>
      <c r="BQ54">
        <v>-122.63770416666682</v>
      </c>
      <c r="BR54">
        <v>-2783.1377041666669</v>
      </c>
    </row>
    <row r="55" spans="1:70" x14ac:dyDescent="0.3">
      <c r="A55" t="s">
        <v>19</v>
      </c>
      <c r="B55">
        <v>1522</v>
      </c>
      <c r="G55">
        <v>0</v>
      </c>
      <c r="L55">
        <v>0</v>
      </c>
      <c r="M55">
        <v>0</v>
      </c>
      <c r="Q55">
        <v>0</v>
      </c>
      <c r="R55">
        <v>0</v>
      </c>
      <c r="V55">
        <v>0</v>
      </c>
      <c r="W55">
        <v>0</v>
      </c>
      <c r="AA55">
        <v>0</v>
      </c>
      <c r="AB55">
        <v>0</v>
      </c>
      <c r="AF55">
        <v>0</v>
      </c>
      <c r="AG55">
        <v>0</v>
      </c>
      <c r="AK55">
        <v>0</v>
      </c>
      <c r="AL55">
        <v>0</v>
      </c>
      <c r="AP55">
        <v>0</v>
      </c>
      <c r="AQ55">
        <v>0</v>
      </c>
      <c r="AU55">
        <v>0</v>
      </c>
      <c r="AV55">
        <v>0</v>
      </c>
      <c r="AZ55">
        <v>0</v>
      </c>
      <c r="BA55">
        <v>0</v>
      </c>
      <c r="BE55">
        <v>0</v>
      </c>
      <c r="BF55">
        <v>0</v>
      </c>
      <c r="BJ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</row>
    <row r="56" spans="1:70" x14ac:dyDescent="0.3">
      <c r="A56" t="s">
        <v>20</v>
      </c>
      <c r="B56">
        <v>1525</v>
      </c>
      <c r="G56">
        <v>0</v>
      </c>
      <c r="L56">
        <v>0</v>
      </c>
      <c r="M56">
        <v>0</v>
      </c>
      <c r="Q56">
        <v>0</v>
      </c>
      <c r="R56">
        <v>0</v>
      </c>
      <c r="V56">
        <v>0</v>
      </c>
      <c r="W56">
        <v>0</v>
      </c>
      <c r="AA56">
        <v>0</v>
      </c>
      <c r="AB56">
        <v>0</v>
      </c>
      <c r="AF56">
        <v>0</v>
      </c>
      <c r="AG56">
        <v>0</v>
      </c>
      <c r="AK56">
        <v>0</v>
      </c>
      <c r="AL56">
        <v>0</v>
      </c>
      <c r="AP56">
        <v>0</v>
      </c>
      <c r="AQ56">
        <v>0</v>
      </c>
      <c r="AU56">
        <v>0</v>
      </c>
      <c r="AV56">
        <v>0</v>
      </c>
      <c r="AZ56">
        <v>0</v>
      </c>
      <c r="BA56">
        <v>0</v>
      </c>
      <c r="BE56">
        <v>0</v>
      </c>
      <c r="BF56">
        <v>0</v>
      </c>
      <c r="BJ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</row>
    <row r="57" spans="1:70" x14ac:dyDescent="0.3">
      <c r="A57" t="s">
        <v>104</v>
      </c>
      <c r="B57">
        <v>1548</v>
      </c>
      <c r="G57">
        <v>0</v>
      </c>
      <c r="L57">
        <v>0</v>
      </c>
      <c r="M57">
        <v>0</v>
      </c>
      <c r="Q57">
        <v>0</v>
      </c>
      <c r="R57">
        <v>0</v>
      </c>
      <c r="V57">
        <v>0</v>
      </c>
      <c r="W57">
        <v>0</v>
      </c>
      <c r="AA57">
        <v>0</v>
      </c>
      <c r="AB57">
        <v>0</v>
      </c>
      <c r="AF57">
        <v>0</v>
      </c>
      <c r="AG57">
        <v>0</v>
      </c>
      <c r="AK57">
        <v>0</v>
      </c>
      <c r="AL57">
        <v>0</v>
      </c>
      <c r="AP57">
        <v>0</v>
      </c>
      <c r="AQ57">
        <v>0</v>
      </c>
      <c r="AT57">
        <v>231</v>
      </c>
      <c r="AU57">
        <v>231</v>
      </c>
      <c r="AV57">
        <v>0</v>
      </c>
      <c r="AY57">
        <v>-3</v>
      </c>
      <c r="AZ57">
        <v>-3</v>
      </c>
      <c r="BA57">
        <v>231</v>
      </c>
      <c r="BE57">
        <v>231</v>
      </c>
      <c r="BF57">
        <v>-3</v>
      </c>
      <c r="BG57">
        <v>3.9</v>
      </c>
      <c r="BJ57">
        <v>0.89999999999999991</v>
      </c>
      <c r="BK57">
        <v>231</v>
      </c>
      <c r="BL57">
        <v>3.1899999999999977</v>
      </c>
      <c r="BM57">
        <v>0</v>
      </c>
      <c r="BN57">
        <v>-2.2899999999999978</v>
      </c>
      <c r="BO57">
        <v>0</v>
      </c>
      <c r="BP57">
        <v>0</v>
      </c>
      <c r="BQ57">
        <v>-2.2899999999999978</v>
      </c>
      <c r="BR57">
        <v>-2.2899999999999978</v>
      </c>
    </row>
    <row r="58" spans="1:70" x14ac:dyDescent="0.3">
      <c r="A58" t="s">
        <v>22</v>
      </c>
      <c r="B58">
        <v>1572</v>
      </c>
      <c r="G58">
        <v>0</v>
      </c>
      <c r="L58">
        <v>0</v>
      </c>
      <c r="M58">
        <v>0</v>
      </c>
      <c r="Q58">
        <v>0</v>
      </c>
      <c r="R58">
        <v>0</v>
      </c>
      <c r="V58">
        <v>0</v>
      </c>
      <c r="W58">
        <v>0</v>
      </c>
      <c r="AA58">
        <v>0</v>
      </c>
      <c r="AB58">
        <v>0</v>
      </c>
      <c r="AF58">
        <v>0</v>
      </c>
      <c r="AG58">
        <v>0</v>
      </c>
      <c r="AK58">
        <v>0</v>
      </c>
      <c r="AL58">
        <v>0</v>
      </c>
      <c r="AP58">
        <v>0</v>
      </c>
      <c r="AQ58">
        <v>0</v>
      </c>
      <c r="AU58">
        <v>0</v>
      </c>
      <c r="AV58">
        <v>0</v>
      </c>
      <c r="AZ58">
        <v>0</v>
      </c>
      <c r="BA58">
        <v>0</v>
      </c>
      <c r="BE58">
        <v>0</v>
      </c>
      <c r="BF58">
        <v>0</v>
      </c>
      <c r="BJ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</row>
    <row r="59" spans="1:70" x14ac:dyDescent="0.3">
      <c r="A59" t="s">
        <v>23</v>
      </c>
      <c r="B59">
        <v>1574</v>
      </c>
      <c r="G59">
        <v>0</v>
      </c>
      <c r="L59">
        <v>0</v>
      </c>
      <c r="M59">
        <v>0</v>
      </c>
      <c r="Q59">
        <v>0</v>
      </c>
      <c r="R59">
        <v>0</v>
      </c>
      <c r="V59">
        <v>0</v>
      </c>
      <c r="W59">
        <v>0</v>
      </c>
      <c r="AA59">
        <v>0</v>
      </c>
      <c r="AB59">
        <v>0</v>
      </c>
      <c r="AF59">
        <v>0</v>
      </c>
      <c r="AG59">
        <v>0</v>
      </c>
      <c r="AK59">
        <v>0</v>
      </c>
      <c r="AL59">
        <v>0</v>
      </c>
      <c r="AP59">
        <v>0</v>
      </c>
      <c r="AQ59">
        <v>0</v>
      </c>
      <c r="AT59">
        <v>14467</v>
      </c>
      <c r="AU59">
        <v>14467</v>
      </c>
      <c r="AV59">
        <v>0</v>
      </c>
      <c r="AY59">
        <v>1658</v>
      </c>
      <c r="AZ59">
        <v>1658</v>
      </c>
      <c r="BA59">
        <v>14467</v>
      </c>
      <c r="BE59">
        <v>14467</v>
      </c>
      <c r="BF59">
        <v>1658</v>
      </c>
      <c r="BG59">
        <v>269.31999999999994</v>
      </c>
      <c r="BJ59">
        <v>1927.32</v>
      </c>
      <c r="BK59">
        <v>14467</v>
      </c>
      <c r="BL59">
        <v>2045.5999999999985</v>
      </c>
      <c r="BM59">
        <v>0</v>
      </c>
      <c r="BN59">
        <v>-118.27999999999861</v>
      </c>
      <c r="BO59">
        <v>0</v>
      </c>
      <c r="BP59">
        <v>0</v>
      </c>
      <c r="BQ59">
        <v>-118.27999999999861</v>
      </c>
      <c r="BR59">
        <v>-118.27999999999861</v>
      </c>
    </row>
    <row r="60" spans="1:70" x14ac:dyDescent="0.3">
      <c r="A60" t="s">
        <v>24</v>
      </c>
      <c r="B60">
        <v>1582</v>
      </c>
      <c r="G60">
        <v>0</v>
      </c>
      <c r="L60">
        <v>0</v>
      </c>
      <c r="M60">
        <v>0</v>
      </c>
      <c r="Q60">
        <v>0</v>
      </c>
      <c r="R60">
        <v>0</v>
      </c>
      <c r="V60">
        <v>0</v>
      </c>
      <c r="W60">
        <v>0</v>
      </c>
      <c r="AA60">
        <v>0</v>
      </c>
      <c r="AB60">
        <v>0</v>
      </c>
      <c r="AF60">
        <v>0</v>
      </c>
      <c r="AG60">
        <v>0</v>
      </c>
      <c r="AK60">
        <v>0</v>
      </c>
      <c r="AL60">
        <v>0</v>
      </c>
      <c r="AP60">
        <v>0</v>
      </c>
      <c r="AQ60">
        <v>0</v>
      </c>
      <c r="AT60">
        <v>-5738</v>
      </c>
      <c r="AU60">
        <v>-5738</v>
      </c>
      <c r="AV60">
        <v>0</v>
      </c>
      <c r="AY60">
        <v>2494</v>
      </c>
      <c r="AZ60">
        <v>2494</v>
      </c>
      <c r="BA60">
        <v>-5738</v>
      </c>
      <c r="BE60">
        <v>-5738</v>
      </c>
      <c r="BF60">
        <v>2494</v>
      </c>
      <c r="BG60">
        <v>-106.05000000000018</v>
      </c>
      <c r="BJ60">
        <v>2387.9499999999998</v>
      </c>
      <c r="BK60">
        <v>-5738</v>
      </c>
      <c r="BL60">
        <v>2340.27</v>
      </c>
      <c r="BM60">
        <v>0</v>
      </c>
      <c r="BN60">
        <v>47.679999999999836</v>
      </c>
      <c r="BO60">
        <v>0</v>
      </c>
      <c r="BP60">
        <v>0</v>
      </c>
      <c r="BQ60">
        <v>47.679999999999836</v>
      </c>
      <c r="BR60">
        <v>47.679999999999836</v>
      </c>
    </row>
    <row r="61" spans="1:70" x14ac:dyDescent="0.3">
      <c r="A61" t="s">
        <v>25</v>
      </c>
      <c r="B61">
        <v>2425</v>
      </c>
      <c r="G61">
        <v>0</v>
      </c>
      <c r="L61">
        <v>0</v>
      </c>
      <c r="M61">
        <v>0</v>
      </c>
      <c r="Q61">
        <v>0</v>
      </c>
      <c r="R61">
        <v>0</v>
      </c>
      <c r="V61">
        <v>0</v>
      </c>
      <c r="W61">
        <v>0</v>
      </c>
      <c r="AA61">
        <v>0</v>
      </c>
      <c r="AB61">
        <v>0</v>
      </c>
      <c r="AF61">
        <v>0</v>
      </c>
      <c r="AG61">
        <v>0</v>
      </c>
      <c r="AK61">
        <v>0</v>
      </c>
      <c r="AL61">
        <v>0</v>
      </c>
      <c r="AP61">
        <v>0</v>
      </c>
      <c r="AQ61">
        <v>0</v>
      </c>
      <c r="AU61">
        <v>0</v>
      </c>
      <c r="AV61">
        <v>0</v>
      </c>
      <c r="AZ61">
        <v>0</v>
      </c>
      <c r="BA61">
        <v>0</v>
      </c>
      <c r="BE61">
        <v>0</v>
      </c>
      <c r="BF61">
        <v>0</v>
      </c>
      <c r="BJ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</row>
    <row r="63" spans="1:70" x14ac:dyDescent="0.3">
      <c r="A63" t="s">
        <v>26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102711</v>
      </c>
      <c r="AU63">
        <v>102711</v>
      </c>
      <c r="AV63">
        <v>0</v>
      </c>
      <c r="AW63">
        <v>0</v>
      </c>
      <c r="AX63">
        <v>0</v>
      </c>
      <c r="AY63">
        <v>12382</v>
      </c>
      <c r="AZ63">
        <v>12382</v>
      </c>
      <c r="BA63">
        <v>102711</v>
      </c>
      <c r="BB63">
        <v>-2660.5</v>
      </c>
      <c r="BC63">
        <v>0</v>
      </c>
      <c r="BD63">
        <v>0</v>
      </c>
      <c r="BE63">
        <v>100050.5</v>
      </c>
      <c r="BF63">
        <v>12382</v>
      </c>
      <c r="BG63">
        <v>1578.3049999999996</v>
      </c>
      <c r="BH63">
        <v>0</v>
      </c>
      <c r="BI63">
        <v>0</v>
      </c>
      <c r="BJ63">
        <v>13960.305</v>
      </c>
      <c r="BK63">
        <v>102730</v>
      </c>
      <c r="BL63">
        <v>15134.099999999995</v>
      </c>
      <c r="BM63">
        <v>-2679.5</v>
      </c>
      <c r="BN63">
        <v>-1173.7949999999953</v>
      </c>
      <c r="BO63">
        <v>-60.221762499999997</v>
      </c>
      <c r="BP63">
        <v>-19.471033333333335</v>
      </c>
      <c r="BQ63">
        <v>-1253.4877958333288</v>
      </c>
      <c r="BR63">
        <v>-3681.4587041666605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Maw</dc:creator>
  <cp:lastModifiedBy>Margaret Maw</cp:lastModifiedBy>
  <cp:lastPrinted>2020-12-02T23:42:38Z</cp:lastPrinted>
  <dcterms:created xsi:type="dcterms:W3CDTF">2020-12-02T23:00:27Z</dcterms:created>
  <dcterms:modified xsi:type="dcterms:W3CDTF">2020-12-09T23:42:30Z</dcterms:modified>
</cp:coreProperties>
</file>