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R:\2021 CoS\Interrogatories\Pre-Settlement Clarification Questions\Board Staff\1_Board Staff_FFF\CQ-2-Staff-94\Attachments\"/>
    </mc:Choice>
  </mc:AlternateContent>
  <xr:revisionPtr revIDLastSave="0" documentId="13_ncr:1_{E17009DF-D351-430A-B931-76E5814B5C65}" xr6:coauthVersionLast="46" xr6:coauthVersionMax="46" xr10:uidLastSave="{00000000-0000-0000-0000-000000000000}"/>
  <bookViews>
    <workbookView xWindow="-120" yWindow="-120" windowWidth="29040" windowHeight="15840" xr2:uid="{2309A875-3162-4A83-B3F8-8998A03E3F08}"/>
  </bookViews>
  <sheets>
    <sheet name="App.2-BA_Fixed Asset Cont" sheetId="1" r:id="rId1"/>
  </sheets>
  <externalReferences>
    <externalReference r:id="rId2"/>
  </externalReferences>
  <definedNames>
    <definedName name="EBNUMBER">'[1]LDC Info'!$E$16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34" i="1" l="1"/>
  <c r="H534" i="1"/>
  <c r="O534" i="1" s="1"/>
  <c r="O533" i="1"/>
  <c r="N533" i="1"/>
  <c r="H533" i="1"/>
  <c r="M532" i="1"/>
  <c r="L541" i="1" s="1"/>
  <c r="L532" i="1"/>
  <c r="L535" i="1" s="1"/>
  <c r="K532" i="1"/>
  <c r="K535" i="1" s="1"/>
  <c r="K537" i="1" s="1"/>
  <c r="L544" i="1" s="1"/>
  <c r="J532" i="1"/>
  <c r="J535" i="1" s="1"/>
  <c r="G532" i="1"/>
  <c r="F532" i="1"/>
  <c r="F535" i="1" s="1"/>
  <c r="E532" i="1"/>
  <c r="E535" i="1" s="1"/>
  <c r="D532" i="1"/>
  <c r="D535" i="1" s="1"/>
  <c r="N531" i="1"/>
  <c r="H531" i="1"/>
  <c r="O531" i="1" s="1"/>
  <c r="N530" i="1"/>
  <c r="H530" i="1"/>
  <c r="O530" i="1" s="1"/>
  <c r="N529" i="1"/>
  <c r="H529" i="1"/>
  <c r="O529" i="1" s="1"/>
  <c r="N528" i="1"/>
  <c r="O528" i="1" s="1"/>
  <c r="H528" i="1"/>
  <c r="N527" i="1"/>
  <c r="H527" i="1"/>
  <c r="O527" i="1" s="1"/>
  <c r="N526" i="1"/>
  <c r="H526" i="1"/>
  <c r="O526" i="1" s="1"/>
  <c r="O525" i="1"/>
  <c r="N525" i="1"/>
  <c r="H525" i="1"/>
  <c r="N524" i="1"/>
  <c r="O524" i="1" s="1"/>
  <c r="H524" i="1"/>
  <c r="N523" i="1"/>
  <c r="H523" i="1"/>
  <c r="O523" i="1" s="1"/>
  <c r="N522" i="1"/>
  <c r="H522" i="1"/>
  <c r="O522" i="1" s="1"/>
  <c r="O521" i="1"/>
  <c r="N521" i="1"/>
  <c r="H521" i="1"/>
  <c r="N520" i="1"/>
  <c r="O520" i="1" s="1"/>
  <c r="H520" i="1"/>
  <c r="N519" i="1"/>
  <c r="H519" i="1"/>
  <c r="O519" i="1" s="1"/>
  <c r="N518" i="1"/>
  <c r="H518" i="1"/>
  <c r="O518" i="1" s="1"/>
  <c r="O517" i="1"/>
  <c r="N517" i="1"/>
  <c r="H517" i="1"/>
  <c r="N516" i="1"/>
  <c r="O516" i="1" s="1"/>
  <c r="H516" i="1"/>
  <c r="N515" i="1"/>
  <c r="H515" i="1"/>
  <c r="O515" i="1" s="1"/>
  <c r="N514" i="1"/>
  <c r="H514" i="1"/>
  <c r="O514" i="1" s="1"/>
  <c r="O513" i="1"/>
  <c r="N513" i="1"/>
  <c r="H513" i="1"/>
  <c r="N512" i="1"/>
  <c r="O512" i="1" s="1"/>
  <c r="H512" i="1"/>
  <c r="N511" i="1"/>
  <c r="H511" i="1"/>
  <c r="O511" i="1" s="1"/>
  <c r="N510" i="1"/>
  <c r="H510" i="1"/>
  <c r="O510" i="1" s="1"/>
  <c r="O509" i="1"/>
  <c r="N509" i="1"/>
  <c r="H509" i="1"/>
  <c r="N508" i="1"/>
  <c r="O508" i="1" s="1"/>
  <c r="H508" i="1"/>
  <c r="N507" i="1"/>
  <c r="H507" i="1"/>
  <c r="O507" i="1" s="1"/>
  <c r="N506" i="1"/>
  <c r="H506" i="1"/>
  <c r="O506" i="1" s="1"/>
  <c r="O505" i="1"/>
  <c r="N505" i="1"/>
  <c r="H505" i="1"/>
  <c r="N504" i="1"/>
  <c r="O504" i="1" s="1"/>
  <c r="H504" i="1"/>
  <c r="N503" i="1"/>
  <c r="H503" i="1"/>
  <c r="O503" i="1" s="1"/>
  <c r="N502" i="1"/>
  <c r="H502" i="1"/>
  <c r="O502" i="1" s="1"/>
  <c r="O501" i="1"/>
  <c r="N501" i="1"/>
  <c r="H501" i="1"/>
  <c r="N500" i="1"/>
  <c r="H500" i="1"/>
  <c r="O500" i="1" s="1"/>
  <c r="N499" i="1"/>
  <c r="H499" i="1"/>
  <c r="O499" i="1" s="1"/>
  <c r="N498" i="1"/>
  <c r="H498" i="1"/>
  <c r="O498" i="1" s="1"/>
  <c r="O497" i="1"/>
  <c r="N497" i="1"/>
  <c r="H497" i="1"/>
  <c r="N496" i="1"/>
  <c r="O496" i="1" s="1"/>
  <c r="H496" i="1"/>
  <c r="N495" i="1"/>
  <c r="H495" i="1"/>
  <c r="O495" i="1" s="1"/>
  <c r="N494" i="1"/>
  <c r="H494" i="1"/>
  <c r="O494" i="1" s="1"/>
  <c r="O493" i="1"/>
  <c r="N493" i="1"/>
  <c r="H493" i="1"/>
  <c r="N492" i="1"/>
  <c r="H492" i="1"/>
  <c r="O492" i="1" s="1"/>
  <c r="N491" i="1"/>
  <c r="N532" i="1" s="1"/>
  <c r="N535" i="1" s="1"/>
  <c r="H491" i="1"/>
  <c r="H532" i="1" s="1"/>
  <c r="H535" i="1" s="1"/>
  <c r="J476" i="1"/>
  <c r="O475" i="1"/>
  <c r="N475" i="1"/>
  <c r="H475" i="1"/>
  <c r="N474" i="1"/>
  <c r="O474" i="1" s="1"/>
  <c r="H474" i="1"/>
  <c r="L473" i="1"/>
  <c r="L476" i="1" s="1"/>
  <c r="K473" i="1"/>
  <c r="K476" i="1" s="1"/>
  <c r="K478" i="1" s="1"/>
  <c r="L484" i="1" s="1"/>
  <c r="J473" i="1"/>
  <c r="F473" i="1"/>
  <c r="F476" i="1" s="1"/>
  <c r="E473" i="1"/>
  <c r="E476" i="1" s="1"/>
  <c r="D473" i="1"/>
  <c r="D476" i="1" s="1"/>
  <c r="N472" i="1"/>
  <c r="H472" i="1"/>
  <c r="O472" i="1" s="1"/>
  <c r="N471" i="1"/>
  <c r="H471" i="1"/>
  <c r="O471" i="1" s="1"/>
  <c r="N470" i="1"/>
  <c r="O470" i="1" s="1"/>
  <c r="H470" i="1"/>
  <c r="O469" i="1"/>
  <c r="N469" i="1"/>
  <c r="H469" i="1"/>
  <c r="N468" i="1"/>
  <c r="O468" i="1" s="1"/>
  <c r="H468" i="1"/>
  <c r="N467" i="1"/>
  <c r="H467" i="1"/>
  <c r="O467" i="1" s="1"/>
  <c r="N466" i="1"/>
  <c r="H466" i="1"/>
  <c r="O466" i="1" s="1"/>
  <c r="O465" i="1"/>
  <c r="N465" i="1"/>
  <c r="H465" i="1"/>
  <c r="N464" i="1"/>
  <c r="H464" i="1"/>
  <c r="O464" i="1" s="1"/>
  <c r="N463" i="1"/>
  <c r="H463" i="1"/>
  <c r="O463" i="1" s="1"/>
  <c r="N462" i="1"/>
  <c r="O462" i="1" s="1"/>
  <c r="H462" i="1"/>
  <c r="O461" i="1"/>
  <c r="N461" i="1"/>
  <c r="H461" i="1"/>
  <c r="N460" i="1"/>
  <c r="O460" i="1" s="1"/>
  <c r="H460" i="1"/>
  <c r="N459" i="1"/>
  <c r="H459" i="1"/>
  <c r="O459" i="1" s="1"/>
  <c r="N458" i="1"/>
  <c r="H458" i="1"/>
  <c r="O458" i="1" s="1"/>
  <c r="O457" i="1"/>
  <c r="N457" i="1"/>
  <c r="H457" i="1"/>
  <c r="N456" i="1"/>
  <c r="H456" i="1"/>
  <c r="O456" i="1" s="1"/>
  <c r="N455" i="1"/>
  <c r="H455" i="1"/>
  <c r="O455" i="1" s="1"/>
  <c r="N454" i="1"/>
  <c r="H454" i="1"/>
  <c r="O454" i="1" s="1"/>
  <c r="O453" i="1"/>
  <c r="N453" i="1"/>
  <c r="H453" i="1"/>
  <c r="N452" i="1"/>
  <c r="O452" i="1" s="1"/>
  <c r="H452" i="1"/>
  <c r="N451" i="1"/>
  <c r="H451" i="1"/>
  <c r="O451" i="1" s="1"/>
  <c r="N450" i="1"/>
  <c r="H450" i="1"/>
  <c r="O450" i="1" s="1"/>
  <c r="O449" i="1"/>
  <c r="N449" i="1"/>
  <c r="H449" i="1"/>
  <c r="N448" i="1"/>
  <c r="H448" i="1"/>
  <c r="O448" i="1" s="1"/>
  <c r="N447" i="1"/>
  <c r="H447" i="1"/>
  <c r="O447" i="1" s="1"/>
  <c r="N446" i="1"/>
  <c r="H446" i="1"/>
  <c r="O446" i="1" s="1"/>
  <c r="O445" i="1"/>
  <c r="N445" i="1"/>
  <c r="H445" i="1"/>
  <c r="N444" i="1"/>
  <c r="O444" i="1" s="1"/>
  <c r="H444" i="1"/>
  <c r="N443" i="1"/>
  <c r="H443" i="1"/>
  <c r="O443" i="1" s="1"/>
  <c r="N442" i="1"/>
  <c r="H442" i="1"/>
  <c r="O442" i="1" s="1"/>
  <c r="O441" i="1"/>
  <c r="N441" i="1"/>
  <c r="H441" i="1"/>
  <c r="N440" i="1"/>
  <c r="H440" i="1"/>
  <c r="O440" i="1" s="1"/>
  <c r="N439" i="1"/>
  <c r="H439" i="1"/>
  <c r="O439" i="1" s="1"/>
  <c r="N438" i="1"/>
  <c r="H438" i="1"/>
  <c r="O438" i="1" s="1"/>
  <c r="O437" i="1"/>
  <c r="N437" i="1"/>
  <c r="H437" i="1"/>
  <c r="N436" i="1"/>
  <c r="O436" i="1" s="1"/>
  <c r="H436" i="1"/>
  <c r="N435" i="1"/>
  <c r="H435" i="1"/>
  <c r="O435" i="1" s="1"/>
  <c r="N434" i="1"/>
  <c r="H434" i="1"/>
  <c r="O434" i="1" s="1"/>
  <c r="O433" i="1"/>
  <c r="N433" i="1"/>
  <c r="H433" i="1"/>
  <c r="N432" i="1"/>
  <c r="N473" i="1" s="1"/>
  <c r="N476" i="1" s="1"/>
  <c r="H432" i="1"/>
  <c r="O432" i="1" s="1"/>
  <c r="O473" i="1" s="1"/>
  <c r="O476" i="1" s="1"/>
  <c r="L424" i="1"/>
  <c r="F417" i="1"/>
  <c r="N416" i="1"/>
  <c r="H416" i="1"/>
  <c r="O416" i="1" s="1"/>
  <c r="N415" i="1"/>
  <c r="H415" i="1"/>
  <c r="O415" i="1" s="1"/>
  <c r="M414" i="1"/>
  <c r="L414" i="1"/>
  <c r="L417" i="1" s="1"/>
  <c r="K414" i="1"/>
  <c r="K417" i="1" s="1"/>
  <c r="K419" i="1" s="1"/>
  <c r="L427" i="1" s="1"/>
  <c r="J414" i="1"/>
  <c r="J417" i="1" s="1"/>
  <c r="G414" i="1"/>
  <c r="G417" i="1" s="1"/>
  <c r="F414" i="1"/>
  <c r="E414" i="1"/>
  <c r="E417" i="1" s="1"/>
  <c r="D414" i="1"/>
  <c r="D417" i="1" s="1"/>
  <c r="N413" i="1"/>
  <c r="H413" i="1"/>
  <c r="O413" i="1" s="1"/>
  <c r="N412" i="1"/>
  <c r="H412" i="1"/>
  <c r="O412" i="1" s="1"/>
  <c r="N411" i="1"/>
  <c r="H411" i="1"/>
  <c r="O411" i="1" s="1"/>
  <c r="N410" i="1"/>
  <c r="H410" i="1"/>
  <c r="O410" i="1" s="1"/>
  <c r="O409" i="1"/>
  <c r="N409" i="1"/>
  <c r="H409" i="1"/>
  <c r="N408" i="1"/>
  <c r="H408" i="1"/>
  <c r="O408" i="1" s="1"/>
  <c r="N407" i="1"/>
  <c r="H407" i="1"/>
  <c r="O407" i="1" s="1"/>
  <c r="O406" i="1"/>
  <c r="N406" i="1"/>
  <c r="H406" i="1"/>
  <c r="N405" i="1"/>
  <c r="H405" i="1"/>
  <c r="O405" i="1" s="1"/>
  <c r="N404" i="1"/>
  <c r="H404" i="1"/>
  <c r="O404" i="1" s="1"/>
  <c r="N403" i="1"/>
  <c r="H403" i="1"/>
  <c r="O403" i="1" s="1"/>
  <c r="N402" i="1"/>
  <c r="H402" i="1"/>
  <c r="O402" i="1" s="1"/>
  <c r="O401" i="1"/>
  <c r="N401" i="1"/>
  <c r="H401" i="1"/>
  <c r="N400" i="1"/>
  <c r="H400" i="1"/>
  <c r="O400" i="1" s="1"/>
  <c r="N399" i="1"/>
  <c r="H399" i="1"/>
  <c r="O399" i="1" s="1"/>
  <c r="O398" i="1"/>
  <c r="N398" i="1"/>
  <c r="H398" i="1"/>
  <c r="N397" i="1"/>
  <c r="H397" i="1"/>
  <c r="O397" i="1" s="1"/>
  <c r="N396" i="1"/>
  <c r="H396" i="1"/>
  <c r="O396" i="1" s="1"/>
  <c r="N395" i="1"/>
  <c r="H395" i="1"/>
  <c r="O395" i="1" s="1"/>
  <c r="N394" i="1"/>
  <c r="H394" i="1"/>
  <c r="O394" i="1" s="1"/>
  <c r="O393" i="1"/>
  <c r="N393" i="1"/>
  <c r="H393" i="1"/>
  <c r="N392" i="1"/>
  <c r="H392" i="1"/>
  <c r="O392" i="1" s="1"/>
  <c r="N391" i="1"/>
  <c r="H391" i="1"/>
  <c r="O391" i="1" s="1"/>
  <c r="O390" i="1"/>
  <c r="N390" i="1"/>
  <c r="H390" i="1"/>
  <c r="N389" i="1"/>
  <c r="H389" i="1"/>
  <c r="O389" i="1" s="1"/>
  <c r="N388" i="1"/>
  <c r="H388" i="1"/>
  <c r="O388" i="1" s="1"/>
  <c r="N387" i="1"/>
  <c r="H387" i="1"/>
  <c r="O387" i="1" s="1"/>
  <c r="N386" i="1"/>
  <c r="H386" i="1"/>
  <c r="O386" i="1" s="1"/>
  <c r="O385" i="1"/>
  <c r="N385" i="1"/>
  <c r="H385" i="1"/>
  <c r="N384" i="1"/>
  <c r="H384" i="1"/>
  <c r="O384" i="1" s="1"/>
  <c r="N383" i="1"/>
  <c r="H383" i="1"/>
  <c r="O383" i="1" s="1"/>
  <c r="O382" i="1"/>
  <c r="N382" i="1"/>
  <c r="H382" i="1"/>
  <c r="N381" i="1"/>
  <c r="O381" i="1" s="1"/>
  <c r="H381" i="1"/>
  <c r="N380" i="1"/>
  <c r="H380" i="1"/>
  <c r="O380" i="1" s="1"/>
  <c r="N379" i="1"/>
  <c r="H379" i="1"/>
  <c r="O379" i="1" s="1"/>
  <c r="N378" i="1"/>
  <c r="H378" i="1"/>
  <c r="O378" i="1" s="1"/>
  <c r="O377" i="1"/>
  <c r="N377" i="1"/>
  <c r="H377" i="1"/>
  <c r="N376" i="1"/>
  <c r="H376" i="1"/>
  <c r="O376" i="1" s="1"/>
  <c r="N375" i="1"/>
  <c r="H375" i="1"/>
  <c r="O375" i="1" s="1"/>
  <c r="O374" i="1"/>
  <c r="N374" i="1"/>
  <c r="H374" i="1"/>
  <c r="O373" i="1"/>
  <c r="N373" i="1"/>
  <c r="N414" i="1" s="1"/>
  <c r="N417" i="1" s="1"/>
  <c r="H373" i="1"/>
  <c r="F358" i="1"/>
  <c r="E358" i="1"/>
  <c r="N357" i="1"/>
  <c r="H357" i="1"/>
  <c r="O357" i="1" s="1"/>
  <c r="N356" i="1"/>
  <c r="H356" i="1"/>
  <c r="O356" i="1" s="1"/>
  <c r="L355" i="1"/>
  <c r="L358" i="1" s="1"/>
  <c r="K355" i="1"/>
  <c r="K358" i="1" s="1"/>
  <c r="K360" i="1" s="1"/>
  <c r="L366" i="1" s="1"/>
  <c r="J355" i="1"/>
  <c r="J358" i="1" s="1"/>
  <c r="F355" i="1"/>
  <c r="E355" i="1"/>
  <c r="D355" i="1"/>
  <c r="D358" i="1" s="1"/>
  <c r="O354" i="1"/>
  <c r="N354" i="1"/>
  <c r="H354" i="1"/>
  <c r="O353" i="1"/>
  <c r="N353" i="1"/>
  <c r="H353" i="1"/>
  <c r="N352" i="1"/>
  <c r="H352" i="1"/>
  <c r="O352" i="1" s="1"/>
  <c r="N351" i="1"/>
  <c r="H351" i="1"/>
  <c r="O351" i="1" s="1"/>
  <c r="N350" i="1"/>
  <c r="H350" i="1"/>
  <c r="O350" i="1" s="1"/>
  <c r="O349" i="1"/>
  <c r="N349" i="1"/>
  <c r="H349" i="1"/>
  <c r="N348" i="1"/>
  <c r="O348" i="1" s="1"/>
  <c r="H348" i="1"/>
  <c r="N347" i="1"/>
  <c r="H347" i="1"/>
  <c r="O347" i="1" s="1"/>
  <c r="O346" i="1"/>
  <c r="N346" i="1"/>
  <c r="H346" i="1"/>
  <c r="O345" i="1"/>
  <c r="N345" i="1"/>
  <c r="H345" i="1"/>
  <c r="N344" i="1"/>
  <c r="H344" i="1"/>
  <c r="O344" i="1" s="1"/>
  <c r="N343" i="1"/>
  <c r="H343" i="1"/>
  <c r="O343" i="1" s="1"/>
  <c r="N342" i="1"/>
  <c r="H342" i="1"/>
  <c r="O342" i="1" s="1"/>
  <c r="O341" i="1"/>
  <c r="N341" i="1"/>
  <c r="H341" i="1"/>
  <c r="N340" i="1"/>
  <c r="O340" i="1" s="1"/>
  <c r="H340" i="1"/>
  <c r="N339" i="1"/>
  <c r="H339" i="1"/>
  <c r="O339" i="1" s="1"/>
  <c r="O338" i="1"/>
  <c r="N338" i="1"/>
  <c r="H338" i="1"/>
  <c r="O337" i="1"/>
  <c r="N337" i="1"/>
  <c r="H337" i="1"/>
  <c r="N336" i="1"/>
  <c r="H336" i="1"/>
  <c r="O336" i="1" s="1"/>
  <c r="N335" i="1"/>
  <c r="H335" i="1"/>
  <c r="O335" i="1" s="1"/>
  <c r="N334" i="1"/>
  <c r="H334" i="1"/>
  <c r="O334" i="1" s="1"/>
  <c r="O333" i="1"/>
  <c r="N333" i="1"/>
  <c r="H333" i="1"/>
  <c r="N332" i="1"/>
  <c r="O332" i="1" s="1"/>
  <c r="H332" i="1"/>
  <c r="N331" i="1"/>
  <c r="H331" i="1"/>
  <c r="O331" i="1" s="1"/>
  <c r="O330" i="1"/>
  <c r="N330" i="1"/>
  <c r="H330" i="1"/>
  <c r="O329" i="1"/>
  <c r="N329" i="1"/>
  <c r="H329" i="1"/>
  <c r="N328" i="1"/>
  <c r="H328" i="1"/>
  <c r="O328" i="1" s="1"/>
  <c r="N327" i="1"/>
  <c r="H327" i="1"/>
  <c r="O327" i="1" s="1"/>
  <c r="N326" i="1"/>
  <c r="H326" i="1"/>
  <c r="O326" i="1" s="1"/>
  <c r="O325" i="1"/>
  <c r="N325" i="1"/>
  <c r="H325" i="1"/>
  <c r="N324" i="1"/>
  <c r="O324" i="1" s="1"/>
  <c r="H324" i="1"/>
  <c r="N323" i="1"/>
  <c r="H323" i="1"/>
  <c r="O323" i="1" s="1"/>
  <c r="O322" i="1"/>
  <c r="N322" i="1"/>
  <c r="H322" i="1"/>
  <c r="O321" i="1"/>
  <c r="N321" i="1"/>
  <c r="H321" i="1"/>
  <c r="N320" i="1"/>
  <c r="H320" i="1"/>
  <c r="O320" i="1" s="1"/>
  <c r="N319" i="1"/>
  <c r="H319" i="1"/>
  <c r="O319" i="1" s="1"/>
  <c r="N318" i="1"/>
  <c r="H318" i="1"/>
  <c r="O318" i="1" s="1"/>
  <c r="O317" i="1"/>
  <c r="N317" i="1"/>
  <c r="N355" i="1" s="1"/>
  <c r="N358" i="1" s="1"/>
  <c r="H317" i="1"/>
  <c r="N316" i="1"/>
  <c r="O316" i="1" s="1"/>
  <c r="H316" i="1"/>
  <c r="N315" i="1"/>
  <c r="H315" i="1"/>
  <c r="O315" i="1" s="1"/>
  <c r="O314" i="1"/>
  <c r="N314" i="1"/>
  <c r="H314" i="1"/>
  <c r="H355" i="1" s="1"/>
  <c r="H358" i="1" s="1"/>
  <c r="L299" i="1"/>
  <c r="N298" i="1"/>
  <c r="H298" i="1"/>
  <c r="O298" i="1" s="1"/>
  <c r="N297" i="1"/>
  <c r="H297" i="1"/>
  <c r="O297" i="1" s="1"/>
  <c r="L296" i="1"/>
  <c r="K296" i="1"/>
  <c r="K299" i="1" s="1"/>
  <c r="K301" i="1" s="1"/>
  <c r="L307" i="1" s="1"/>
  <c r="J296" i="1"/>
  <c r="J299" i="1" s="1"/>
  <c r="F296" i="1"/>
  <c r="F299" i="1" s="1"/>
  <c r="E296" i="1"/>
  <c r="E299" i="1" s="1"/>
  <c r="D296" i="1"/>
  <c r="D299" i="1" s="1"/>
  <c r="N295" i="1"/>
  <c r="H295" i="1"/>
  <c r="O295" i="1" s="1"/>
  <c r="O294" i="1"/>
  <c r="N294" i="1"/>
  <c r="H294" i="1"/>
  <c r="N293" i="1"/>
  <c r="O293" i="1" s="1"/>
  <c r="H293" i="1"/>
  <c r="N292" i="1"/>
  <c r="H292" i="1"/>
  <c r="O292" i="1" s="1"/>
  <c r="N291" i="1"/>
  <c r="H291" i="1"/>
  <c r="O291" i="1" s="1"/>
  <c r="N290" i="1"/>
  <c r="H290" i="1"/>
  <c r="O290" i="1" s="1"/>
  <c r="O289" i="1"/>
  <c r="N289" i="1"/>
  <c r="H289" i="1"/>
  <c r="N288" i="1"/>
  <c r="H288" i="1"/>
  <c r="O288" i="1" s="1"/>
  <c r="N287" i="1"/>
  <c r="H287" i="1"/>
  <c r="O287" i="1" s="1"/>
  <c r="O286" i="1"/>
  <c r="N286" i="1"/>
  <c r="H286" i="1"/>
  <c r="O285" i="1"/>
  <c r="N285" i="1"/>
  <c r="H285" i="1"/>
  <c r="N284" i="1"/>
  <c r="H284" i="1"/>
  <c r="O284" i="1" s="1"/>
  <c r="N283" i="1"/>
  <c r="H283" i="1"/>
  <c r="O283" i="1" s="1"/>
  <c r="N282" i="1"/>
  <c r="H282" i="1"/>
  <c r="O282" i="1" s="1"/>
  <c r="O281" i="1"/>
  <c r="N281" i="1"/>
  <c r="H281" i="1"/>
  <c r="N280" i="1"/>
  <c r="O280" i="1" s="1"/>
  <c r="H280" i="1"/>
  <c r="N279" i="1"/>
  <c r="H279" i="1"/>
  <c r="O279" i="1" s="1"/>
  <c r="O278" i="1"/>
  <c r="N278" i="1"/>
  <c r="H278" i="1"/>
  <c r="O277" i="1"/>
  <c r="N277" i="1"/>
  <c r="H277" i="1"/>
  <c r="N276" i="1"/>
  <c r="H276" i="1"/>
  <c r="O276" i="1" s="1"/>
  <c r="N275" i="1"/>
  <c r="H275" i="1"/>
  <c r="O275" i="1" s="1"/>
  <c r="N274" i="1"/>
  <c r="H274" i="1"/>
  <c r="O274" i="1" s="1"/>
  <c r="O273" i="1"/>
  <c r="N273" i="1"/>
  <c r="H273" i="1"/>
  <c r="N272" i="1"/>
  <c r="O272" i="1" s="1"/>
  <c r="H272" i="1"/>
  <c r="N271" i="1"/>
  <c r="H271" i="1"/>
  <c r="O271" i="1" s="1"/>
  <c r="O270" i="1"/>
  <c r="N270" i="1"/>
  <c r="H270" i="1"/>
  <c r="O269" i="1"/>
  <c r="N269" i="1"/>
  <c r="H269" i="1"/>
  <c r="N268" i="1"/>
  <c r="H268" i="1"/>
  <c r="O268" i="1" s="1"/>
  <c r="N267" i="1"/>
  <c r="H267" i="1"/>
  <c r="O267" i="1" s="1"/>
  <c r="N266" i="1"/>
  <c r="H266" i="1"/>
  <c r="O266" i="1" s="1"/>
  <c r="O265" i="1"/>
  <c r="N265" i="1"/>
  <c r="H265" i="1"/>
  <c r="N264" i="1"/>
  <c r="O264" i="1" s="1"/>
  <c r="H264" i="1"/>
  <c r="N263" i="1"/>
  <c r="H263" i="1"/>
  <c r="O263" i="1" s="1"/>
  <c r="O262" i="1"/>
  <c r="N262" i="1"/>
  <c r="H262" i="1"/>
  <c r="O261" i="1"/>
  <c r="N261" i="1"/>
  <c r="H261" i="1"/>
  <c r="N260" i="1"/>
  <c r="H260" i="1"/>
  <c r="O260" i="1" s="1"/>
  <c r="N259" i="1"/>
  <c r="H259" i="1"/>
  <c r="O259" i="1" s="1"/>
  <c r="N258" i="1"/>
  <c r="H258" i="1"/>
  <c r="O258" i="1" s="1"/>
  <c r="O257" i="1"/>
  <c r="N257" i="1"/>
  <c r="H257" i="1"/>
  <c r="N256" i="1"/>
  <c r="O256" i="1" s="1"/>
  <c r="H256" i="1"/>
  <c r="N255" i="1"/>
  <c r="N296" i="1" s="1"/>
  <c r="N299" i="1" s="1"/>
  <c r="H255" i="1"/>
  <c r="H296" i="1" s="1"/>
  <c r="H299" i="1" s="1"/>
  <c r="J240" i="1"/>
  <c r="D240" i="1"/>
  <c r="O239" i="1"/>
  <c r="N239" i="1"/>
  <c r="H239" i="1"/>
  <c r="N238" i="1"/>
  <c r="H238" i="1"/>
  <c r="O238" i="1" s="1"/>
  <c r="L237" i="1"/>
  <c r="L240" i="1" s="1"/>
  <c r="K237" i="1"/>
  <c r="K240" i="1" s="1"/>
  <c r="K242" i="1" s="1"/>
  <c r="L248" i="1" s="1"/>
  <c r="J237" i="1"/>
  <c r="F237" i="1"/>
  <c r="F240" i="1" s="1"/>
  <c r="E237" i="1"/>
  <c r="E240" i="1" s="1"/>
  <c r="D237" i="1"/>
  <c r="N236" i="1"/>
  <c r="O236" i="1" s="1"/>
  <c r="H236" i="1"/>
  <c r="N235" i="1"/>
  <c r="H235" i="1"/>
  <c r="O235" i="1" s="1"/>
  <c r="O234" i="1"/>
  <c r="N234" i="1"/>
  <c r="H234" i="1"/>
  <c r="O233" i="1"/>
  <c r="N233" i="1"/>
  <c r="H233" i="1"/>
  <c r="N232" i="1"/>
  <c r="H232" i="1"/>
  <c r="O232" i="1" s="1"/>
  <c r="N231" i="1"/>
  <c r="H231" i="1"/>
  <c r="O231" i="1" s="1"/>
  <c r="N230" i="1"/>
  <c r="H230" i="1"/>
  <c r="O230" i="1" s="1"/>
  <c r="O229" i="1"/>
  <c r="N229" i="1"/>
  <c r="H229" i="1"/>
  <c r="N228" i="1"/>
  <c r="O228" i="1" s="1"/>
  <c r="H228" i="1"/>
  <c r="N227" i="1"/>
  <c r="H227" i="1"/>
  <c r="O227" i="1" s="1"/>
  <c r="O226" i="1"/>
  <c r="N226" i="1"/>
  <c r="H226" i="1"/>
  <c r="O225" i="1"/>
  <c r="N225" i="1"/>
  <c r="H225" i="1"/>
  <c r="N224" i="1"/>
  <c r="H224" i="1"/>
  <c r="O224" i="1" s="1"/>
  <c r="N223" i="1"/>
  <c r="H223" i="1"/>
  <c r="O223" i="1" s="1"/>
  <c r="N222" i="1"/>
  <c r="H222" i="1"/>
  <c r="O222" i="1" s="1"/>
  <c r="O221" i="1"/>
  <c r="N221" i="1"/>
  <c r="H221" i="1"/>
  <c r="N220" i="1"/>
  <c r="O220" i="1" s="1"/>
  <c r="H220" i="1"/>
  <c r="N219" i="1"/>
  <c r="H219" i="1"/>
  <c r="O219" i="1" s="1"/>
  <c r="O218" i="1"/>
  <c r="N218" i="1"/>
  <c r="H218" i="1"/>
  <c r="O217" i="1"/>
  <c r="N217" i="1"/>
  <c r="H217" i="1"/>
  <c r="N216" i="1"/>
  <c r="H216" i="1"/>
  <c r="O216" i="1" s="1"/>
  <c r="N215" i="1"/>
  <c r="H215" i="1"/>
  <c r="O215" i="1" s="1"/>
  <c r="N214" i="1"/>
  <c r="H214" i="1"/>
  <c r="O214" i="1" s="1"/>
  <c r="O213" i="1"/>
  <c r="N213" i="1"/>
  <c r="H213" i="1"/>
  <c r="N212" i="1"/>
  <c r="O212" i="1" s="1"/>
  <c r="H212" i="1"/>
  <c r="N211" i="1"/>
  <c r="H211" i="1"/>
  <c r="O211" i="1" s="1"/>
  <c r="O210" i="1"/>
  <c r="N210" i="1"/>
  <c r="H210" i="1"/>
  <c r="O209" i="1"/>
  <c r="N209" i="1"/>
  <c r="H209" i="1"/>
  <c r="N208" i="1"/>
  <c r="H208" i="1"/>
  <c r="O208" i="1" s="1"/>
  <c r="N207" i="1"/>
  <c r="H207" i="1"/>
  <c r="O207" i="1" s="1"/>
  <c r="N206" i="1"/>
  <c r="H206" i="1"/>
  <c r="O206" i="1" s="1"/>
  <c r="O205" i="1"/>
  <c r="N205" i="1"/>
  <c r="H205" i="1"/>
  <c r="N204" i="1"/>
  <c r="O204" i="1" s="1"/>
  <c r="H204" i="1"/>
  <c r="N203" i="1"/>
  <c r="H203" i="1"/>
  <c r="O203" i="1" s="1"/>
  <c r="O202" i="1"/>
  <c r="N202" i="1"/>
  <c r="H202" i="1"/>
  <c r="O201" i="1"/>
  <c r="N201" i="1"/>
  <c r="H201" i="1"/>
  <c r="N200" i="1"/>
  <c r="H200" i="1"/>
  <c r="O200" i="1" s="1"/>
  <c r="N199" i="1"/>
  <c r="H199" i="1"/>
  <c r="O199" i="1" s="1"/>
  <c r="N198" i="1"/>
  <c r="H198" i="1"/>
  <c r="O198" i="1" s="1"/>
  <c r="O197" i="1"/>
  <c r="N197" i="1"/>
  <c r="H197" i="1"/>
  <c r="N196" i="1"/>
  <c r="N237" i="1" s="1"/>
  <c r="N240" i="1" s="1"/>
  <c r="H196" i="1"/>
  <c r="E181" i="1"/>
  <c r="D181" i="1"/>
  <c r="O180" i="1"/>
  <c r="N180" i="1"/>
  <c r="H180" i="1"/>
  <c r="O179" i="1"/>
  <c r="N179" i="1"/>
  <c r="H179" i="1"/>
  <c r="L178" i="1"/>
  <c r="L181" i="1" s="1"/>
  <c r="K178" i="1"/>
  <c r="K181" i="1" s="1"/>
  <c r="K183" i="1" s="1"/>
  <c r="L189" i="1" s="1"/>
  <c r="J178" i="1"/>
  <c r="J181" i="1" s="1"/>
  <c r="F178" i="1"/>
  <c r="F181" i="1" s="1"/>
  <c r="E178" i="1"/>
  <c r="D178" i="1"/>
  <c r="O177" i="1"/>
  <c r="N177" i="1"/>
  <c r="H177" i="1"/>
  <c r="N176" i="1"/>
  <c r="H176" i="1"/>
  <c r="O176" i="1" s="1"/>
  <c r="N175" i="1"/>
  <c r="H175" i="1"/>
  <c r="O175" i="1" s="1"/>
  <c r="O174" i="1"/>
  <c r="N174" i="1"/>
  <c r="H174" i="1"/>
  <c r="O173" i="1"/>
  <c r="N173" i="1"/>
  <c r="H173" i="1"/>
  <c r="N172" i="1"/>
  <c r="H172" i="1"/>
  <c r="O172" i="1" s="1"/>
  <c r="N171" i="1"/>
  <c r="H171" i="1"/>
  <c r="O171" i="1" s="1"/>
  <c r="N170" i="1"/>
  <c r="H170" i="1"/>
  <c r="O170" i="1" s="1"/>
  <c r="O169" i="1"/>
  <c r="N169" i="1"/>
  <c r="H169" i="1"/>
  <c r="N168" i="1"/>
  <c r="H168" i="1"/>
  <c r="O168" i="1" s="1"/>
  <c r="N167" i="1"/>
  <c r="H167" i="1"/>
  <c r="O167" i="1" s="1"/>
  <c r="O166" i="1"/>
  <c r="N166" i="1"/>
  <c r="H166" i="1"/>
  <c r="O165" i="1"/>
  <c r="N165" i="1"/>
  <c r="H165" i="1"/>
  <c r="N164" i="1"/>
  <c r="H164" i="1"/>
  <c r="O164" i="1" s="1"/>
  <c r="N163" i="1"/>
  <c r="H163" i="1"/>
  <c r="O163" i="1" s="1"/>
  <c r="N162" i="1"/>
  <c r="H162" i="1"/>
  <c r="O162" i="1" s="1"/>
  <c r="O161" i="1"/>
  <c r="N161" i="1"/>
  <c r="H161" i="1"/>
  <c r="N160" i="1"/>
  <c r="H160" i="1"/>
  <c r="O160" i="1" s="1"/>
  <c r="N159" i="1"/>
  <c r="H159" i="1"/>
  <c r="O159" i="1" s="1"/>
  <c r="O158" i="1"/>
  <c r="N158" i="1"/>
  <c r="H158" i="1"/>
  <c r="O157" i="1"/>
  <c r="N157" i="1"/>
  <c r="H157" i="1"/>
  <c r="N156" i="1"/>
  <c r="H156" i="1"/>
  <c r="O156" i="1" s="1"/>
  <c r="N155" i="1"/>
  <c r="H155" i="1"/>
  <c r="O155" i="1" s="1"/>
  <c r="N154" i="1"/>
  <c r="H154" i="1"/>
  <c r="O154" i="1" s="1"/>
  <c r="O153" i="1"/>
  <c r="N153" i="1"/>
  <c r="H153" i="1"/>
  <c r="N152" i="1"/>
  <c r="H152" i="1"/>
  <c r="O152" i="1" s="1"/>
  <c r="N151" i="1"/>
  <c r="H151" i="1"/>
  <c r="O151" i="1" s="1"/>
  <c r="O150" i="1"/>
  <c r="N150" i="1"/>
  <c r="H150" i="1"/>
  <c r="N149" i="1"/>
  <c r="O149" i="1" s="1"/>
  <c r="H149" i="1"/>
  <c r="N148" i="1"/>
  <c r="H148" i="1"/>
  <c r="O148" i="1" s="1"/>
  <c r="N147" i="1"/>
  <c r="H147" i="1"/>
  <c r="O147" i="1" s="1"/>
  <c r="N146" i="1"/>
  <c r="H146" i="1"/>
  <c r="O146" i="1" s="1"/>
  <c r="O145" i="1"/>
  <c r="N145" i="1"/>
  <c r="H145" i="1"/>
  <c r="N144" i="1"/>
  <c r="H144" i="1"/>
  <c r="O144" i="1" s="1"/>
  <c r="N143" i="1"/>
  <c r="H143" i="1"/>
  <c r="O143" i="1" s="1"/>
  <c r="O142" i="1"/>
  <c r="N142" i="1"/>
  <c r="H142" i="1"/>
  <c r="N141" i="1"/>
  <c r="O141" i="1" s="1"/>
  <c r="H141" i="1"/>
  <c r="N140" i="1"/>
  <c r="N178" i="1" s="1"/>
  <c r="N181" i="1" s="1"/>
  <c r="H140" i="1"/>
  <c r="O140" i="1" s="1"/>
  <c r="N139" i="1"/>
  <c r="H139" i="1"/>
  <c r="O139" i="1" s="1"/>
  <c r="N138" i="1"/>
  <c r="H138" i="1"/>
  <c r="O138" i="1" s="1"/>
  <c r="O137" i="1"/>
  <c r="N137" i="1"/>
  <c r="H137" i="1"/>
  <c r="H178" i="1" s="1"/>
  <c r="H181" i="1" s="1"/>
  <c r="L121" i="1"/>
  <c r="K121" i="1"/>
  <c r="K123" i="1" s="1"/>
  <c r="L130" i="1" s="1"/>
  <c r="N120" i="1"/>
  <c r="H120" i="1"/>
  <c r="O120" i="1" s="1"/>
  <c r="O119" i="1"/>
  <c r="N119" i="1"/>
  <c r="H119" i="1"/>
  <c r="L118" i="1"/>
  <c r="K118" i="1"/>
  <c r="J118" i="1"/>
  <c r="J121" i="1" s="1"/>
  <c r="F118" i="1"/>
  <c r="F121" i="1" s="1"/>
  <c r="E118" i="1"/>
  <c r="E121" i="1" s="1"/>
  <c r="D118" i="1"/>
  <c r="D121" i="1" s="1"/>
  <c r="N117" i="1"/>
  <c r="H117" i="1"/>
  <c r="O117" i="1" s="1"/>
  <c r="O116" i="1"/>
  <c r="N116" i="1"/>
  <c r="H116" i="1"/>
  <c r="N115" i="1"/>
  <c r="O115" i="1" s="1"/>
  <c r="H115" i="1"/>
  <c r="N114" i="1"/>
  <c r="H114" i="1"/>
  <c r="O114" i="1" s="1"/>
  <c r="O113" i="1"/>
  <c r="N113" i="1"/>
  <c r="H113" i="1"/>
  <c r="O112" i="1"/>
  <c r="N112" i="1"/>
  <c r="H112" i="1"/>
  <c r="N111" i="1"/>
  <c r="H111" i="1"/>
  <c r="O111" i="1" s="1"/>
  <c r="N110" i="1"/>
  <c r="H110" i="1"/>
  <c r="O110" i="1" s="1"/>
  <c r="N109" i="1"/>
  <c r="H109" i="1"/>
  <c r="O109" i="1" s="1"/>
  <c r="O108" i="1"/>
  <c r="N108" i="1"/>
  <c r="H108" i="1"/>
  <c r="N107" i="1"/>
  <c r="O107" i="1" s="1"/>
  <c r="H107" i="1"/>
  <c r="N106" i="1"/>
  <c r="H106" i="1"/>
  <c r="O106" i="1" s="1"/>
  <c r="O105" i="1"/>
  <c r="N105" i="1"/>
  <c r="H105" i="1"/>
  <c r="O104" i="1"/>
  <c r="N104" i="1"/>
  <c r="H104" i="1"/>
  <c r="N103" i="1"/>
  <c r="H103" i="1"/>
  <c r="O103" i="1" s="1"/>
  <c r="N102" i="1"/>
  <c r="H102" i="1"/>
  <c r="O102" i="1" s="1"/>
  <c r="N101" i="1"/>
  <c r="H101" i="1"/>
  <c r="O101" i="1" s="1"/>
  <c r="O100" i="1"/>
  <c r="N100" i="1"/>
  <c r="H100" i="1"/>
  <c r="N99" i="1"/>
  <c r="O99" i="1" s="1"/>
  <c r="H99" i="1"/>
  <c r="N98" i="1"/>
  <c r="H98" i="1"/>
  <c r="O98" i="1" s="1"/>
  <c r="O97" i="1"/>
  <c r="N97" i="1"/>
  <c r="H97" i="1"/>
  <c r="O96" i="1"/>
  <c r="N96" i="1"/>
  <c r="H96" i="1"/>
  <c r="N95" i="1"/>
  <c r="H95" i="1"/>
  <c r="O95" i="1" s="1"/>
  <c r="N94" i="1"/>
  <c r="H94" i="1"/>
  <c r="O94" i="1" s="1"/>
  <c r="N93" i="1"/>
  <c r="H93" i="1"/>
  <c r="O93" i="1" s="1"/>
  <c r="O92" i="1"/>
  <c r="N92" i="1"/>
  <c r="H92" i="1"/>
  <c r="N91" i="1"/>
  <c r="O91" i="1" s="1"/>
  <c r="H91" i="1"/>
  <c r="N90" i="1"/>
  <c r="H90" i="1"/>
  <c r="O90" i="1" s="1"/>
  <c r="O89" i="1"/>
  <c r="N89" i="1"/>
  <c r="H89" i="1"/>
  <c r="O88" i="1"/>
  <c r="N88" i="1"/>
  <c r="H88" i="1"/>
  <c r="N87" i="1"/>
  <c r="H87" i="1"/>
  <c r="O87" i="1" s="1"/>
  <c r="N86" i="1"/>
  <c r="H86" i="1"/>
  <c r="O86" i="1" s="1"/>
  <c r="N85" i="1"/>
  <c r="H85" i="1"/>
  <c r="O85" i="1" s="1"/>
  <c r="O84" i="1"/>
  <c r="N84" i="1"/>
  <c r="H84" i="1"/>
  <c r="N83" i="1"/>
  <c r="O83" i="1" s="1"/>
  <c r="H83" i="1"/>
  <c r="N82" i="1"/>
  <c r="H82" i="1"/>
  <c r="O82" i="1" s="1"/>
  <c r="O81" i="1"/>
  <c r="N81" i="1"/>
  <c r="H81" i="1"/>
  <c r="O80" i="1"/>
  <c r="N80" i="1"/>
  <c r="H80" i="1"/>
  <c r="N79" i="1"/>
  <c r="H79" i="1"/>
  <c r="H118" i="1" s="1"/>
  <c r="H121" i="1" s="1"/>
  <c r="N78" i="1"/>
  <c r="H78" i="1"/>
  <c r="O78" i="1" s="1"/>
  <c r="N77" i="1"/>
  <c r="N118" i="1" s="1"/>
  <c r="N121" i="1" s="1"/>
  <c r="H77" i="1"/>
  <c r="O77" i="1" s="1"/>
  <c r="F61" i="1"/>
  <c r="N60" i="1"/>
  <c r="H60" i="1"/>
  <c r="O60" i="1" s="1"/>
  <c r="N59" i="1"/>
  <c r="H59" i="1"/>
  <c r="O59" i="1" s="1"/>
  <c r="L58" i="1"/>
  <c r="L61" i="1" s="1"/>
  <c r="K58" i="1"/>
  <c r="K61" i="1" s="1"/>
  <c r="K63" i="1" s="1"/>
  <c r="L70" i="1" s="1"/>
  <c r="J58" i="1"/>
  <c r="J61" i="1" s="1"/>
  <c r="F58" i="1"/>
  <c r="E58" i="1"/>
  <c r="E61" i="1" s="1"/>
  <c r="D58" i="1"/>
  <c r="D61" i="1" s="1"/>
  <c r="N57" i="1"/>
  <c r="H57" i="1"/>
  <c r="O57" i="1" s="1"/>
  <c r="N56" i="1"/>
  <c r="H56" i="1"/>
  <c r="O56" i="1" s="1"/>
  <c r="O55" i="1"/>
  <c r="N55" i="1"/>
  <c r="H55" i="1"/>
  <c r="N54" i="1"/>
  <c r="H54" i="1"/>
  <c r="O54" i="1" s="1"/>
  <c r="N53" i="1"/>
  <c r="H53" i="1"/>
  <c r="O53" i="1" s="1"/>
  <c r="O52" i="1"/>
  <c r="N52" i="1"/>
  <c r="H52" i="1"/>
  <c r="N51" i="1"/>
  <c r="O51" i="1" s="1"/>
  <c r="H51" i="1"/>
  <c r="N50" i="1"/>
  <c r="H50" i="1"/>
  <c r="O50" i="1" s="1"/>
  <c r="N49" i="1"/>
  <c r="H49" i="1"/>
  <c r="O49" i="1" s="1"/>
  <c r="N48" i="1"/>
  <c r="H48" i="1"/>
  <c r="O48" i="1" s="1"/>
  <c r="O47" i="1"/>
  <c r="N47" i="1"/>
  <c r="H47" i="1"/>
  <c r="N46" i="1"/>
  <c r="H46" i="1"/>
  <c r="O46" i="1" s="1"/>
  <c r="N45" i="1"/>
  <c r="H45" i="1"/>
  <c r="O45" i="1" s="1"/>
  <c r="O44" i="1"/>
  <c r="N44" i="1"/>
  <c r="H44" i="1"/>
  <c r="N43" i="1"/>
  <c r="O43" i="1" s="1"/>
  <c r="H43" i="1"/>
  <c r="N42" i="1"/>
  <c r="H42" i="1"/>
  <c r="O42" i="1" s="1"/>
  <c r="N41" i="1"/>
  <c r="H41" i="1"/>
  <c r="O41" i="1" s="1"/>
  <c r="N40" i="1"/>
  <c r="H40" i="1"/>
  <c r="O40" i="1" s="1"/>
  <c r="O39" i="1"/>
  <c r="N39" i="1"/>
  <c r="H39" i="1"/>
  <c r="N38" i="1"/>
  <c r="H38" i="1"/>
  <c r="O38" i="1" s="1"/>
  <c r="N37" i="1"/>
  <c r="H37" i="1"/>
  <c r="O37" i="1" s="1"/>
  <c r="O36" i="1"/>
  <c r="N36" i="1"/>
  <c r="H36" i="1"/>
  <c r="O35" i="1"/>
  <c r="N35" i="1"/>
  <c r="H35" i="1"/>
  <c r="N34" i="1"/>
  <c r="H34" i="1"/>
  <c r="O34" i="1" s="1"/>
  <c r="N33" i="1"/>
  <c r="H33" i="1"/>
  <c r="O33" i="1" s="1"/>
  <c r="N32" i="1"/>
  <c r="H32" i="1"/>
  <c r="O32" i="1" s="1"/>
  <c r="O31" i="1"/>
  <c r="N31" i="1"/>
  <c r="H31" i="1"/>
  <c r="N30" i="1"/>
  <c r="O30" i="1" s="1"/>
  <c r="H30" i="1"/>
  <c r="N29" i="1"/>
  <c r="H29" i="1"/>
  <c r="O29" i="1" s="1"/>
  <c r="O28" i="1"/>
  <c r="N28" i="1"/>
  <c r="H28" i="1"/>
  <c r="O27" i="1"/>
  <c r="N27" i="1"/>
  <c r="H27" i="1"/>
  <c r="N26" i="1"/>
  <c r="H26" i="1"/>
  <c r="O26" i="1" s="1"/>
  <c r="N25" i="1"/>
  <c r="H25" i="1"/>
  <c r="O25" i="1" s="1"/>
  <c r="N24" i="1"/>
  <c r="H24" i="1"/>
  <c r="O24" i="1" s="1"/>
  <c r="O23" i="1"/>
  <c r="N23" i="1"/>
  <c r="H23" i="1"/>
  <c r="N22" i="1"/>
  <c r="H22" i="1"/>
  <c r="O22" i="1" s="1"/>
  <c r="N21" i="1"/>
  <c r="H21" i="1"/>
  <c r="O21" i="1" s="1"/>
  <c r="O20" i="1"/>
  <c r="N20" i="1"/>
  <c r="H20" i="1"/>
  <c r="O19" i="1"/>
  <c r="N19" i="1"/>
  <c r="H19" i="1"/>
  <c r="N18" i="1"/>
  <c r="H18" i="1"/>
  <c r="O18" i="1" s="1"/>
  <c r="N17" i="1"/>
  <c r="N58" i="1" s="1"/>
  <c r="N61" i="1" s="1"/>
  <c r="H17" i="1"/>
  <c r="O17" i="1" s="1"/>
  <c r="O58" i="1" s="1"/>
  <c r="O61" i="1" s="1"/>
  <c r="O1" i="1"/>
  <c r="O178" i="1" l="1"/>
  <c r="O181" i="1" s="1"/>
  <c r="O355" i="1"/>
  <c r="O358" i="1" s="1"/>
  <c r="O414" i="1"/>
  <c r="O417" i="1" s="1"/>
  <c r="O79" i="1"/>
  <c r="O118" i="1" s="1"/>
  <c r="O121" i="1" s="1"/>
  <c r="H237" i="1"/>
  <c r="H240" i="1" s="1"/>
  <c r="H414" i="1"/>
  <c r="H417" i="1" s="1"/>
  <c r="H473" i="1"/>
  <c r="H476" i="1" s="1"/>
  <c r="H58" i="1"/>
  <c r="H61" i="1" s="1"/>
  <c r="O255" i="1"/>
  <c r="O296" i="1" s="1"/>
  <c r="O299" i="1" s="1"/>
  <c r="O491" i="1"/>
  <c r="O532" i="1" s="1"/>
  <c r="O535" i="1" s="1"/>
  <c r="O196" i="1"/>
  <c r="O237" i="1" s="1"/>
  <c r="O240" i="1" s="1"/>
</calcChain>
</file>

<file path=xl/sharedStrings.xml><?xml version="1.0" encoding="utf-8"?>
<sst xmlns="http://schemas.openxmlformats.org/spreadsheetml/2006/main" count="710" uniqueCount="99">
  <si>
    <t>File Number:</t>
  </si>
  <si>
    <t>Exhibit:</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</si>
  <si>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</si>
  <si>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</si>
  <si>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</si>
  <si>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</si>
  <si>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</si>
  <si>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</si>
  <si>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</si>
  <si>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CGAAP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</si>
  <si>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</si>
  <si>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</si>
  <si>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</si>
  <si>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</si>
  <si>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</si>
  <si>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</si>
  <si>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</si>
  <si>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</si>
  <si>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</si>
  <si>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ICM</t>
  </si>
  <si>
    <t>Closing Balance</t>
  </si>
  <si>
    <t>Additions</t>
  </si>
  <si>
    <t>Net Book Value</t>
  </si>
  <si>
    <t>Capital Contributions Paid</t>
  </si>
  <si>
    <t>Computer Software (Formally known as Account 1925)</t>
  </si>
  <si>
    <t>CEC</t>
  </si>
  <si>
    <t>Land Rights (Formally known as Account 1906)</t>
  </si>
  <si>
    <t>N/A</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</si>
  <si>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</si>
  <si>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</si>
  <si>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</si>
  <si>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</si>
  <si>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</si>
  <si>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</si>
  <si>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</si>
  <si>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</si>
  <si>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</si>
  <si>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</si>
  <si>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</si>
  <si>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</si>
  <si>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</si>
  <si>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</si>
  <si>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</si>
  <si>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</si>
  <si>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</si>
  <si>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</si>
  <si>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</si>
  <si>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</si>
  <si>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</si>
  <si>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</si>
  <si>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</si>
  <si>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</si>
  <si>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</si>
  <si>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</si>
  <si>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</si>
  <si>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</si>
  <si>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</si>
  <si>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</si>
  <si>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</si>
  <si>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</si>
  <si>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</si>
  <si>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</si>
  <si>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</si>
  <si>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r>
      <t>Property Under Finance Lease</t>
    </r>
    <r>
      <rPr>
        <vertAlign val="superscript"/>
        <sz val="10"/>
        <rFont val="Arial"/>
        <family val="2"/>
      </rPr>
      <t>7</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</si>
  <si>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</si>
  <si>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</si>
  <si>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</si>
  <si>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</si>
  <si>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</si>
  <si>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</si>
  <si>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</si>
  <si>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</si>
  <si>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Admin - Software</t>
  </si>
  <si>
    <t>IT - Software</t>
  </si>
  <si>
    <t>Eng. - Software</t>
  </si>
  <si>
    <t>Net Depreciation</t>
  </si>
  <si>
    <t>MIFRS</t>
  </si>
  <si>
    <r>
      <rPr>
        <b/>
        <sz val="10"/>
        <rFont val="Arial"/>
        <family val="2"/>
      </rPr>
      <t>Less:</t>
    </r>
    <r>
      <rPr>
        <sz val="10"/>
        <rFont val="Arial"/>
        <family val="2"/>
      </rPr>
      <t xml:space="preserve"> Reclassify Loss-Disposal of Pooled Assets/Def.Rev.Amortization</t>
    </r>
  </si>
  <si>
    <t>Distribution Assets</t>
  </si>
  <si>
    <t>Reclass Loss on Disposals</t>
  </si>
  <si>
    <t>Deferred Revenue (a/c 4245)</t>
  </si>
  <si>
    <t>Accum.Dep.Adjustment</t>
  </si>
  <si>
    <r>
      <rPr>
        <b/>
        <sz val="10"/>
        <rFont val="Arial"/>
        <family val="2"/>
      </rPr>
      <t>Less:</t>
    </r>
    <r>
      <rPr>
        <sz val="10"/>
        <rFont val="Arial"/>
        <family val="2"/>
      </rPr>
      <t xml:space="preserve"> Reclassify Loss-Disposal of Pooled Assets/Def.Rev.Amortization + Prior Period Adjust.</t>
    </r>
  </si>
  <si>
    <t>Transportation (Acc.Dep.Adj)</t>
  </si>
  <si>
    <t>Computer Software</t>
  </si>
  <si>
    <t>Computer Software(Acc.Dep.Adj)</t>
  </si>
  <si>
    <t>ICM Adjustment (Acc.Dep.)</t>
  </si>
  <si>
    <r>
      <rPr>
        <b/>
        <sz val="10"/>
        <rFont val="Arial"/>
        <family val="2"/>
      </rPr>
      <t>Less:</t>
    </r>
    <r>
      <rPr>
        <sz val="10"/>
        <rFont val="Arial"/>
        <family val="2"/>
      </rPr>
      <t xml:space="preserve"> Reclassify Loss-Disposal of Pooled Assets/Def.Rev.Amortization + ICM Adjustment</t>
    </r>
  </si>
  <si>
    <t>2019/2020 Accum.Depr (ICM)</t>
  </si>
  <si>
    <t>Net ICM Dep Ex-2021</t>
  </si>
  <si>
    <t>ICM Adjustment Above</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</si>
  <si>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</si>
  <si>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</si>
  <si>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generally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</si>
  <si>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OEB.</t>
  </si>
  <si>
    <t>The additions in column (E) must not include construction work in progress (CWIP).</t>
  </si>
  <si>
    <t>Effective on the date of IFRS adoption, customer contributions will no longer be recorded in Account 1995 Contributions &amp; Grants, but will be recorded in Account 2440, Deferred Revenues.
Amortization of deferred revenue will be removed from the depreciation expense shown on this fixed asset continuity schedule as it should be included as income in Appendix 2-H Other Revenues.</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</si>
  <si>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</si>
  <si>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t>This account includes the amount recorded under finance leases for plant leased from others and used by the utility in its utility operations.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</si>
</sst>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5" formatCode="_-&quot;$&quot;* #,##0_-;\-&quot;$&quot;* #,##0_-;_-&quot;$&quot;* &quot;-&quot;??_-;_-@_-"/>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1">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2" fillId="0" borderId="0"/>
  </cellStyleXfs>
  <cellXfs count="59">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lignment horizontal="right" vertical="top"/>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0" fontId="5" fillId="0" borderId="0" xfId="2" applyFont="1" applyAlignment="1" applyProtection="1">
      <alignment horizontal="center"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8" fillId="0" borderId="0" xfId="2" applyFont="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0" borderId="5" xfId="2" applyBorder="1" applyAlignment="1" applyProtection="1">
      <alignment horizontal="center" vertical="center"/>
      <protection locked="0"/>
    </xf>
    <xf numFmtId="0" fontId="2" fillId="0" borderId="5" xfId="2" applyBorder="1" applyAlignment="1" applyProtection="1">
      <alignment vertical="center" wrapText="1"/>
      <protection locked="0"/>
    </xf>
    <xf numFmtId="165" fontId="0" fillId="0" borderId="5" xfId="1" applyNumberFormat="1" applyFont="1" applyBorder="1" applyProtection="1"/>
    <xf numFmtId="165" fontId="2" fillId="0" borderId="5" xfId="2" applyNumberFormat="1" applyBorder="1"/>
    <xf numFmtId="0" fontId="2" fillId="0" borderId="6" xfId="2" applyBorder="1" applyProtection="1">
      <protection locked="0"/>
    </xf>
    <xf numFmtId="0" fontId="2" fillId="0" borderId="5" xfId="2" applyBorder="1" applyAlignment="1" applyProtection="1">
      <alignment horizontal="left" vertical="center"/>
      <protection locked="0"/>
    </xf>
    <xf numFmtId="0" fontId="2" fillId="0" borderId="5" xfId="2" applyBorder="1" applyAlignment="1" applyProtection="1">
      <alignment horizontal="center"/>
      <protection locked="0"/>
    </xf>
    <xf numFmtId="0" fontId="2" fillId="0" borderId="5" xfId="2" applyBorder="1" applyProtection="1">
      <protection locked="0"/>
    </xf>
    <xf numFmtId="0" fontId="3" fillId="0" borderId="5" xfId="2" applyFont="1" applyBorder="1" applyProtection="1">
      <protection locked="0"/>
    </xf>
    <xf numFmtId="165" fontId="3" fillId="0" borderId="5" xfId="2" applyNumberFormat="1" applyFont="1" applyBorder="1"/>
    <xf numFmtId="165" fontId="3" fillId="0" borderId="5" xfId="2" applyNumberFormat="1" applyFont="1" applyBorder="1" applyProtection="1">
      <protection locked="0"/>
    </xf>
    <xf numFmtId="0" fontId="3" fillId="0" borderId="5" xfId="2" applyFont="1" applyBorder="1" applyAlignment="1" applyProtection="1">
      <alignment vertical="center" wrapText="1"/>
      <protection locked="0"/>
    </xf>
    <xf numFmtId="0" fontId="12" fillId="0" borderId="5" xfId="2" applyFont="1" applyBorder="1" applyAlignment="1" applyProtection="1">
      <alignment vertical="top" wrapText="1"/>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xf numFmtId="165" fontId="0" fillId="0" borderId="0" xfId="1" applyNumberFormat="1" applyFont="1" applyFill="1" applyBorder="1" applyProtection="1">
      <protection locked="0"/>
    </xf>
    <xf numFmtId="165" fontId="2" fillId="0" borderId="0" xfId="2" applyNumberFormat="1" applyProtection="1">
      <protection locked="0"/>
    </xf>
    <xf numFmtId="0" fontId="2" fillId="0" borderId="2" xfId="2" applyBorder="1" applyProtection="1">
      <protection locked="0"/>
    </xf>
    <xf numFmtId="0" fontId="2" fillId="0" borderId="3" xfId="2" applyBorder="1" applyProtection="1">
      <protection locked="0"/>
    </xf>
    <xf numFmtId="165" fontId="0" fillId="0" borderId="9" xfId="1" applyNumberFormat="1" applyFont="1" applyBorder="1" applyProtection="1"/>
    <xf numFmtId="165" fontId="0" fillId="0" borderId="0" xfId="1" applyNumberFormat="1" applyFont="1" applyBorder="1" applyProtection="1"/>
    <xf numFmtId="15" fontId="2" fillId="0" borderId="0" xfId="2" applyNumberFormat="1" applyProtection="1">
      <protection locked="0"/>
    </xf>
    <xf numFmtId="0" fontId="12" fillId="0" borderId="0" xfId="2" applyFont="1" applyAlignment="1" applyProtection="1">
      <alignment horizontal="center"/>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2" fillId="0" borderId="0" xfId="2" applyAlignment="1" applyProtection="1">
      <alignment horizontal="left"/>
      <protection locked="0"/>
    </xf>
    <xf numFmtId="0" fontId="2" fillId="0" borderId="0" xfId="2" applyAlignment="1" applyProtection="1">
      <alignment horizontal="left" wrapText="1"/>
      <protection locked="0"/>
    </xf>
    <xf numFmtId="0" fontId="7" fillId="5" borderId="0" xfId="2" applyFont="1" applyFill="1" applyProtection="1">
      <protection locked="0"/>
    </xf>
    <xf numFmtId="165" fontId="0" fillId="5" borderId="5" xfId="1" applyNumberFormat="1" applyFont="1" applyFill="1" applyBorder="1" applyProtection="1">
      <protection locked="0"/>
    </xf>
    <xf numFmtId="165" fontId="0" fillId="5" borderId="4" xfId="1" applyNumberFormat="1" applyFont="1" applyFill="1" applyBorder="1" applyProtection="1">
      <protection locked="0"/>
    </xf>
    <xf numFmtId="0" fontId="2" fillId="5" borderId="5" xfId="2" applyFill="1" applyBorder="1" applyProtection="1">
      <protection locked="0"/>
    </xf>
    <xf numFmtId="165" fontId="0" fillId="5" borderId="0" xfId="1" applyNumberFormat="1" applyFont="1" applyFill="1" applyBorder="1" applyProtection="1">
      <protection locked="0"/>
    </xf>
    <xf numFmtId="165" fontId="0" fillId="5" borderId="10" xfId="1" applyNumberFormat="1" applyFont="1" applyFill="1" applyBorder="1" applyAlignment="1" applyProtection="1">
      <alignment horizontal="left" wrapText="1"/>
      <protection locked="0"/>
    </xf>
  </cellXfs>
  <cellStyles count="3">
    <cellStyle name="Currency" xfId="1" builtinId="4"/>
    <cellStyle name="Normal" xfId="0" builtinId="0"/>
    <cellStyle name="Normal 2" xfId="2" xr:uid="{3DEB69C7-2EDA-44EB-9F92-27E99B840E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1%20CoS/Interrogatories/Pre-Settlement%20Clarification%20Questions/Board%20Staff/1_Board%20Staff_FFF/CQ-2-Staff-94/Backup/10.0%202021_Filing_Requirements_Chapter2_Appendices_v1.0%20(broken%20link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App.2-FC Calc of 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2020 Com. Exp. Forecast"/>
      <sheetName val="App.2Zb_Cost of Power"/>
      <sheetName val="App.2-S_Stranded Meters"/>
      <sheetName val="App.2-Y_MIFRS Summary Impacts"/>
      <sheetName val="Sheet19"/>
      <sheetName val="App.2-YA_IFRS Transition Costs"/>
      <sheetName val="Sheet1"/>
    </sheetNames>
    <sheetDataSet>
      <sheetData sheetId="0">
        <row r="16">
          <cell r="E16" t="str">
            <v>EB-2020-0007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BFEA-1AEE-4CEB-A13F-E33BE5FD77D4}">
  <dimension ref="A1:P565"/>
  <sheetViews>
    <sheetView tabSelected="1" topLeftCell="A488" zoomScale="85" zoomScaleNormal="85" workbookViewId="0">
      <selection activeCell="M491" sqref="M491"/>
    </sheetView>
  </sheetViews>
  <sheetFormatPr defaultColWidth="9.42578125" defaultRowHeight="12.75" x14ac:dyDescent="0.2"/>
  <cols>
    <col min="1" max="1" width="7.5703125" style="1" customWidth="1"/>
    <col min="2" max="2" width="10.42578125" style="1" customWidth="1"/>
    <col min="3" max="3" width="37.5703125" style="2" customWidth="1"/>
    <col min="4" max="4" width="14.42578125" style="2" customWidth="1"/>
    <col min="5" max="5" width="13" style="2" customWidth="1"/>
    <col min="6" max="7" width="11.5703125" style="2" customWidth="1"/>
    <col min="8" max="8" width="13.5703125" style="2" customWidth="1"/>
    <col min="9" max="9" width="1.5703125" style="2" customWidth="1"/>
    <col min="10" max="10" width="14.42578125" style="2" customWidth="1"/>
    <col min="11" max="11" width="13.42578125" style="2" customWidth="1"/>
    <col min="12" max="13" width="11.5703125" style="2" customWidth="1"/>
    <col min="14" max="14" width="14.5703125" style="2" bestFit="1" customWidth="1"/>
    <col min="15" max="15" width="14.42578125" style="2" bestFit="1" customWidth="1"/>
    <col min="16" max="16" width="10.42578125" style="2" bestFit="1" customWidth="1"/>
    <col min="17" max="16384" width="9.42578125" style="2"/>
  </cols>
  <sheetData>
    <row r="1" spans="1:15" x14ac:dyDescent="0.2">
      <c r="N1" s="3" t="s">
        <v>0</v>
      </c>
      <c r="O1" s="4" t="str">
        <f>EBNUMBER</f>
        <v>EB-2020-0007</v>
      </c>
    </row>
    <row r="2" spans="1:15" x14ac:dyDescent="0.2">
      <c r="N2" s="3" t="s">
        <v>1</v>
      </c>
      <c r="O2" s="5"/>
    </row>
    <row r="3" spans="1:15" x14ac:dyDescent="0.2">
      <c r="N3" s="3" t="s">
        <v>2</v>
      </c>
      <c r="O3" s="5"/>
    </row>
    <row r="4" spans="1:15" x14ac:dyDescent="0.2">
      <c r="N4" s="3" t="s">
        <v>3</v>
      </c>
      <c r="O4" s="5"/>
    </row>
    <row r="5" spans="1:15" x14ac:dyDescent="0.2">
      <c r="N5" s="3" t="s">
        <v>4</v>
      </c>
      <c r="O5" s="6"/>
    </row>
    <row r="6" spans="1:15" ht="9" customHeight="1" x14ac:dyDescent="0.2">
      <c r="N6" s="3"/>
      <c r="O6" s="7"/>
    </row>
    <row r="7" spans="1:15" x14ac:dyDescent="0.2">
      <c r="N7" s="3" t="s">
        <v>5</v>
      </c>
      <c r="O7" s="6"/>
    </row>
    <row r="8" spans="1:15" ht="9" customHeight="1" x14ac:dyDescent="0.2"/>
    <row r="9" spans="1:15" ht="20.25" customHeight="1" x14ac:dyDescent="0.2">
      <c r="A9" s="8" t="s">
        <v>6</v>
      </c>
      <c r="B9" s="8"/>
      <c r="C9" s="8"/>
      <c r="D9" s="8"/>
      <c r="E9" s="8"/>
      <c r="F9" s="8"/>
      <c r="G9" s="8"/>
      <c r="H9" s="8"/>
      <c r="I9" s="8"/>
      <c r="J9" s="8"/>
      <c r="K9" s="8"/>
      <c r="L9" s="8"/>
      <c r="M9" s="8"/>
      <c r="N9" s="8"/>
      <c r="O9" s="8"/>
    </row>
    <row r="10" spans="1:15" ht="21" x14ac:dyDescent="0.2">
      <c r="A10" s="8" t="s">
        <v>7</v>
      </c>
      <c r="B10" s="8"/>
      <c r="C10" s="8"/>
      <c r="D10" s="8"/>
      <c r="E10" s="8"/>
      <c r="F10" s="8"/>
      <c r="G10" s="8"/>
      <c r="H10" s="8"/>
      <c r="I10" s="8"/>
      <c r="J10" s="8"/>
      <c r="K10" s="8"/>
      <c r="L10" s="8"/>
      <c r="M10" s="8"/>
      <c r="N10" s="8"/>
      <c r="O10" s="8"/>
    </row>
    <row r="12" spans="1:15" ht="15" x14ac:dyDescent="0.2">
      <c r="E12" s="9" t="s">
        <v>8</v>
      </c>
      <c r="F12" s="10" t="s">
        <v>9</v>
      </c>
      <c r="G12" s="10"/>
    </row>
    <row r="13" spans="1:15" ht="15" x14ac:dyDescent="0.25">
      <c r="E13" s="9" t="s">
        <v>10</v>
      </c>
      <c r="F13" s="53">
        <v>2014</v>
      </c>
      <c r="G13" s="53"/>
      <c r="H13" s="11"/>
    </row>
    <row r="15" spans="1:15" x14ac:dyDescent="0.2">
      <c r="D15" s="12" t="s">
        <v>11</v>
      </c>
      <c r="E15" s="13"/>
      <c r="F15" s="13"/>
      <c r="G15" s="13"/>
      <c r="H15" s="14"/>
      <c r="J15" s="15"/>
      <c r="K15" s="16" t="s">
        <v>12</v>
      </c>
      <c r="L15" s="16"/>
      <c r="M15" s="16"/>
      <c r="N15" s="17"/>
    </row>
    <row r="16" spans="1:15" ht="30" customHeight="1" x14ac:dyDescent="0.2">
      <c r="A16" s="18" t="s">
        <v>13</v>
      </c>
      <c r="B16" s="18" t="s">
        <v>14</v>
      </c>
      <c r="C16" s="19" t="s">
        <v>15</v>
      </c>
      <c r="D16" s="18" t="s">
        <v>16</v>
      </c>
      <c r="E16" s="20" t="s">
        <v>17</v>
      </c>
      <c r="F16" s="20" t="s">
        <v>18</v>
      </c>
      <c r="G16" s="20" t="s">
        <v>19</v>
      </c>
      <c r="H16" s="18" t="s">
        <v>20</v>
      </c>
      <c r="I16" s="21"/>
      <c r="J16" s="22" t="s">
        <v>16</v>
      </c>
      <c r="K16" s="23" t="s">
        <v>21</v>
      </c>
      <c r="L16" s="23" t="s">
        <v>18</v>
      </c>
      <c r="M16" s="23" t="s">
        <v>19</v>
      </c>
      <c r="N16" s="24" t="s">
        <v>20</v>
      </c>
      <c r="O16" s="18" t="s">
        <v>22</v>
      </c>
    </row>
    <row r="17" spans="1:15" ht="25.5" customHeight="1" x14ac:dyDescent="0.25">
      <c r="A17" s="18"/>
      <c r="B17" s="25">
        <v>1609</v>
      </c>
      <c r="C17" s="26" t="s">
        <v>23</v>
      </c>
      <c r="D17" s="54">
        <v>4113602</v>
      </c>
      <c r="E17" s="54">
        <v>0</v>
      </c>
      <c r="F17" s="54">
        <v>0</v>
      </c>
      <c r="G17" s="54"/>
      <c r="H17" s="27">
        <f>D17+E17+F17+G17</f>
        <v>4113602</v>
      </c>
      <c r="I17" s="21"/>
      <c r="J17" s="54">
        <v>-34280.019999999997</v>
      </c>
      <c r="K17" s="54">
        <v>-68560.08</v>
      </c>
      <c r="L17" s="54">
        <v>0</v>
      </c>
      <c r="M17" s="54"/>
      <c r="N17" s="27">
        <f>J17+K17+L17+M17</f>
        <v>-102840.1</v>
      </c>
      <c r="O17" s="28">
        <f>H17+N17</f>
        <v>4010761.9</v>
      </c>
    </row>
    <row r="18" spans="1:15" ht="25.5" x14ac:dyDescent="0.25">
      <c r="A18" s="25">
        <v>12</v>
      </c>
      <c r="B18" s="25">
        <v>1611</v>
      </c>
      <c r="C18" s="26" t="s">
        <v>24</v>
      </c>
      <c r="D18" s="54">
        <v>6009904.1100000003</v>
      </c>
      <c r="E18" s="54">
        <v>907888.59</v>
      </c>
      <c r="F18" s="54">
        <v>0</v>
      </c>
      <c r="G18" s="54"/>
      <c r="H18" s="27">
        <f t="shared" ref="H18:H60" si="0">D18+E18+F18+G18</f>
        <v>6917792.7000000002</v>
      </c>
      <c r="I18" s="29"/>
      <c r="J18" s="54">
        <v>-3977066.74</v>
      </c>
      <c r="K18" s="54">
        <v>-362141.02</v>
      </c>
      <c r="L18" s="54">
        <v>0</v>
      </c>
      <c r="M18" s="54"/>
      <c r="N18" s="27">
        <f t="shared" ref="N18:N60" si="1">J18+K18+L18+M18</f>
        <v>-4339207.76</v>
      </c>
      <c r="O18" s="28">
        <f>H18+N18</f>
        <v>2578584.9400000004</v>
      </c>
    </row>
    <row r="19" spans="1:15" ht="25.5" x14ac:dyDescent="0.25">
      <c r="A19" s="25" t="s">
        <v>25</v>
      </c>
      <c r="B19" s="25">
        <v>1612</v>
      </c>
      <c r="C19" s="26" t="s">
        <v>26</v>
      </c>
      <c r="D19" s="54">
        <v>189350.5</v>
      </c>
      <c r="E19" s="54">
        <v>0</v>
      </c>
      <c r="F19" s="54">
        <v>0</v>
      </c>
      <c r="G19" s="54"/>
      <c r="H19" s="27">
        <f t="shared" si="0"/>
        <v>189350.5</v>
      </c>
      <c r="I19" s="29"/>
      <c r="J19" s="54">
        <v>-29342.76</v>
      </c>
      <c r="K19" s="54">
        <v>-2828.3</v>
      </c>
      <c r="L19" s="54">
        <v>0</v>
      </c>
      <c r="M19" s="54"/>
      <c r="N19" s="27">
        <f t="shared" si="1"/>
        <v>-32171.059999999998</v>
      </c>
      <c r="O19" s="28">
        <f>H19+N19</f>
        <v>157179.44</v>
      </c>
    </row>
    <row r="20" spans="1:15" ht="15" x14ac:dyDescent="0.25">
      <c r="A20" s="25" t="s">
        <v>27</v>
      </c>
      <c r="B20" s="25">
        <v>1805</v>
      </c>
      <c r="C20" s="26" t="s">
        <v>28</v>
      </c>
      <c r="D20" s="54">
        <v>202702.95</v>
      </c>
      <c r="E20" s="54">
        <v>0</v>
      </c>
      <c r="F20" s="54">
        <v>0</v>
      </c>
      <c r="G20" s="54"/>
      <c r="H20" s="27">
        <f t="shared" si="0"/>
        <v>202702.95</v>
      </c>
      <c r="I20" s="29"/>
      <c r="J20" s="54">
        <v>0</v>
      </c>
      <c r="K20" s="54">
        <v>0</v>
      </c>
      <c r="L20" s="54">
        <v>0</v>
      </c>
      <c r="M20" s="54"/>
      <c r="N20" s="27">
        <f t="shared" si="1"/>
        <v>0</v>
      </c>
      <c r="O20" s="28">
        <f>H20+N20</f>
        <v>202702.95</v>
      </c>
    </row>
    <row r="21" spans="1:15" ht="15" x14ac:dyDescent="0.25">
      <c r="A21" s="25">
        <v>47</v>
      </c>
      <c r="B21" s="25">
        <v>1808</v>
      </c>
      <c r="C21" s="26" t="s">
        <v>29</v>
      </c>
      <c r="D21" s="54">
        <v>2296844.2599999998</v>
      </c>
      <c r="E21" s="54">
        <v>14760</v>
      </c>
      <c r="F21" s="54">
        <v>0</v>
      </c>
      <c r="G21" s="54"/>
      <c r="H21" s="27">
        <f t="shared" si="0"/>
        <v>2311604.2599999998</v>
      </c>
      <c r="I21" s="29"/>
      <c r="J21" s="54">
        <v>-1213873.0900000001</v>
      </c>
      <c r="K21" s="54">
        <v>-63004.5</v>
      </c>
      <c r="L21" s="54">
        <v>0</v>
      </c>
      <c r="M21" s="54"/>
      <c r="N21" s="27">
        <f t="shared" si="1"/>
        <v>-1276877.5900000001</v>
      </c>
      <c r="O21" s="28">
        <f t="shared" ref="O21:O60" si="2">H21+N21</f>
        <v>1034726.6699999997</v>
      </c>
    </row>
    <row r="22" spans="1:15" ht="15" x14ac:dyDescent="0.25">
      <c r="A22" s="25">
        <v>13</v>
      </c>
      <c r="B22" s="25">
        <v>1810</v>
      </c>
      <c r="C22" s="26" t="s">
        <v>30</v>
      </c>
      <c r="D22" s="54">
        <v>0</v>
      </c>
      <c r="E22" s="54">
        <v>0</v>
      </c>
      <c r="F22" s="54">
        <v>0</v>
      </c>
      <c r="G22" s="54"/>
      <c r="H22" s="27">
        <f t="shared" si="0"/>
        <v>0</v>
      </c>
      <c r="I22" s="29"/>
      <c r="J22" s="54">
        <v>0</v>
      </c>
      <c r="K22" s="54">
        <v>0</v>
      </c>
      <c r="L22" s="54">
        <v>0</v>
      </c>
      <c r="M22" s="54"/>
      <c r="N22" s="27">
        <f t="shared" si="1"/>
        <v>0</v>
      </c>
      <c r="O22" s="28">
        <f t="shared" si="2"/>
        <v>0</v>
      </c>
    </row>
    <row r="23" spans="1:15" ht="15" x14ac:dyDescent="0.25">
      <c r="A23" s="25">
        <v>47</v>
      </c>
      <c r="B23" s="25">
        <v>1815</v>
      </c>
      <c r="C23" s="26" t="s">
        <v>31</v>
      </c>
      <c r="D23" s="54">
        <v>0</v>
      </c>
      <c r="E23" s="54">
        <v>0</v>
      </c>
      <c r="F23" s="54">
        <v>0</v>
      </c>
      <c r="G23" s="54"/>
      <c r="H23" s="27">
        <f t="shared" si="0"/>
        <v>0</v>
      </c>
      <c r="I23" s="29"/>
      <c r="J23" s="54">
        <v>0</v>
      </c>
      <c r="K23" s="54">
        <v>0</v>
      </c>
      <c r="L23" s="54">
        <v>0</v>
      </c>
      <c r="M23" s="54"/>
      <c r="N23" s="27">
        <f t="shared" si="1"/>
        <v>0</v>
      </c>
      <c r="O23" s="28">
        <f t="shared" si="2"/>
        <v>0</v>
      </c>
    </row>
    <row r="24" spans="1:15" ht="15" x14ac:dyDescent="0.25">
      <c r="A24" s="25">
        <v>47</v>
      </c>
      <c r="B24" s="25">
        <v>1820</v>
      </c>
      <c r="C24" s="26" t="s">
        <v>32</v>
      </c>
      <c r="D24" s="54">
        <v>13764570.040000001</v>
      </c>
      <c r="E24" s="54">
        <v>170119.31</v>
      </c>
      <c r="F24" s="54">
        <v>0</v>
      </c>
      <c r="G24" s="54"/>
      <c r="H24" s="27">
        <f t="shared" si="0"/>
        <v>13934689.350000001</v>
      </c>
      <c r="I24" s="29"/>
      <c r="J24" s="54">
        <v>-9167948.9499999993</v>
      </c>
      <c r="K24" s="54">
        <v>-240185.52999999997</v>
      </c>
      <c r="L24" s="54">
        <v>0</v>
      </c>
      <c r="M24" s="54"/>
      <c r="N24" s="27">
        <f t="shared" si="1"/>
        <v>-9408134.4799999986</v>
      </c>
      <c r="O24" s="28">
        <f t="shared" si="2"/>
        <v>4526554.8700000029</v>
      </c>
    </row>
    <row r="25" spans="1:15" ht="15" x14ac:dyDescent="0.25">
      <c r="A25" s="25">
        <v>47</v>
      </c>
      <c r="B25" s="25">
        <v>1825</v>
      </c>
      <c r="C25" s="26" t="s">
        <v>33</v>
      </c>
      <c r="D25" s="54">
        <v>0</v>
      </c>
      <c r="E25" s="54">
        <v>0</v>
      </c>
      <c r="F25" s="54">
        <v>0</v>
      </c>
      <c r="G25" s="54"/>
      <c r="H25" s="27">
        <f t="shared" si="0"/>
        <v>0</v>
      </c>
      <c r="I25" s="29"/>
      <c r="J25" s="54">
        <v>0</v>
      </c>
      <c r="K25" s="54">
        <v>0</v>
      </c>
      <c r="L25" s="54">
        <v>0</v>
      </c>
      <c r="M25" s="54"/>
      <c r="N25" s="27">
        <f t="shared" si="1"/>
        <v>0</v>
      </c>
      <c r="O25" s="28">
        <f t="shared" si="2"/>
        <v>0</v>
      </c>
    </row>
    <row r="26" spans="1:15" ht="15" x14ac:dyDescent="0.25">
      <c r="A26" s="25">
        <v>47</v>
      </c>
      <c r="B26" s="25">
        <v>1830</v>
      </c>
      <c r="C26" s="26" t="s">
        <v>34</v>
      </c>
      <c r="D26" s="54">
        <v>35328520.450000003</v>
      </c>
      <c r="E26" s="54">
        <v>1674041.05</v>
      </c>
      <c r="F26" s="54">
        <v>0</v>
      </c>
      <c r="G26" s="54"/>
      <c r="H26" s="27">
        <f t="shared" si="0"/>
        <v>37002561.5</v>
      </c>
      <c r="I26" s="29"/>
      <c r="J26" s="54">
        <v>-15412382.779999999</v>
      </c>
      <c r="K26" s="54">
        <v>-620102.62</v>
      </c>
      <c r="L26" s="54">
        <v>0</v>
      </c>
      <c r="M26" s="54"/>
      <c r="N26" s="27">
        <f t="shared" si="1"/>
        <v>-16032485.399999999</v>
      </c>
      <c r="O26" s="28">
        <f t="shared" si="2"/>
        <v>20970076.100000001</v>
      </c>
    </row>
    <row r="27" spans="1:15" ht="15" x14ac:dyDescent="0.25">
      <c r="A27" s="25">
        <v>47</v>
      </c>
      <c r="B27" s="25">
        <v>1835</v>
      </c>
      <c r="C27" s="26" t="s">
        <v>35</v>
      </c>
      <c r="D27" s="54">
        <v>42892385.810000002</v>
      </c>
      <c r="E27" s="54">
        <v>1801804.38</v>
      </c>
      <c r="F27" s="54">
        <v>0</v>
      </c>
      <c r="G27" s="54"/>
      <c r="H27" s="27">
        <f t="shared" si="0"/>
        <v>44694190.190000005</v>
      </c>
      <c r="I27" s="29"/>
      <c r="J27" s="54">
        <v>-24488265.230000004</v>
      </c>
      <c r="K27" s="54">
        <v>-533978.79</v>
      </c>
      <c r="L27" s="54">
        <v>0</v>
      </c>
      <c r="M27" s="54"/>
      <c r="N27" s="27">
        <f t="shared" si="1"/>
        <v>-25022244.020000003</v>
      </c>
      <c r="O27" s="28">
        <f t="shared" si="2"/>
        <v>19671946.170000002</v>
      </c>
    </row>
    <row r="28" spans="1:15" ht="15" x14ac:dyDescent="0.25">
      <c r="A28" s="25">
        <v>47</v>
      </c>
      <c r="B28" s="25">
        <v>1840</v>
      </c>
      <c r="C28" s="26" t="s">
        <v>36</v>
      </c>
      <c r="D28" s="54">
        <v>17184911.399999999</v>
      </c>
      <c r="E28" s="54">
        <v>1745521.77</v>
      </c>
      <c r="F28" s="54">
        <v>0</v>
      </c>
      <c r="G28" s="54"/>
      <c r="H28" s="27">
        <f t="shared" si="0"/>
        <v>18930433.169999998</v>
      </c>
      <c r="I28" s="29"/>
      <c r="J28" s="54">
        <v>-8021540.3899999997</v>
      </c>
      <c r="K28" s="54">
        <v>-192209.57</v>
      </c>
      <c r="L28" s="54">
        <v>0</v>
      </c>
      <c r="M28" s="54"/>
      <c r="N28" s="27">
        <f t="shared" si="1"/>
        <v>-8213749.96</v>
      </c>
      <c r="O28" s="28">
        <f t="shared" si="2"/>
        <v>10716683.209999997</v>
      </c>
    </row>
    <row r="29" spans="1:15" ht="15" x14ac:dyDescent="0.25">
      <c r="A29" s="25">
        <v>47</v>
      </c>
      <c r="B29" s="25">
        <v>1845</v>
      </c>
      <c r="C29" s="26" t="s">
        <v>37</v>
      </c>
      <c r="D29" s="54">
        <v>27873551.399999999</v>
      </c>
      <c r="E29" s="54">
        <v>1077893.18</v>
      </c>
      <c r="F29" s="54">
        <v>0</v>
      </c>
      <c r="G29" s="54"/>
      <c r="H29" s="27">
        <f t="shared" si="0"/>
        <v>28951444.579999998</v>
      </c>
      <c r="I29" s="29"/>
      <c r="J29" s="54">
        <v>-14773074.24</v>
      </c>
      <c r="K29" s="54">
        <v>-563721.17000000004</v>
      </c>
      <c r="L29" s="54">
        <v>0</v>
      </c>
      <c r="M29" s="54"/>
      <c r="N29" s="27">
        <f t="shared" si="1"/>
        <v>-15336795.41</v>
      </c>
      <c r="O29" s="28">
        <f t="shared" si="2"/>
        <v>13614649.169999998</v>
      </c>
    </row>
    <row r="30" spans="1:15" ht="15" x14ac:dyDescent="0.25">
      <c r="A30" s="25">
        <v>47</v>
      </c>
      <c r="B30" s="25">
        <v>1850</v>
      </c>
      <c r="C30" s="26" t="s">
        <v>38</v>
      </c>
      <c r="D30" s="54">
        <v>49306544.710000001</v>
      </c>
      <c r="E30" s="54">
        <v>1502177.48</v>
      </c>
      <c r="F30" s="54">
        <v>0</v>
      </c>
      <c r="G30" s="54"/>
      <c r="H30" s="27">
        <f t="shared" si="0"/>
        <v>50808722.189999998</v>
      </c>
      <c r="I30" s="29"/>
      <c r="J30" s="54">
        <v>-28031170.370000001</v>
      </c>
      <c r="K30" s="54">
        <v>-716423.35</v>
      </c>
      <c r="L30" s="54">
        <v>0</v>
      </c>
      <c r="M30" s="54"/>
      <c r="N30" s="27">
        <f t="shared" si="1"/>
        <v>-28747593.720000003</v>
      </c>
      <c r="O30" s="28">
        <f t="shared" si="2"/>
        <v>22061128.469999995</v>
      </c>
    </row>
    <row r="31" spans="1:15" ht="15" x14ac:dyDescent="0.25">
      <c r="A31" s="25">
        <v>47</v>
      </c>
      <c r="B31" s="25">
        <v>1855</v>
      </c>
      <c r="C31" s="26" t="s">
        <v>39</v>
      </c>
      <c r="D31" s="54">
        <v>32565941.629999999</v>
      </c>
      <c r="E31" s="54">
        <v>1853440.11</v>
      </c>
      <c r="F31" s="54">
        <v>0</v>
      </c>
      <c r="G31" s="54"/>
      <c r="H31" s="27">
        <f t="shared" si="0"/>
        <v>34419381.740000002</v>
      </c>
      <c r="I31" s="29"/>
      <c r="J31" s="54">
        <v>-18519563.489999998</v>
      </c>
      <c r="K31" s="54">
        <v>-293358.96999999997</v>
      </c>
      <c r="L31" s="54">
        <v>0</v>
      </c>
      <c r="M31" s="54"/>
      <c r="N31" s="27">
        <f t="shared" si="1"/>
        <v>-18812922.459999997</v>
      </c>
      <c r="O31" s="28">
        <f t="shared" si="2"/>
        <v>15606459.280000005</v>
      </c>
    </row>
    <row r="32" spans="1:15" ht="15" x14ac:dyDescent="0.25">
      <c r="A32" s="25">
        <v>47</v>
      </c>
      <c r="B32" s="25">
        <v>1860</v>
      </c>
      <c r="C32" s="26" t="s">
        <v>40</v>
      </c>
      <c r="D32" s="54">
        <v>18891512.77</v>
      </c>
      <c r="E32" s="54">
        <v>528332.9</v>
      </c>
      <c r="F32" s="54">
        <v>0</v>
      </c>
      <c r="G32" s="54"/>
      <c r="H32" s="27">
        <f t="shared" si="0"/>
        <v>19419845.669999998</v>
      </c>
      <c r="I32" s="29"/>
      <c r="J32" s="54">
        <v>-7755594.3499999996</v>
      </c>
      <c r="K32" s="54">
        <v>-924574.56</v>
      </c>
      <c r="L32" s="54">
        <v>0</v>
      </c>
      <c r="M32" s="54"/>
      <c r="N32" s="27">
        <f t="shared" si="1"/>
        <v>-8680168.9100000001</v>
      </c>
      <c r="O32" s="28">
        <f t="shared" si="2"/>
        <v>10739676.759999998</v>
      </c>
    </row>
    <row r="33" spans="1:15" ht="15" x14ac:dyDescent="0.25">
      <c r="A33" s="25">
        <v>47</v>
      </c>
      <c r="B33" s="25">
        <v>1860</v>
      </c>
      <c r="C33" s="26" t="s">
        <v>41</v>
      </c>
      <c r="D33" s="54"/>
      <c r="E33" s="54"/>
      <c r="F33" s="54"/>
      <c r="G33" s="54"/>
      <c r="H33" s="27">
        <f t="shared" si="0"/>
        <v>0</v>
      </c>
      <c r="I33" s="29"/>
      <c r="J33" s="55"/>
      <c r="K33" s="54"/>
      <c r="L33" s="54"/>
      <c r="M33" s="54"/>
      <c r="N33" s="27">
        <f t="shared" si="1"/>
        <v>0</v>
      </c>
      <c r="O33" s="28">
        <f t="shared" si="2"/>
        <v>0</v>
      </c>
    </row>
    <row r="34" spans="1:15" ht="15" x14ac:dyDescent="0.25">
      <c r="A34" s="25" t="s">
        <v>27</v>
      </c>
      <c r="B34" s="25">
        <v>1905</v>
      </c>
      <c r="C34" s="26" t="s">
        <v>28</v>
      </c>
      <c r="D34" s="54">
        <v>96299.71</v>
      </c>
      <c r="E34" s="54">
        <v>0</v>
      </c>
      <c r="F34" s="54">
        <v>0</v>
      </c>
      <c r="G34" s="54"/>
      <c r="H34" s="27">
        <f t="shared" si="0"/>
        <v>96299.71</v>
      </c>
      <c r="I34" s="29"/>
      <c r="J34" s="54">
        <v>0</v>
      </c>
      <c r="K34" s="54">
        <v>0</v>
      </c>
      <c r="L34" s="54">
        <v>0</v>
      </c>
      <c r="M34" s="54"/>
      <c r="N34" s="27">
        <f t="shared" si="1"/>
        <v>0</v>
      </c>
      <c r="O34" s="28">
        <f t="shared" si="2"/>
        <v>96299.71</v>
      </c>
    </row>
    <row r="35" spans="1:15" ht="15" x14ac:dyDescent="0.25">
      <c r="A35" s="25">
        <v>47</v>
      </c>
      <c r="B35" s="25">
        <v>1908</v>
      </c>
      <c r="C35" s="26" t="s">
        <v>42</v>
      </c>
      <c r="D35" s="54">
        <v>8484358.0600000005</v>
      </c>
      <c r="E35" s="54">
        <v>214098.86</v>
      </c>
      <c r="F35" s="54">
        <v>0</v>
      </c>
      <c r="G35" s="54"/>
      <c r="H35" s="27">
        <f t="shared" si="0"/>
        <v>8698456.9199999999</v>
      </c>
      <c r="I35" s="29"/>
      <c r="J35" s="54">
        <v>-4137510.25</v>
      </c>
      <c r="K35" s="54">
        <v>-241844.58</v>
      </c>
      <c r="L35" s="54">
        <v>0</v>
      </c>
      <c r="M35" s="54"/>
      <c r="N35" s="27">
        <f t="shared" si="1"/>
        <v>-4379354.83</v>
      </c>
      <c r="O35" s="28">
        <f t="shared" si="2"/>
        <v>4319102.09</v>
      </c>
    </row>
    <row r="36" spans="1:15" ht="15" x14ac:dyDescent="0.25">
      <c r="A36" s="25">
        <v>13</v>
      </c>
      <c r="B36" s="25">
        <v>1910</v>
      </c>
      <c r="C36" s="26" t="s">
        <v>30</v>
      </c>
      <c r="D36" s="54">
        <v>0</v>
      </c>
      <c r="E36" s="54">
        <v>0</v>
      </c>
      <c r="F36" s="54">
        <v>0</v>
      </c>
      <c r="G36" s="54"/>
      <c r="H36" s="27">
        <f t="shared" si="0"/>
        <v>0</v>
      </c>
      <c r="I36" s="29"/>
      <c r="J36" s="54">
        <v>0</v>
      </c>
      <c r="K36" s="54">
        <v>0</v>
      </c>
      <c r="L36" s="54">
        <v>0</v>
      </c>
      <c r="M36" s="54"/>
      <c r="N36" s="27">
        <f t="shared" si="1"/>
        <v>0</v>
      </c>
      <c r="O36" s="28">
        <f t="shared" si="2"/>
        <v>0</v>
      </c>
    </row>
    <row r="37" spans="1:15" ht="15" x14ac:dyDescent="0.25">
      <c r="A37" s="25">
        <v>8</v>
      </c>
      <c r="B37" s="25">
        <v>1915</v>
      </c>
      <c r="C37" s="26" t="s">
        <v>43</v>
      </c>
      <c r="D37" s="54">
        <v>1483403.0900000003</v>
      </c>
      <c r="E37" s="54">
        <v>50889.760000000002</v>
      </c>
      <c r="F37" s="54">
        <v>-4097.9799999999996</v>
      </c>
      <c r="G37" s="54"/>
      <c r="H37" s="27">
        <f t="shared" si="0"/>
        <v>1530194.8700000003</v>
      </c>
      <c r="I37" s="29"/>
      <c r="J37" s="54">
        <v>-1191904.94</v>
      </c>
      <c r="K37" s="54">
        <v>-55872.63</v>
      </c>
      <c r="L37" s="54">
        <v>4097.9799999999996</v>
      </c>
      <c r="M37" s="54"/>
      <c r="N37" s="27">
        <f t="shared" si="1"/>
        <v>-1243679.5899999999</v>
      </c>
      <c r="O37" s="28">
        <f t="shared" si="2"/>
        <v>286515.28000000049</v>
      </c>
    </row>
    <row r="38" spans="1:15" ht="15" x14ac:dyDescent="0.25">
      <c r="A38" s="25">
        <v>8</v>
      </c>
      <c r="B38" s="25">
        <v>1915</v>
      </c>
      <c r="C38" s="26" t="s">
        <v>44</v>
      </c>
      <c r="D38" s="54"/>
      <c r="E38" s="54"/>
      <c r="F38" s="54"/>
      <c r="G38" s="54"/>
      <c r="H38" s="27">
        <f t="shared" si="0"/>
        <v>0</v>
      </c>
      <c r="I38" s="29"/>
      <c r="J38" s="55"/>
      <c r="K38" s="54"/>
      <c r="L38" s="54"/>
      <c r="M38" s="54"/>
      <c r="N38" s="27">
        <f t="shared" si="1"/>
        <v>0</v>
      </c>
      <c r="O38" s="28">
        <f t="shared" si="2"/>
        <v>0</v>
      </c>
    </row>
    <row r="39" spans="1:15" ht="15" x14ac:dyDescent="0.25">
      <c r="A39" s="25">
        <v>10</v>
      </c>
      <c r="B39" s="25">
        <v>1920</v>
      </c>
      <c r="C39" s="26" t="s">
        <v>45</v>
      </c>
      <c r="D39" s="54">
        <v>934035.4</v>
      </c>
      <c r="E39" s="54">
        <v>47480.480000000003</v>
      </c>
      <c r="F39" s="54">
        <v>0</v>
      </c>
      <c r="G39" s="54"/>
      <c r="H39" s="27">
        <f t="shared" si="0"/>
        <v>981515.88</v>
      </c>
      <c r="I39" s="29"/>
      <c r="J39" s="54">
        <v>-697077.97</v>
      </c>
      <c r="K39" s="54">
        <v>-75357.039999999994</v>
      </c>
      <c r="L39" s="54">
        <v>0</v>
      </c>
      <c r="M39" s="54"/>
      <c r="N39" s="27">
        <f t="shared" si="1"/>
        <v>-772435.01</v>
      </c>
      <c r="O39" s="28">
        <f t="shared" si="2"/>
        <v>209080.87</v>
      </c>
    </row>
    <row r="40" spans="1:15" ht="25.5" x14ac:dyDescent="0.25">
      <c r="A40" s="25">
        <v>45</v>
      </c>
      <c r="B40" s="25">
        <v>1920</v>
      </c>
      <c r="C40" s="26" t="s">
        <v>46</v>
      </c>
      <c r="D40" s="54"/>
      <c r="E40" s="54"/>
      <c r="F40" s="54"/>
      <c r="G40" s="54"/>
      <c r="H40" s="27">
        <f t="shared" si="0"/>
        <v>0</v>
      </c>
      <c r="I40" s="29"/>
      <c r="J40" s="55"/>
      <c r="K40" s="54"/>
      <c r="L40" s="54"/>
      <c r="M40" s="54"/>
      <c r="N40" s="27">
        <f t="shared" si="1"/>
        <v>0</v>
      </c>
      <c r="O40" s="28">
        <f t="shared" si="2"/>
        <v>0</v>
      </c>
    </row>
    <row r="41" spans="1:15" ht="25.5" x14ac:dyDescent="0.25">
      <c r="A41" s="25">
        <v>50</v>
      </c>
      <c r="B41" s="25">
        <v>1920</v>
      </c>
      <c r="C41" s="26" t="s">
        <v>47</v>
      </c>
      <c r="D41" s="54"/>
      <c r="E41" s="54"/>
      <c r="F41" s="54"/>
      <c r="G41" s="54"/>
      <c r="H41" s="27">
        <f t="shared" si="0"/>
        <v>0</v>
      </c>
      <c r="I41" s="29"/>
      <c r="J41" s="55"/>
      <c r="K41" s="54"/>
      <c r="L41" s="54"/>
      <c r="M41" s="54"/>
      <c r="N41" s="27">
        <f t="shared" si="1"/>
        <v>0</v>
      </c>
      <c r="O41" s="28">
        <f t="shared" si="2"/>
        <v>0</v>
      </c>
    </row>
    <row r="42" spans="1:15" ht="15" x14ac:dyDescent="0.25">
      <c r="A42" s="25">
        <v>10</v>
      </c>
      <c r="B42" s="25">
        <v>1930</v>
      </c>
      <c r="C42" s="26" t="s">
        <v>48</v>
      </c>
      <c r="D42" s="54">
        <v>3748211.8</v>
      </c>
      <c r="E42" s="54">
        <v>75000</v>
      </c>
      <c r="F42" s="54">
        <v>0</v>
      </c>
      <c r="G42" s="54"/>
      <c r="H42" s="27">
        <f t="shared" si="0"/>
        <v>3823211.8</v>
      </c>
      <c r="I42" s="29"/>
      <c r="J42" s="54">
        <v>-2831633.33</v>
      </c>
      <c r="K42" s="54">
        <v>-78102.12</v>
      </c>
      <c r="L42" s="54">
        <v>0</v>
      </c>
      <c r="M42" s="54"/>
      <c r="N42" s="27">
        <f t="shared" si="1"/>
        <v>-2909735.45</v>
      </c>
      <c r="O42" s="28">
        <f t="shared" si="2"/>
        <v>913476.34999999963</v>
      </c>
    </row>
    <row r="43" spans="1:15" ht="15" x14ac:dyDescent="0.25">
      <c r="A43" s="25">
        <v>8</v>
      </c>
      <c r="B43" s="25">
        <v>1935</v>
      </c>
      <c r="C43" s="26" t="s">
        <v>49</v>
      </c>
      <c r="D43" s="54">
        <v>292425.13</v>
      </c>
      <c r="E43" s="54">
        <v>0</v>
      </c>
      <c r="F43" s="54">
        <v>0</v>
      </c>
      <c r="G43" s="54"/>
      <c r="H43" s="27">
        <f t="shared" si="0"/>
        <v>292425.13</v>
      </c>
      <c r="I43" s="29"/>
      <c r="J43" s="54">
        <v>-292425.13</v>
      </c>
      <c r="K43" s="54">
        <v>0</v>
      </c>
      <c r="L43" s="54">
        <v>0</v>
      </c>
      <c r="M43" s="54"/>
      <c r="N43" s="27">
        <f t="shared" si="1"/>
        <v>-292425.13</v>
      </c>
      <c r="O43" s="28">
        <f t="shared" si="2"/>
        <v>0</v>
      </c>
    </row>
    <row r="44" spans="1:15" ht="15" x14ac:dyDescent="0.25">
      <c r="A44" s="25">
        <v>8</v>
      </c>
      <c r="B44" s="25">
        <v>1940</v>
      </c>
      <c r="C44" s="26" t="s">
        <v>50</v>
      </c>
      <c r="D44" s="54">
        <v>1368455.2200000002</v>
      </c>
      <c r="E44" s="54">
        <v>105315.6</v>
      </c>
      <c r="F44" s="54">
        <v>0</v>
      </c>
      <c r="G44" s="54"/>
      <c r="H44" s="27">
        <f t="shared" si="0"/>
        <v>1473770.8200000003</v>
      </c>
      <c r="I44" s="29"/>
      <c r="J44" s="54">
        <v>-1247895.54</v>
      </c>
      <c r="K44" s="54">
        <v>-30653.11</v>
      </c>
      <c r="L44" s="54">
        <v>0</v>
      </c>
      <c r="M44" s="54"/>
      <c r="N44" s="27">
        <f t="shared" si="1"/>
        <v>-1278548.6500000001</v>
      </c>
      <c r="O44" s="28">
        <f t="shared" si="2"/>
        <v>195222.17000000016</v>
      </c>
    </row>
    <row r="45" spans="1:15" ht="15" x14ac:dyDescent="0.25">
      <c r="A45" s="25">
        <v>8</v>
      </c>
      <c r="B45" s="25">
        <v>1945</v>
      </c>
      <c r="C45" s="26" t="s">
        <v>51</v>
      </c>
      <c r="D45" s="54">
        <v>381931.48</v>
      </c>
      <c r="E45" s="54">
        <v>1395</v>
      </c>
      <c r="F45" s="54">
        <v>0</v>
      </c>
      <c r="G45" s="54"/>
      <c r="H45" s="27">
        <f t="shared" si="0"/>
        <v>383326.48</v>
      </c>
      <c r="I45" s="29"/>
      <c r="J45" s="54">
        <v>-357503.98999999993</v>
      </c>
      <c r="K45" s="54">
        <v>-5292.02</v>
      </c>
      <c r="L45" s="54">
        <v>0</v>
      </c>
      <c r="M45" s="54"/>
      <c r="N45" s="27">
        <f t="shared" si="1"/>
        <v>-362796.00999999995</v>
      </c>
      <c r="O45" s="28">
        <f t="shared" si="2"/>
        <v>20530.47000000003</v>
      </c>
    </row>
    <row r="46" spans="1:15" ht="15" x14ac:dyDescent="0.25">
      <c r="A46" s="25">
        <v>8</v>
      </c>
      <c r="B46" s="25">
        <v>1950</v>
      </c>
      <c r="C46" s="26" t="s">
        <v>52</v>
      </c>
      <c r="D46" s="54">
        <v>0</v>
      </c>
      <c r="E46" s="54">
        <v>0</v>
      </c>
      <c r="F46" s="54">
        <v>0</v>
      </c>
      <c r="G46" s="54"/>
      <c r="H46" s="27">
        <f t="shared" si="0"/>
        <v>0</v>
      </c>
      <c r="I46" s="29"/>
      <c r="J46" s="54">
        <v>0</v>
      </c>
      <c r="K46" s="54">
        <v>0</v>
      </c>
      <c r="L46" s="54">
        <v>0</v>
      </c>
      <c r="M46" s="54"/>
      <c r="N46" s="27">
        <f t="shared" si="1"/>
        <v>0</v>
      </c>
      <c r="O46" s="28">
        <f t="shared" si="2"/>
        <v>0</v>
      </c>
    </row>
    <row r="47" spans="1:15" ht="15" x14ac:dyDescent="0.25">
      <c r="A47" s="25">
        <v>8</v>
      </c>
      <c r="B47" s="25">
        <v>1955</v>
      </c>
      <c r="C47" s="26" t="s">
        <v>53</v>
      </c>
      <c r="D47" s="54">
        <v>191860.82</v>
      </c>
      <c r="E47" s="54">
        <v>0</v>
      </c>
      <c r="F47" s="54">
        <v>0</v>
      </c>
      <c r="G47" s="54"/>
      <c r="H47" s="27">
        <f t="shared" si="0"/>
        <v>191860.82</v>
      </c>
      <c r="I47" s="29"/>
      <c r="J47" s="54">
        <v>-191860.82</v>
      </c>
      <c r="K47" s="54">
        <v>0</v>
      </c>
      <c r="L47" s="54">
        <v>0</v>
      </c>
      <c r="M47" s="54"/>
      <c r="N47" s="27">
        <f t="shared" si="1"/>
        <v>-191860.82</v>
      </c>
      <c r="O47" s="28">
        <f t="shared" si="2"/>
        <v>0</v>
      </c>
    </row>
    <row r="48" spans="1:15" ht="15" x14ac:dyDescent="0.25">
      <c r="A48" s="25">
        <v>8</v>
      </c>
      <c r="B48" s="25">
        <v>1955</v>
      </c>
      <c r="C48" s="26" t="s">
        <v>54</v>
      </c>
      <c r="D48" s="54"/>
      <c r="E48" s="54"/>
      <c r="F48" s="54"/>
      <c r="G48" s="54"/>
      <c r="H48" s="27">
        <f t="shared" si="0"/>
        <v>0</v>
      </c>
      <c r="I48" s="29"/>
      <c r="J48" s="55"/>
      <c r="K48" s="54"/>
      <c r="L48" s="54"/>
      <c r="M48" s="54"/>
      <c r="N48" s="27">
        <f t="shared" si="1"/>
        <v>0</v>
      </c>
      <c r="O48" s="28">
        <f t="shared" si="2"/>
        <v>0</v>
      </c>
    </row>
    <row r="49" spans="1:15" ht="15" x14ac:dyDescent="0.25">
      <c r="A49" s="25">
        <v>8</v>
      </c>
      <c r="B49" s="25">
        <v>1960</v>
      </c>
      <c r="C49" s="26" t="s">
        <v>55</v>
      </c>
      <c r="D49" s="54">
        <v>0</v>
      </c>
      <c r="E49" s="54">
        <v>0</v>
      </c>
      <c r="F49" s="54">
        <v>0</v>
      </c>
      <c r="G49" s="54"/>
      <c r="H49" s="27">
        <f t="shared" si="0"/>
        <v>0</v>
      </c>
      <c r="I49" s="29"/>
      <c r="J49" s="54">
        <v>0</v>
      </c>
      <c r="K49" s="54">
        <v>0</v>
      </c>
      <c r="L49" s="54">
        <v>0</v>
      </c>
      <c r="M49" s="54"/>
      <c r="N49" s="27">
        <f t="shared" si="1"/>
        <v>0</v>
      </c>
      <c r="O49" s="28">
        <f t="shared" si="2"/>
        <v>0</v>
      </c>
    </row>
    <row r="50" spans="1:15" ht="25.5" x14ac:dyDescent="0.25">
      <c r="A50" s="1">
        <v>47</v>
      </c>
      <c r="B50" s="25">
        <v>1970</v>
      </c>
      <c r="C50" s="26" t="s">
        <v>56</v>
      </c>
      <c r="D50" s="54">
        <v>0</v>
      </c>
      <c r="E50" s="54">
        <v>0</v>
      </c>
      <c r="F50" s="54">
        <v>0</v>
      </c>
      <c r="G50" s="54"/>
      <c r="H50" s="27">
        <f t="shared" si="0"/>
        <v>0</v>
      </c>
      <c r="I50" s="29"/>
      <c r="J50" s="54">
        <v>0</v>
      </c>
      <c r="K50" s="54">
        <v>0</v>
      </c>
      <c r="L50" s="54">
        <v>0</v>
      </c>
      <c r="M50" s="54"/>
      <c r="N50" s="27">
        <f t="shared" si="1"/>
        <v>0</v>
      </c>
      <c r="O50" s="28">
        <f t="shared" si="2"/>
        <v>0</v>
      </c>
    </row>
    <row r="51" spans="1:15" ht="25.5" x14ac:dyDescent="0.25">
      <c r="A51" s="25">
        <v>47</v>
      </c>
      <c r="B51" s="25">
        <v>1975</v>
      </c>
      <c r="C51" s="26" t="s">
        <v>57</v>
      </c>
      <c r="D51" s="54">
        <v>0</v>
      </c>
      <c r="E51" s="54">
        <v>0</v>
      </c>
      <c r="F51" s="54">
        <v>0</v>
      </c>
      <c r="G51" s="54"/>
      <c r="H51" s="27">
        <f t="shared" si="0"/>
        <v>0</v>
      </c>
      <c r="I51" s="29"/>
      <c r="J51" s="54">
        <v>0</v>
      </c>
      <c r="K51" s="54">
        <v>0</v>
      </c>
      <c r="L51" s="54">
        <v>0</v>
      </c>
      <c r="M51" s="54"/>
      <c r="N51" s="27">
        <f t="shared" si="1"/>
        <v>0</v>
      </c>
      <c r="O51" s="28">
        <f t="shared" si="2"/>
        <v>0</v>
      </c>
    </row>
    <row r="52" spans="1:15" ht="15" x14ac:dyDescent="0.25">
      <c r="A52" s="25">
        <v>47</v>
      </c>
      <c r="B52" s="25">
        <v>1980</v>
      </c>
      <c r="C52" s="26" t="s">
        <v>58</v>
      </c>
      <c r="D52" s="54">
        <v>3957642.06</v>
      </c>
      <c r="E52" s="54">
        <v>68661.929999999993</v>
      </c>
      <c r="F52" s="54">
        <v>0</v>
      </c>
      <c r="G52" s="54"/>
      <c r="H52" s="27">
        <f t="shared" si="0"/>
        <v>4026303.99</v>
      </c>
      <c r="I52" s="29"/>
      <c r="J52" s="54">
        <v>-3203655.65</v>
      </c>
      <c r="K52" s="54">
        <v>-67670.87</v>
      </c>
      <c r="L52" s="54">
        <v>0</v>
      </c>
      <c r="M52" s="54"/>
      <c r="N52" s="27">
        <f t="shared" si="1"/>
        <v>-3271326.52</v>
      </c>
      <c r="O52" s="28">
        <f t="shared" si="2"/>
        <v>754977.4700000002</v>
      </c>
    </row>
    <row r="53" spans="1:15" ht="15" x14ac:dyDescent="0.25">
      <c r="A53" s="25">
        <v>47</v>
      </c>
      <c r="B53" s="25">
        <v>1985</v>
      </c>
      <c r="C53" s="26" t="s">
        <v>59</v>
      </c>
      <c r="D53" s="54">
        <v>0</v>
      </c>
      <c r="E53" s="54">
        <v>0</v>
      </c>
      <c r="F53" s="54">
        <v>0</v>
      </c>
      <c r="G53" s="54"/>
      <c r="H53" s="27">
        <f t="shared" si="0"/>
        <v>0</v>
      </c>
      <c r="I53" s="29"/>
      <c r="J53" s="54">
        <v>0</v>
      </c>
      <c r="K53" s="54">
        <v>0</v>
      </c>
      <c r="L53" s="54">
        <v>0</v>
      </c>
      <c r="M53" s="54"/>
      <c r="N53" s="27">
        <f t="shared" si="1"/>
        <v>0</v>
      </c>
      <c r="O53" s="28">
        <f t="shared" si="2"/>
        <v>0</v>
      </c>
    </row>
    <row r="54" spans="1:15" ht="15" x14ac:dyDescent="0.25">
      <c r="A54" s="1">
        <v>47</v>
      </c>
      <c r="B54" s="25">
        <v>1990</v>
      </c>
      <c r="C54" s="30" t="s">
        <v>60</v>
      </c>
      <c r="D54" s="54">
        <v>0</v>
      </c>
      <c r="E54" s="54">
        <v>0</v>
      </c>
      <c r="F54" s="54">
        <v>0</v>
      </c>
      <c r="G54" s="54"/>
      <c r="H54" s="27">
        <f t="shared" si="0"/>
        <v>0</v>
      </c>
      <c r="I54" s="29"/>
      <c r="J54" s="54">
        <v>0</v>
      </c>
      <c r="K54" s="54">
        <v>0</v>
      </c>
      <c r="L54" s="54">
        <v>0</v>
      </c>
      <c r="M54" s="54"/>
      <c r="N54" s="27">
        <f t="shared" si="1"/>
        <v>0</v>
      </c>
      <c r="O54" s="28">
        <f t="shared" si="2"/>
        <v>0</v>
      </c>
    </row>
    <row r="55" spans="1:15" ht="15" x14ac:dyDescent="0.25">
      <c r="A55" s="25">
        <v>47</v>
      </c>
      <c r="B55" s="25">
        <v>1995</v>
      </c>
      <c r="C55" s="26" t="s">
        <v>61</v>
      </c>
      <c r="D55" s="54">
        <v>-29277060.489999998</v>
      </c>
      <c r="E55" s="54">
        <v>-4389250.68</v>
      </c>
      <c r="F55" s="54">
        <v>0</v>
      </c>
      <c r="G55" s="54"/>
      <c r="H55" s="27">
        <f t="shared" si="0"/>
        <v>-33666311.170000002</v>
      </c>
      <c r="I55" s="29"/>
      <c r="J55" s="54">
        <v>6533217.0599999996</v>
      </c>
      <c r="K55" s="54">
        <v>609892.97</v>
      </c>
      <c r="L55" s="54">
        <v>0</v>
      </c>
      <c r="M55" s="54"/>
      <c r="N55" s="27">
        <f t="shared" si="1"/>
        <v>7143110.0299999993</v>
      </c>
      <c r="O55" s="28">
        <f t="shared" si="2"/>
        <v>-26523201.140000001</v>
      </c>
    </row>
    <row r="56" spans="1:15" ht="15" x14ac:dyDescent="0.25">
      <c r="A56" s="25">
        <v>47</v>
      </c>
      <c r="B56" s="25">
        <v>2440</v>
      </c>
      <c r="C56" s="26" t="s">
        <v>62</v>
      </c>
      <c r="D56" s="54">
        <v>0</v>
      </c>
      <c r="E56" s="54">
        <v>-675132.22</v>
      </c>
      <c r="F56" s="54">
        <v>0</v>
      </c>
      <c r="G56" s="54"/>
      <c r="H56" s="27">
        <f t="shared" si="0"/>
        <v>-675132.22</v>
      </c>
      <c r="J56" s="54">
        <v>0</v>
      </c>
      <c r="K56" s="54">
        <v>0</v>
      </c>
      <c r="L56" s="54">
        <v>0</v>
      </c>
      <c r="M56" s="54"/>
      <c r="N56" s="27">
        <f t="shared" si="1"/>
        <v>0</v>
      </c>
      <c r="O56" s="28">
        <f t="shared" si="2"/>
        <v>-675132.22</v>
      </c>
    </row>
    <row r="57" spans="1:15" ht="15" x14ac:dyDescent="0.25">
      <c r="A57" s="31"/>
      <c r="B57" s="31">
        <v>2005</v>
      </c>
      <c r="C57" s="32" t="s">
        <v>63</v>
      </c>
      <c r="D57" s="54">
        <v>0</v>
      </c>
      <c r="E57" s="54">
        <v>0</v>
      </c>
      <c r="F57" s="54">
        <v>0</v>
      </c>
      <c r="G57" s="54"/>
      <c r="H57" s="27">
        <f t="shared" si="0"/>
        <v>0</v>
      </c>
      <c r="J57" s="54">
        <v>0</v>
      </c>
      <c r="K57" s="54">
        <v>0</v>
      </c>
      <c r="L57" s="54">
        <v>0</v>
      </c>
      <c r="M57" s="54"/>
      <c r="N57" s="27">
        <f t="shared" si="1"/>
        <v>0</v>
      </c>
      <c r="O57" s="28">
        <f t="shared" si="2"/>
        <v>0</v>
      </c>
    </row>
    <row r="58" spans="1:15" x14ac:dyDescent="0.2">
      <c r="A58" s="31"/>
      <c r="B58" s="31"/>
      <c r="C58" s="33" t="s">
        <v>64</v>
      </c>
      <c r="D58" s="34">
        <f>SUM(D17:D57)</f>
        <v>242281904.31</v>
      </c>
      <c r="E58" s="34">
        <f>SUM(E17:E57)</f>
        <v>6774437.4999999991</v>
      </c>
      <c r="F58" s="34">
        <f>SUM(F17:F57)</f>
        <v>-4097.9799999999996</v>
      </c>
      <c r="G58" s="34"/>
      <c r="H58" s="34">
        <f>SUM(H17:H57)</f>
        <v>249052243.83000001</v>
      </c>
      <c r="I58" s="35"/>
      <c r="J58" s="34">
        <f>SUM(J17:J57)</f>
        <v>-139042352.97</v>
      </c>
      <c r="K58" s="34">
        <f>SUM(K17:K57)</f>
        <v>-4525987.8600000013</v>
      </c>
      <c r="L58" s="34">
        <f>SUM(L17:L57)</f>
        <v>4097.9799999999996</v>
      </c>
      <c r="M58" s="34"/>
      <c r="N58" s="34">
        <f>SUM(N17:N57)</f>
        <v>-143564242.84999999</v>
      </c>
      <c r="O58" s="34">
        <f>SUM(O17:O57)</f>
        <v>105488000.98</v>
      </c>
    </row>
    <row r="59" spans="1:15" ht="37.5" x14ac:dyDescent="0.25">
      <c r="A59" s="31"/>
      <c r="B59" s="31"/>
      <c r="C59" s="36" t="s">
        <v>65</v>
      </c>
      <c r="D59" s="56"/>
      <c r="E59" s="56"/>
      <c r="F59" s="56"/>
      <c r="G59" s="56"/>
      <c r="H59" s="27">
        <f t="shared" si="0"/>
        <v>0</v>
      </c>
      <c r="J59" s="56"/>
      <c r="K59" s="56"/>
      <c r="L59" s="56"/>
      <c r="M59" s="56"/>
      <c r="N59" s="27">
        <f t="shared" si="1"/>
        <v>0</v>
      </c>
      <c r="O59" s="28">
        <f>H59+N59</f>
        <v>0</v>
      </c>
    </row>
    <row r="60" spans="1:15" ht="25.5" x14ac:dyDescent="0.25">
      <c r="A60" s="31"/>
      <c r="B60" s="31"/>
      <c r="C60" s="37" t="s">
        <v>66</v>
      </c>
      <c r="D60" s="56"/>
      <c r="E60" s="56"/>
      <c r="F60" s="56"/>
      <c r="G60" s="56"/>
      <c r="H60" s="27">
        <f t="shared" si="0"/>
        <v>0</v>
      </c>
      <c r="J60" s="56"/>
      <c r="K60" s="56"/>
      <c r="L60" s="56"/>
      <c r="M60" s="56"/>
      <c r="N60" s="27">
        <f t="shared" si="1"/>
        <v>0</v>
      </c>
      <c r="O60" s="28">
        <f t="shared" si="2"/>
        <v>0</v>
      </c>
    </row>
    <row r="61" spans="1:15" x14ac:dyDescent="0.2">
      <c r="A61" s="31"/>
      <c r="B61" s="31"/>
      <c r="C61" s="33" t="s">
        <v>67</v>
      </c>
      <c r="D61" s="34">
        <f>SUM(D58:D60)</f>
        <v>242281904.31</v>
      </c>
      <c r="E61" s="34">
        <f>SUM(E58:E60)</f>
        <v>6774437.4999999991</v>
      </c>
      <c r="F61" s="34">
        <f>SUM(F58:F60)</f>
        <v>-4097.9799999999996</v>
      </c>
      <c r="G61" s="34"/>
      <c r="H61" s="34">
        <f>SUM(H58:H60)</f>
        <v>249052243.83000001</v>
      </c>
      <c r="I61" s="35"/>
      <c r="J61" s="34">
        <f>SUM(J58:J60)</f>
        <v>-139042352.97</v>
      </c>
      <c r="K61" s="34">
        <f>SUM(K58:K60)</f>
        <v>-4525987.8600000013</v>
      </c>
      <c r="L61" s="34">
        <f>SUM(L58:L60)</f>
        <v>4097.9799999999996</v>
      </c>
      <c r="M61" s="34"/>
      <c r="N61" s="34">
        <f>SUM(N58:N60)</f>
        <v>-143564242.84999999</v>
      </c>
      <c r="O61" s="34">
        <f>SUM(O58:O60)</f>
        <v>105488000.98</v>
      </c>
    </row>
    <row r="62" spans="1:15" ht="15" x14ac:dyDescent="0.25">
      <c r="A62" s="31"/>
      <c r="B62" s="31"/>
      <c r="C62" s="38" t="s">
        <v>68</v>
      </c>
      <c r="D62" s="39"/>
      <c r="E62" s="39"/>
      <c r="F62" s="39"/>
      <c r="G62" s="39"/>
      <c r="H62" s="39"/>
      <c r="I62" s="39"/>
      <c r="J62" s="40"/>
      <c r="K62" s="56"/>
      <c r="N62" s="41"/>
      <c r="O62" s="42"/>
    </row>
    <row r="63" spans="1:15" ht="15" x14ac:dyDescent="0.25">
      <c r="A63" s="31"/>
      <c r="B63" s="31"/>
      <c r="C63" s="38" t="s">
        <v>69</v>
      </c>
      <c r="D63" s="39"/>
      <c r="E63" s="39"/>
      <c r="F63" s="39"/>
      <c r="G63" s="39"/>
      <c r="H63" s="39"/>
      <c r="I63" s="39"/>
      <c r="J63" s="40"/>
      <c r="K63" s="34">
        <f>K61+K62</f>
        <v>-4525987.8600000013</v>
      </c>
      <c r="N63" s="41"/>
      <c r="O63" s="42"/>
    </row>
    <row r="65" spans="1:16" x14ac:dyDescent="0.2">
      <c r="J65" s="2" t="s">
        <v>70</v>
      </c>
    </row>
    <row r="66" spans="1:16" ht="15" x14ac:dyDescent="0.25">
      <c r="A66" s="31">
        <v>10</v>
      </c>
      <c r="B66" s="31"/>
      <c r="C66" s="43" t="s">
        <v>71</v>
      </c>
      <c r="D66" s="44"/>
      <c r="E66" s="44"/>
      <c r="F66" s="44"/>
      <c r="G66" s="44"/>
      <c r="H66" s="44"/>
      <c r="I66" s="44"/>
      <c r="J66" s="44" t="s">
        <v>71</v>
      </c>
      <c r="K66" s="44"/>
      <c r="L66" s="55">
        <v>-78102.12</v>
      </c>
      <c r="M66" s="57"/>
    </row>
    <row r="67" spans="1:16" ht="15" x14ac:dyDescent="0.25">
      <c r="A67" s="31">
        <v>12</v>
      </c>
      <c r="B67" s="31"/>
      <c r="C67" s="43" t="s">
        <v>72</v>
      </c>
      <c r="D67" s="44"/>
      <c r="E67" s="44"/>
      <c r="F67" s="44"/>
      <c r="G67" s="44"/>
      <c r="H67" s="44"/>
      <c r="I67" s="44"/>
      <c r="J67" s="44" t="s">
        <v>72</v>
      </c>
      <c r="K67" s="44"/>
      <c r="L67" s="55">
        <v>-260.04000000000002</v>
      </c>
      <c r="M67" s="57"/>
    </row>
    <row r="68" spans="1:16" ht="15" x14ac:dyDescent="0.25">
      <c r="A68" s="31">
        <v>12</v>
      </c>
      <c r="B68" s="31"/>
      <c r="C68" s="43" t="s">
        <v>73</v>
      </c>
      <c r="D68" s="44"/>
      <c r="E68" s="44"/>
      <c r="F68" s="44"/>
      <c r="G68" s="44"/>
      <c r="H68" s="44"/>
      <c r="I68" s="44"/>
      <c r="J68" s="44" t="s">
        <v>73</v>
      </c>
      <c r="K68" s="44"/>
      <c r="L68" s="55">
        <v>-55437.580000000009</v>
      </c>
      <c r="M68" s="57"/>
    </row>
    <row r="69" spans="1:16" ht="15" x14ac:dyDescent="0.25">
      <c r="A69" s="31">
        <v>12</v>
      </c>
      <c r="B69" s="31"/>
      <c r="C69" s="43" t="s">
        <v>74</v>
      </c>
      <c r="D69" s="44"/>
      <c r="E69" s="44"/>
      <c r="F69" s="44"/>
      <c r="G69" s="44"/>
      <c r="H69" s="44"/>
      <c r="I69" s="44"/>
      <c r="J69" s="44" t="s">
        <v>74</v>
      </c>
      <c r="K69" s="44"/>
      <c r="L69" s="55">
        <v>-262990.3</v>
      </c>
      <c r="M69" s="57"/>
    </row>
    <row r="70" spans="1:16" ht="15" x14ac:dyDescent="0.25">
      <c r="J70" s="3" t="s">
        <v>75</v>
      </c>
      <c r="L70" s="45">
        <f>K63-L66-L67-L69-L68</f>
        <v>-4129197.8200000012</v>
      </c>
      <c r="M70" s="46"/>
    </row>
    <row r="71" spans="1:16" x14ac:dyDescent="0.2">
      <c r="P71" s="47"/>
    </row>
    <row r="72" spans="1:16" ht="15" x14ac:dyDescent="0.2">
      <c r="E72" s="9" t="s">
        <v>8</v>
      </c>
      <c r="F72" s="10" t="s">
        <v>76</v>
      </c>
      <c r="G72" s="10"/>
    </row>
    <row r="73" spans="1:16" ht="15" x14ac:dyDescent="0.25">
      <c r="E73" s="9" t="s">
        <v>10</v>
      </c>
      <c r="F73" s="53">
        <v>2014</v>
      </c>
      <c r="G73" s="53"/>
      <c r="H73" s="11"/>
    </row>
    <row r="75" spans="1:16" x14ac:dyDescent="0.2">
      <c r="D75" s="12" t="s">
        <v>11</v>
      </c>
      <c r="E75" s="13"/>
      <c r="F75" s="13"/>
      <c r="G75" s="13"/>
      <c r="H75" s="14"/>
      <c r="J75" s="15"/>
      <c r="K75" s="16" t="s">
        <v>12</v>
      </c>
      <c r="L75" s="16"/>
      <c r="M75" s="16"/>
      <c r="N75" s="17"/>
    </row>
    <row r="76" spans="1:16" ht="30" customHeight="1" x14ac:dyDescent="0.2">
      <c r="A76" s="18" t="s">
        <v>13</v>
      </c>
      <c r="B76" s="18" t="s">
        <v>14</v>
      </c>
      <c r="C76" s="19" t="s">
        <v>15</v>
      </c>
      <c r="D76" s="18" t="s">
        <v>16</v>
      </c>
      <c r="E76" s="20" t="s">
        <v>17</v>
      </c>
      <c r="F76" s="20" t="s">
        <v>18</v>
      </c>
      <c r="G76" s="20" t="s">
        <v>19</v>
      </c>
      <c r="H76" s="18" t="s">
        <v>20</v>
      </c>
      <c r="I76" s="21"/>
      <c r="J76" s="22" t="s">
        <v>16</v>
      </c>
      <c r="K76" s="23" t="s">
        <v>21</v>
      </c>
      <c r="L76" s="23" t="s">
        <v>18</v>
      </c>
      <c r="M76" s="23" t="s">
        <v>19</v>
      </c>
      <c r="N76" s="24" t="s">
        <v>20</v>
      </c>
      <c r="O76" s="18" t="s">
        <v>22</v>
      </c>
    </row>
    <row r="77" spans="1:16" ht="25.5" customHeight="1" x14ac:dyDescent="0.25">
      <c r="A77" s="18"/>
      <c r="B77" s="25">
        <v>1609</v>
      </c>
      <c r="C77" s="26" t="s">
        <v>23</v>
      </c>
      <c r="D77" s="54">
        <v>4113602</v>
      </c>
      <c r="E77" s="54">
        <v>0</v>
      </c>
      <c r="F77" s="54">
        <v>0</v>
      </c>
      <c r="G77" s="54"/>
      <c r="H77" s="27">
        <f>D77+E77+F77+G77</f>
        <v>4113602</v>
      </c>
      <c r="I77" s="21"/>
      <c r="J77" s="54">
        <v>-34280.019999999997</v>
      </c>
      <c r="K77" s="54">
        <v>-68560.08</v>
      </c>
      <c r="L77" s="54">
        <v>0</v>
      </c>
      <c r="M77" s="54"/>
      <c r="N77" s="27">
        <f>J77+K77+L77+M77</f>
        <v>-102840.1</v>
      </c>
      <c r="O77" s="28">
        <f>H77+N77</f>
        <v>4010761.9</v>
      </c>
    </row>
    <row r="78" spans="1:16" ht="25.5" x14ac:dyDescent="0.25">
      <c r="A78" s="25">
        <v>12</v>
      </c>
      <c r="B78" s="25">
        <v>1611</v>
      </c>
      <c r="C78" s="26" t="s">
        <v>24</v>
      </c>
      <c r="D78" s="54">
        <v>6009904.1100000003</v>
      </c>
      <c r="E78" s="54">
        <v>907888.59</v>
      </c>
      <c r="F78" s="54">
        <v>0</v>
      </c>
      <c r="G78" s="54"/>
      <c r="H78" s="27">
        <f t="shared" ref="H78:H117" si="3">D78+E78+F78+G78</f>
        <v>6917792.7000000002</v>
      </c>
      <c r="I78" s="29"/>
      <c r="J78" s="54">
        <v>-3977066.74</v>
      </c>
      <c r="K78" s="54">
        <v>-362141.02</v>
      </c>
      <c r="L78" s="54">
        <v>0</v>
      </c>
      <c r="M78" s="54"/>
      <c r="N78" s="27">
        <f t="shared" ref="N78:N117" si="4">J78+K78+L78+M78</f>
        <v>-4339207.76</v>
      </c>
      <c r="O78" s="28">
        <f t="shared" ref="O78:O117" si="5">H78+N78</f>
        <v>2578584.9400000004</v>
      </c>
    </row>
    <row r="79" spans="1:16" ht="25.5" x14ac:dyDescent="0.25">
      <c r="A79" s="25" t="s">
        <v>25</v>
      </c>
      <c r="B79" s="25">
        <v>1612</v>
      </c>
      <c r="C79" s="26" t="s">
        <v>26</v>
      </c>
      <c r="D79" s="54">
        <v>189350.5</v>
      </c>
      <c r="E79" s="54">
        <v>0</v>
      </c>
      <c r="F79" s="54">
        <v>0</v>
      </c>
      <c r="G79" s="54"/>
      <c r="H79" s="27">
        <f t="shared" si="3"/>
        <v>189350.5</v>
      </c>
      <c r="I79" s="29"/>
      <c r="J79" s="54">
        <v>-29342.76</v>
      </c>
      <c r="K79" s="54">
        <v>-2828.3</v>
      </c>
      <c r="L79" s="54">
        <v>0</v>
      </c>
      <c r="M79" s="54"/>
      <c r="N79" s="27">
        <f t="shared" si="4"/>
        <v>-32171.059999999998</v>
      </c>
      <c r="O79" s="28">
        <f t="shared" si="5"/>
        <v>157179.44</v>
      </c>
    </row>
    <row r="80" spans="1:16" ht="15" x14ac:dyDescent="0.25">
      <c r="A80" s="25" t="s">
        <v>27</v>
      </c>
      <c r="B80" s="25">
        <v>1805</v>
      </c>
      <c r="C80" s="26" t="s">
        <v>28</v>
      </c>
      <c r="D80" s="54">
        <v>202702.95</v>
      </c>
      <c r="E80" s="54">
        <v>0</v>
      </c>
      <c r="F80" s="54">
        <v>0</v>
      </c>
      <c r="G80" s="54"/>
      <c r="H80" s="27">
        <f t="shared" si="3"/>
        <v>202702.95</v>
      </c>
      <c r="I80" s="29"/>
      <c r="J80" s="54">
        <v>0</v>
      </c>
      <c r="K80" s="54">
        <v>0</v>
      </c>
      <c r="L80" s="54">
        <v>0</v>
      </c>
      <c r="M80" s="54"/>
      <c r="N80" s="27">
        <f t="shared" si="4"/>
        <v>0</v>
      </c>
      <c r="O80" s="28">
        <f t="shared" si="5"/>
        <v>202702.95</v>
      </c>
    </row>
    <row r="81" spans="1:15" ht="15" x14ac:dyDescent="0.25">
      <c r="A81" s="25">
        <v>47</v>
      </c>
      <c r="B81" s="25">
        <v>1808</v>
      </c>
      <c r="C81" s="26" t="s">
        <v>29</v>
      </c>
      <c r="D81" s="54">
        <v>2296844.2599999998</v>
      </c>
      <c r="E81" s="54">
        <v>14760</v>
      </c>
      <c r="F81" s="54">
        <v>0</v>
      </c>
      <c r="G81" s="54"/>
      <c r="H81" s="27">
        <f t="shared" si="3"/>
        <v>2311604.2599999998</v>
      </c>
      <c r="I81" s="29"/>
      <c r="J81" s="54">
        <v>-1213873.0900000001</v>
      </c>
      <c r="K81" s="54">
        <v>-63004.5</v>
      </c>
      <c r="L81" s="54">
        <v>0</v>
      </c>
      <c r="M81" s="54"/>
      <c r="N81" s="27">
        <f t="shared" si="4"/>
        <v>-1276877.5900000001</v>
      </c>
      <c r="O81" s="28">
        <f t="shared" si="5"/>
        <v>1034726.6699999997</v>
      </c>
    </row>
    <row r="82" spans="1:15" ht="15" x14ac:dyDescent="0.25">
      <c r="A82" s="25">
        <v>13</v>
      </c>
      <c r="B82" s="25">
        <v>1810</v>
      </c>
      <c r="C82" s="26" t="s">
        <v>30</v>
      </c>
      <c r="D82" s="54">
        <v>0</v>
      </c>
      <c r="E82" s="54">
        <v>0</v>
      </c>
      <c r="F82" s="54">
        <v>0</v>
      </c>
      <c r="G82" s="54"/>
      <c r="H82" s="27">
        <f t="shared" si="3"/>
        <v>0</v>
      </c>
      <c r="I82" s="29"/>
      <c r="J82" s="54">
        <v>0</v>
      </c>
      <c r="K82" s="54">
        <v>0</v>
      </c>
      <c r="L82" s="54">
        <v>0</v>
      </c>
      <c r="M82" s="54"/>
      <c r="N82" s="27">
        <f t="shared" si="4"/>
        <v>0</v>
      </c>
      <c r="O82" s="28">
        <f t="shared" si="5"/>
        <v>0</v>
      </c>
    </row>
    <row r="83" spans="1:15" ht="15" x14ac:dyDescent="0.25">
      <c r="A83" s="25">
        <v>47</v>
      </c>
      <c r="B83" s="25">
        <v>1815</v>
      </c>
      <c r="C83" s="26" t="s">
        <v>31</v>
      </c>
      <c r="D83" s="54">
        <v>0</v>
      </c>
      <c r="E83" s="54">
        <v>0</v>
      </c>
      <c r="F83" s="54">
        <v>0</v>
      </c>
      <c r="G83" s="54"/>
      <c r="H83" s="27">
        <f t="shared" si="3"/>
        <v>0</v>
      </c>
      <c r="I83" s="29"/>
      <c r="J83" s="54">
        <v>0</v>
      </c>
      <c r="K83" s="54">
        <v>0</v>
      </c>
      <c r="L83" s="54">
        <v>0</v>
      </c>
      <c r="M83" s="54"/>
      <c r="N83" s="27">
        <f t="shared" si="4"/>
        <v>0</v>
      </c>
      <c r="O83" s="28">
        <f t="shared" si="5"/>
        <v>0</v>
      </c>
    </row>
    <row r="84" spans="1:15" ht="15" x14ac:dyDescent="0.25">
      <c r="A84" s="25">
        <v>47</v>
      </c>
      <c r="B84" s="25">
        <v>1820</v>
      </c>
      <c r="C84" s="26" t="s">
        <v>32</v>
      </c>
      <c r="D84" s="54">
        <v>13764570.040000001</v>
      </c>
      <c r="E84" s="54">
        <v>170119.31</v>
      </c>
      <c r="F84" s="54">
        <v>0</v>
      </c>
      <c r="G84" s="54"/>
      <c r="H84" s="27">
        <f t="shared" si="3"/>
        <v>13934689.350000001</v>
      </c>
      <c r="I84" s="29"/>
      <c r="J84" s="54">
        <v>-9167948.9499999993</v>
      </c>
      <c r="K84" s="54">
        <v>-240185.52999999997</v>
      </c>
      <c r="L84" s="54">
        <v>0</v>
      </c>
      <c r="M84" s="54"/>
      <c r="N84" s="27">
        <f t="shared" si="4"/>
        <v>-9408134.4799999986</v>
      </c>
      <c r="O84" s="28">
        <f t="shared" si="5"/>
        <v>4526554.8700000029</v>
      </c>
    </row>
    <row r="85" spans="1:15" ht="15" x14ac:dyDescent="0.25">
      <c r="A85" s="25">
        <v>47</v>
      </c>
      <c r="B85" s="25">
        <v>1825</v>
      </c>
      <c r="C85" s="26" t="s">
        <v>33</v>
      </c>
      <c r="D85" s="54">
        <v>0</v>
      </c>
      <c r="E85" s="54">
        <v>0</v>
      </c>
      <c r="F85" s="54">
        <v>0</v>
      </c>
      <c r="G85" s="54"/>
      <c r="H85" s="27">
        <f t="shared" si="3"/>
        <v>0</v>
      </c>
      <c r="I85" s="29"/>
      <c r="J85" s="54">
        <v>0</v>
      </c>
      <c r="K85" s="54">
        <v>0</v>
      </c>
      <c r="L85" s="54">
        <v>0</v>
      </c>
      <c r="M85" s="54"/>
      <c r="N85" s="27">
        <f t="shared" si="4"/>
        <v>0</v>
      </c>
      <c r="O85" s="28">
        <f t="shared" si="5"/>
        <v>0</v>
      </c>
    </row>
    <row r="86" spans="1:15" ht="15" x14ac:dyDescent="0.25">
      <c r="A86" s="25">
        <v>47</v>
      </c>
      <c r="B86" s="25">
        <v>1830</v>
      </c>
      <c r="C86" s="26" t="s">
        <v>34</v>
      </c>
      <c r="D86" s="54">
        <v>35328520.450000003</v>
      </c>
      <c r="E86" s="54">
        <v>1674041.05</v>
      </c>
      <c r="F86" s="54">
        <v>0</v>
      </c>
      <c r="G86" s="54"/>
      <c r="H86" s="27">
        <f t="shared" si="3"/>
        <v>37002561.5</v>
      </c>
      <c r="I86" s="29"/>
      <c r="J86" s="54">
        <v>-15412382.779999999</v>
      </c>
      <c r="K86" s="54">
        <v>-620102.62</v>
      </c>
      <c r="L86" s="54">
        <v>0</v>
      </c>
      <c r="M86" s="54"/>
      <c r="N86" s="27">
        <f t="shared" si="4"/>
        <v>-16032485.399999999</v>
      </c>
      <c r="O86" s="28">
        <f t="shared" si="5"/>
        <v>20970076.100000001</v>
      </c>
    </row>
    <row r="87" spans="1:15" ht="15" x14ac:dyDescent="0.25">
      <c r="A87" s="25">
        <v>47</v>
      </c>
      <c r="B87" s="25">
        <v>1835</v>
      </c>
      <c r="C87" s="26" t="s">
        <v>35</v>
      </c>
      <c r="D87" s="54">
        <v>42892385.810000002</v>
      </c>
      <c r="E87" s="54">
        <v>1801804.38</v>
      </c>
      <c r="F87" s="54">
        <v>0</v>
      </c>
      <c r="G87" s="54"/>
      <c r="H87" s="27">
        <f t="shared" si="3"/>
        <v>44694190.190000005</v>
      </c>
      <c r="I87" s="29"/>
      <c r="J87" s="54">
        <v>-24488265.230000004</v>
      </c>
      <c r="K87" s="54">
        <v>-533978.79</v>
      </c>
      <c r="L87" s="54">
        <v>0</v>
      </c>
      <c r="M87" s="54"/>
      <c r="N87" s="27">
        <f t="shared" si="4"/>
        <v>-25022244.020000003</v>
      </c>
      <c r="O87" s="28">
        <f t="shared" si="5"/>
        <v>19671946.170000002</v>
      </c>
    </row>
    <row r="88" spans="1:15" ht="15" x14ac:dyDescent="0.25">
      <c r="A88" s="25">
        <v>47</v>
      </c>
      <c r="B88" s="25">
        <v>1840</v>
      </c>
      <c r="C88" s="26" t="s">
        <v>36</v>
      </c>
      <c r="D88" s="54">
        <v>17184911.399999999</v>
      </c>
      <c r="E88" s="54">
        <v>1745521.77</v>
      </c>
      <c r="F88" s="54">
        <v>0</v>
      </c>
      <c r="G88" s="54"/>
      <c r="H88" s="27">
        <f t="shared" si="3"/>
        <v>18930433.169999998</v>
      </c>
      <c r="I88" s="29"/>
      <c r="J88" s="54">
        <v>-8021540.3899999997</v>
      </c>
      <c r="K88" s="54">
        <v>-192209.57</v>
      </c>
      <c r="L88" s="54">
        <v>0</v>
      </c>
      <c r="M88" s="54"/>
      <c r="N88" s="27">
        <f t="shared" si="4"/>
        <v>-8213749.96</v>
      </c>
      <c r="O88" s="28">
        <f t="shared" si="5"/>
        <v>10716683.209999997</v>
      </c>
    </row>
    <row r="89" spans="1:15" ht="15" x14ac:dyDescent="0.25">
      <c r="A89" s="25">
        <v>47</v>
      </c>
      <c r="B89" s="25">
        <v>1845</v>
      </c>
      <c r="C89" s="26" t="s">
        <v>37</v>
      </c>
      <c r="D89" s="54">
        <v>27873551.399999999</v>
      </c>
      <c r="E89" s="54">
        <v>1077893.18</v>
      </c>
      <c r="F89" s="54">
        <v>0</v>
      </c>
      <c r="G89" s="54"/>
      <c r="H89" s="27">
        <f t="shared" si="3"/>
        <v>28951444.579999998</v>
      </c>
      <c r="I89" s="29"/>
      <c r="J89" s="54">
        <v>-14773074.24</v>
      </c>
      <c r="K89" s="54">
        <v>-563721.17000000004</v>
      </c>
      <c r="L89" s="54">
        <v>0</v>
      </c>
      <c r="M89" s="54"/>
      <c r="N89" s="27">
        <f t="shared" si="4"/>
        <v>-15336795.41</v>
      </c>
      <c r="O89" s="28">
        <f t="shared" si="5"/>
        <v>13614649.169999998</v>
      </c>
    </row>
    <row r="90" spans="1:15" ht="15" x14ac:dyDescent="0.25">
      <c r="A90" s="25">
        <v>47</v>
      </c>
      <c r="B90" s="25">
        <v>1850</v>
      </c>
      <c r="C90" s="26" t="s">
        <v>38</v>
      </c>
      <c r="D90" s="54">
        <v>49306544.710000001</v>
      </c>
      <c r="E90" s="54">
        <v>1502177.48</v>
      </c>
      <c r="F90" s="54">
        <v>0</v>
      </c>
      <c r="G90" s="54"/>
      <c r="H90" s="27">
        <f t="shared" si="3"/>
        <v>50808722.189999998</v>
      </c>
      <c r="I90" s="29"/>
      <c r="J90" s="54">
        <v>-28031170.370000001</v>
      </c>
      <c r="K90" s="54">
        <v>-716423.35</v>
      </c>
      <c r="L90" s="54">
        <v>0</v>
      </c>
      <c r="M90" s="54"/>
      <c r="N90" s="27">
        <f t="shared" si="4"/>
        <v>-28747593.720000003</v>
      </c>
      <c r="O90" s="28">
        <f t="shared" si="5"/>
        <v>22061128.469999995</v>
      </c>
    </row>
    <row r="91" spans="1:15" ht="15" x14ac:dyDescent="0.25">
      <c r="A91" s="25">
        <v>47</v>
      </c>
      <c r="B91" s="25">
        <v>1855</v>
      </c>
      <c r="C91" s="26" t="s">
        <v>39</v>
      </c>
      <c r="D91" s="54">
        <v>32565941.629999999</v>
      </c>
      <c r="E91" s="54">
        <v>1853440.11</v>
      </c>
      <c r="F91" s="54">
        <v>0</v>
      </c>
      <c r="G91" s="54"/>
      <c r="H91" s="27">
        <f t="shared" si="3"/>
        <v>34419381.740000002</v>
      </c>
      <c r="I91" s="29"/>
      <c r="J91" s="54">
        <v>-18519563.489999998</v>
      </c>
      <c r="K91" s="54">
        <v>-293358.96999999997</v>
      </c>
      <c r="L91" s="54">
        <v>0</v>
      </c>
      <c r="M91" s="54"/>
      <c r="N91" s="27">
        <f t="shared" si="4"/>
        <v>-18812922.459999997</v>
      </c>
      <c r="O91" s="28">
        <f t="shared" si="5"/>
        <v>15606459.280000005</v>
      </c>
    </row>
    <row r="92" spans="1:15" ht="15" x14ac:dyDescent="0.25">
      <c r="A92" s="25">
        <v>47</v>
      </c>
      <c r="B92" s="25">
        <v>1860</v>
      </c>
      <c r="C92" s="26" t="s">
        <v>40</v>
      </c>
      <c r="D92" s="54">
        <v>18891512.77</v>
      </c>
      <c r="E92" s="54">
        <v>528332.9</v>
      </c>
      <c r="F92" s="54">
        <v>0</v>
      </c>
      <c r="G92" s="54"/>
      <c r="H92" s="27">
        <f t="shared" si="3"/>
        <v>19419845.669999998</v>
      </c>
      <c r="I92" s="29"/>
      <c r="J92" s="54">
        <v>-7755594.3499999996</v>
      </c>
      <c r="K92" s="54">
        <v>-924574.56</v>
      </c>
      <c r="L92" s="54">
        <v>0</v>
      </c>
      <c r="M92" s="54"/>
      <c r="N92" s="27">
        <f t="shared" si="4"/>
        <v>-8680168.9100000001</v>
      </c>
      <c r="O92" s="28">
        <f t="shared" si="5"/>
        <v>10739676.759999998</v>
      </c>
    </row>
    <row r="93" spans="1:15" ht="15" x14ac:dyDescent="0.25">
      <c r="A93" s="25">
        <v>47</v>
      </c>
      <c r="B93" s="25">
        <v>1860</v>
      </c>
      <c r="C93" s="26" t="s">
        <v>41</v>
      </c>
      <c r="D93" s="54"/>
      <c r="E93" s="54"/>
      <c r="F93" s="54"/>
      <c r="G93" s="54"/>
      <c r="H93" s="27">
        <f t="shared" si="3"/>
        <v>0</v>
      </c>
      <c r="I93" s="29"/>
      <c r="J93" s="54"/>
      <c r="K93" s="54"/>
      <c r="L93" s="54"/>
      <c r="M93" s="54"/>
      <c r="N93" s="27">
        <f t="shared" si="4"/>
        <v>0</v>
      </c>
      <c r="O93" s="28">
        <f t="shared" si="5"/>
        <v>0</v>
      </c>
    </row>
    <row r="94" spans="1:15" ht="15" x14ac:dyDescent="0.25">
      <c r="A94" s="25" t="s">
        <v>27</v>
      </c>
      <c r="B94" s="25">
        <v>1905</v>
      </c>
      <c r="C94" s="26" t="s">
        <v>28</v>
      </c>
      <c r="D94" s="54">
        <v>96299.71</v>
      </c>
      <c r="E94" s="54">
        <v>0</v>
      </c>
      <c r="F94" s="54">
        <v>0</v>
      </c>
      <c r="G94" s="54"/>
      <c r="H94" s="27">
        <f t="shared" si="3"/>
        <v>96299.71</v>
      </c>
      <c r="I94" s="29"/>
      <c r="J94" s="54">
        <v>0</v>
      </c>
      <c r="K94" s="54">
        <v>0</v>
      </c>
      <c r="L94" s="54">
        <v>0</v>
      </c>
      <c r="M94" s="54"/>
      <c r="N94" s="27">
        <f t="shared" si="4"/>
        <v>0</v>
      </c>
      <c r="O94" s="28">
        <f t="shared" si="5"/>
        <v>96299.71</v>
      </c>
    </row>
    <row r="95" spans="1:15" ht="15" x14ac:dyDescent="0.25">
      <c r="A95" s="25">
        <v>47</v>
      </c>
      <c r="B95" s="25">
        <v>1908</v>
      </c>
      <c r="C95" s="26" t="s">
        <v>42</v>
      </c>
      <c r="D95" s="54">
        <v>8484358.0600000005</v>
      </c>
      <c r="E95" s="54">
        <v>214098.86</v>
      </c>
      <c r="F95" s="54">
        <v>0</v>
      </c>
      <c r="G95" s="54"/>
      <c r="H95" s="27">
        <f t="shared" si="3"/>
        <v>8698456.9199999999</v>
      </c>
      <c r="I95" s="29"/>
      <c r="J95" s="54">
        <v>-4137510.25</v>
      </c>
      <c r="K95" s="54">
        <v>-241844.58</v>
      </c>
      <c r="L95" s="54">
        <v>0</v>
      </c>
      <c r="M95" s="54"/>
      <c r="N95" s="27">
        <f t="shared" si="4"/>
        <v>-4379354.83</v>
      </c>
      <c r="O95" s="28">
        <f t="shared" si="5"/>
        <v>4319102.09</v>
      </c>
    </row>
    <row r="96" spans="1:15" ht="15" x14ac:dyDescent="0.25">
      <c r="A96" s="25">
        <v>13</v>
      </c>
      <c r="B96" s="25">
        <v>1910</v>
      </c>
      <c r="C96" s="26" t="s">
        <v>30</v>
      </c>
      <c r="D96" s="54">
        <v>0</v>
      </c>
      <c r="E96" s="54">
        <v>0</v>
      </c>
      <c r="F96" s="54">
        <v>0</v>
      </c>
      <c r="G96" s="54"/>
      <c r="H96" s="27">
        <f t="shared" si="3"/>
        <v>0</v>
      </c>
      <c r="I96" s="29"/>
      <c r="J96" s="54">
        <v>0</v>
      </c>
      <c r="K96" s="54">
        <v>0</v>
      </c>
      <c r="L96" s="54">
        <v>0</v>
      </c>
      <c r="M96" s="54"/>
      <c r="N96" s="27">
        <f t="shared" si="4"/>
        <v>0</v>
      </c>
      <c r="O96" s="28">
        <f t="shared" si="5"/>
        <v>0</v>
      </c>
    </row>
    <row r="97" spans="1:15" ht="15" x14ac:dyDescent="0.25">
      <c r="A97" s="25">
        <v>8</v>
      </c>
      <c r="B97" s="25">
        <v>1915</v>
      </c>
      <c r="C97" s="26" t="s">
        <v>43</v>
      </c>
      <c r="D97" s="54">
        <v>1483403.0900000003</v>
      </c>
      <c r="E97" s="54">
        <v>50889.760000000002</v>
      </c>
      <c r="F97" s="54">
        <v>-4097.9799999999996</v>
      </c>
      <c r="G97" s="54"/>
      <c r="H97" s="27">
        <f t="shared" si="3"/>
        <v>1530194.8700000003</v>
      </c>
      <c r="I97" s="29"/>
      <c r="J97" s="54">
        <v>-1191904.94</v>
      </c>
      <c r="K97" s="54">
        <v>-55872.63</v>
      </c>
      <c r="L97" s="54">
        <v>4097.9799999999996</v>
      </c>
      <c r="M97" s="54"/>
      <c r="N97" s="27">
        <f t="shared" si="4"/>
        <v>-1243679.5899999999</v>
      </c>
      <c r="O97" s="28">
        <f t="shared" si="5"/>
        <v>286515.28000000049</v>
      </c>
    </row>
    <row r="98" spans="1:15" ht="15" x14ac:dyDescent="0.25">
      <c r="A98" s="25">
        <v>8</v>
      </c>
      <c r="B98" s="25">
        <v>1915</v>
      </c>
      <c r="C98" s="26" t="s">
        <v>44</v>
      </c>
      <c r="D98" s="54"/>
      <c r="E98" s="54"/>
      <c r="F98" s="54"/>
      <c r="G98" s="54"/>
      <c r="H98" s="27">
        <f t="shared" si="3"/>
        <v>0</v>
      </c>
      <c r="I98" s="29"/>
      <c r="J98" s="54"/>
      <c r="K98" s="54"/>
      <c r="L98" s="54"/>
      <c r="M98" s="54"/>
      <c r="N98" s="27">
        <f t="shared" si="4"/>
        <v>0</v>
      </c>
      <c r="O98" s="28">
        <f t="shared" si="5"/>
        <v>0</v>
      </c>
    </row>
    <row r="99" spans="1:15" ht="15" x14ac:dyDescent="0.25">
      <c r="A99" s="25">
        <v>10</v>
      </c>
      <c r="B99" s="25">
        <v>1920</v>
      </c>
      <c r="C99" s="26" t="s">
        <v>45</v>
      </c>
      <c r="D99" s="54">
        <v>934035.4</v>
      </c>
      <c r="E99" s="54">
        <v>47480.480000000003</v>
      </c>
      <c r="F99" s="54">
        <v>0</v>
      </c>
      <c r="G99" s="54"/>
      <c r="H99" s="27">
        <f t="shared" si="3"/>
        <v>981515.88</v>
      </c>
      <c r="I99" s="29"/>
      <c r="J99" s="54">
        <v>-697077.97</v>
      </c>
      <c r="K99" s="54">
        <v>-75357.039999999994</v>
      </c>
      <c r="L99" s="54">
        <v>0</v>
      </c>
      <c r="M99" s="54"/>
      <c r="N99" s="27">
        <f t="shared" si="4"/>
        <v>-772435.01</v>
      </c>
      <c r="O99" s="28">
        <f t="shared" si="5"/>
        <v>209080.87</v>
      </c>
    </row>
    <row r="100" spans="1:15" ht="25.5" x14ac:dyDescent="0.25">
      <c r="A100" s="25">
        <v>45</v>
      </c>
      <c r="B100" s="25">
        <v>1920</v>
      </c>
      <c r="C100" s="26" t="s">
        <v>46</v>
      </c>
      <c r="D100" s="54"/>
      <c r="E100" s="54"/>
      <c r="F100" s="54"/>
      <c r="G100" s="54"/>
      <c r="H100" s="27">
        <f t="shared" si="3"/>
        <v>0</v>
      </c>
      <c r="I100" s="29"/>
      <c r="J100" s="54"/>
      <c r="K100" s="54"/>
      <c r="L100" s="54"/>
      <c r="M100" s="54"/>
      <c r="N100" s="27">
        <f t="shared" si="4"/>
        <v>0</v>
      </c>
      <c r="O100" s="28">
        <f t="shared" si="5"/>
        <v>0</v>
      </c>
    </row>
    <row r="101" spans="1:15" ht="25.5" x14ac:dyDescent="0.25">
      <c r="A101" s="25">
        <v>50</v>
      </c>
      <c r="B101" s="25">
        <v>1920</v>
      </c>
      <c r="C101" s="26" t="s">
        <v>47</v>
      </c>
      <c r="D101" s="54"/>
      <c r="E101" s="54"/>
      <c r="F101" s="54"/>
      <c r="G101" s="54"/>
      <c r="H101" s="27">
        <f t="shared" si="3"/>
        <v>0</v>
      </c>
      <c r="I101" s="29"/>
      <c r="J101" s="54"/>
      <c r="K101" s="54"/>
      <c r="L101" s="54"/>
      <c r="M101" s="54"/>
      <c r="N101" s="27">
        <f t="shared" si="4"/>
        <v>0</v>
      </c>
      <c r="O101" s="28">
        <f t="shared" si="5"/>
        <v>0</v>
      </c>
    </row>
    <row r="102" spans="1:15" ht="15" x14ac:dyDescent="0.25">
      <c r="A102" s="25">
        <v>10</v>
      </c>
      <c r="B102" s="25">
        <v>1930</v>
      </c>
      <c r="C102" s="26" t="s">
        <v>48</v>
      </c>
      <c r="D102" s="54">
        <v>3748211.8</v>
      </c>
      <c r="E102" s="54">
        <v>75000</v>
      </c>
      <c r="F102" s="54">
        <v>0</v>
      </c>
      <c r="G102" s="54"/>
      <c r="H102" s="27">
        <f t="shared" si="3"/>
        <v>3823211.8</v>
      </c>
      <c r="I102" s="29"/>
      <c r="J102" s="54">
        <v>-2831633.33</v>
      </c>
      <c r="K102" s="54">
        <v>-78102.12</v>
      </c>
      <c r="L102" s="54">
        <v>0</v>
      </c>
      <c r="M102" s="54"/>
      <c r="N102" s="27">
        <f t="shared" si="4"/>
        <v>-2909735.45</v>
      </c>
      <c r="O102" s="28">
        <f t="shared" si="5"/>
        <v>913476.34999999963</v>
      </c>
    </row>
    <row r="103" spans="1:15" ht="15" x14ac:dyDescent="0.25">
      <c r="A103" s="25">
        <v>8</v>
      </c>
      <c r="B103" s="25">
        <v>1935</v>
      </c>
      <c r="C103" s="26" t="s">
        <v>49</v>
      </c>
      <c r="D103" s="54">
        <v>292425.13</v>
      </c>
      <c r="E103" s="54">
        <v>0</v>
      </c>
      <c r="F103" s="54">
        <v>0</v>
      </c>
      <c r="G103" s="54"/>
      <c r="H103" s="27">
        <f t="shared" si="3"/>
        <v>292425.13</v>
      </c>
      <c r="I103" s="29"/>
      <c r="J103" s="54">
        <v>-292425.13</v>
      </c>
      <c r="K103" s="54">
        <v>0</v>
      </c>
      <c r="L103" s="54">
        <v>0</v>
      </c>
      <c r="M103" s="54"/>
      <c r="N103" s="27">
        <f t="shared" si="4"/>
        <v>-292425.13</v>
      </c>
      <c r="O103" s="28">
        <f t="shared" si="5"/>
        <v>0</v>
      </c>
    </row>
    <row r="104" spans="1:15" ht="15" x14ac:dyDescent="0.25">
      <c r="A104" s="25">
        <v>8</v>
      </c>
      <c r="B104" s="25">
        <v>1940</v>
      </c>
      <c r="C104" s="26" t="s">
        <v>50</v>
      </c>
      <c r="D104" s="54">
        <v>1368455.2200000002</v>
      </c>
      <c r="E104" s="54">
        <v>105315.6</v>
      </c>
      <c r="F104" s="54">
        <v>0</v>
      </c>
      <c r="G104" s="54"/>
      <c r="H104" s="27">
        <f t="shared" si="3"/>
        <v>1473770.8200000003</v>
      </c>
      <c r="I104" s="29"/>
      <c r="J104" s="54">
        <v>-1247895.54</v>
      </c>
      <c r="K104" s="54">
        <v>-30653.11</v>
      </c>
      <c r="L104" s="54">
        <v>0</v>
      </c>
      <c r="M104" s="54"/>
      <c r="N104" s="27">
        <f t="shared" si="4"/>
        <v>-1278548.6500000001</v>
      </c>
      <c r="O104" s="28">
        <f t="shared" si="5"/>
        <v>195222.17000000016</v>
      </c>
    </row>
    <row r="105" spans="1:15" ht="15" x14ac:dyDescent="0.25">
      <c r="A105" s="25">
        <v>8</v>
      </c>
      <c r="B105" s="25">
        <v>1945</v>
      </c>
      <c r="C105" s="26" t="s">
        <v>51</v>
      </c>
      <c r="D105" s="54">
        <v>381931.48</v>
      </c>
      <c r="E105" s="54">
        <v>1395</v>
      </c>
      <c r="F105" s="54">
        <v>0</v>
      </c>
      <c r="G105" s="54"/>
      <c r="H105" s="27">
        <f t="shared" si="3"/>
        <v>383326.48</v>
      </c>
      <c r="I105" s="29"/>
      <c r="J105" s="54">
        <v>-357503.98999999993</v>
      </c>
      <c r="K105" s="54">
        <v>-5292.02</v>
      </c>
      <c r="L105" s="54">
        <v>0</v>
      </c>
      <c r="M105" s="54"/>
      <c r="N105" s="27">
        <f t="shared" si="4"/>
        <v>-362796.00999999995</v>
      </c>
      <c r="O105" s="28">
        <f t="shared" si="5"/>
        <v>20530.47000000003</v>
      </c>
    </row>
    <row r="106" spans="1:15" ht="15" x14ac:dyDescent="0.25">
      <c r="A106" s="25">
        <v>8</v>
      </c>
      <c r="B106" s="25">
        <v>1950</v>
      </c>
      <c r="C106" s="26" t="s">
        <v>52</v>
      </c>
      <c r="D106" s="54">
        <v>0</v>
      </c>
      <c r="E106" s="54">
        <v>0</v>
      </c>
      <c r="F106" s="54">
        <v>0</v>
      </c>
      <c r="G106" s="54"/>
      <c r="H106" s="27">
        <f t="shared" si="3"/>
        <v>0</v>
      </c>
      <c r="I106" s="29"/>
      <c r="J106" s="54">
        <v>0</v>
      </c>
      <c r="K106" s="54">
        <v>0</v>
      </c>
      <c r="L106" s="54">
        <v>0</v>
      </c>
      <c r="M106" s="54"/>
      <c r="N106" s="27">
        <f t="shared" si="4"/>
        <v>0</v>
      </c>
      <c r="O106" s="28">
        <f t="shared" si="5"/>
        <v>0</v>
      </c>
    </row>
    <row r="107" spans="1:15" ht="15" x14ac:dyDescent="0.25">
      <c r="A107" s="25">
        <v>8</v>
      </c>
      <c r="B107" s="25">
        <v>1955</v>
      </c>
      <c r="C107" s="26" t="s">
        <v>53</v>
      </c>
      <c r="D107" s="54">
        <v>191860.82</v>
      </c>
      <c r="E107" s="54">
        <v>0</v>
      </c>
      <c r="F107" s="54">
        <v>0</v>
      </c>
      <c r="G107" s="54"/>
      <c r="H107" s="27">
        <f t="shared" si="3"/>
        <v>191860.82</v>
      </c>
      <c r="I107" s="29"/>
      <c r="J107" s="54">
        <v>-191860.82</v>
      </c>
      <c r="K107" s="54">
        <v>0</v>
      </c>
      <c r="L107" s="54">
        <v>0</v>
      </c>
      <c r="M107" s="54"/>
      <c r="N107" s="27">
        <f t="shared" si="4"/>
        <v>-191860.82</v>
      </c>
      <c r="O107" s="28">
        <f t="shared" si="5"/>
        <v>0</v>
      </c>
    </row>
    <row r="108" spans="1:15" ht="15" x14ac:dyDescent="0.25">
      <c r="A108" s="25">
        <v>8</v>
      </c>
      <c r="B108" s="25">
        <v>1955</v>
      </c>
      <c r="C108" s="26" t="s">
        <v>54</v>
      </c>
      <c r="D108" s="54"/>
      <c r="E108" s="54"/>
      <c r="F108" s="54"/>
      <c r="G108" s="54"/>
      <c r="H108" s="27">
        <f t="shared" si="3"/>
        <v>0</v>
      </c>
      <c r="I108" s="29"/>
      <c r="J108" s="54"/>
      <c r="K108" s="54"/>
      <c r="L108" s="54"/>
      <c r="M108" s="54"/>
      <c r="N108" s="27">
        <f t="shared" si="4"/>
        <v>0</v>
      </c>
      <c r="O108" s="28">
        <f t="shared" si="5"/>
        <v>0</v>
      </c>
    </row>
    <row r="109" spans="1:15" ht="15" x14ac:dyDescent="0.25">
      <c r="A109" s="25">
        <v>8</v>
      </c>
      <c r="B109" s="25">
        <v>1960</v>
      </c>
      <c r="C109" s="26" t="s">
        <v>55</v>
      </c>
      <c r="D109" s="54">
        <v>0</v>
      </c>
      <c r="E109" s="54">
        <v>0</v>
      </c>
      <c r="F109" s="54">
        <v>0</v>
      </c>
      <c r="G109" s="54"/>
      <c r="H109" s="27">
        <f t="shared" si="3"/>
        <v>0</v>
      </c>
      <c r="I109" s="29"/>
      <c r="J109" s="54">
        <v>0</v>
      </c>
      <c r="K109" s="54">
        <v>0</v>
      </c>
      <c r="L109" s="54">
        <v>0</v>
      </c>
      <c r="M109" s="54"/>
      <c r="N109" s="27">
        <f t="shared" si="4"/>
        <v>0</v>
      </c>
      <c r="O109" s="28">
        <f t="shared" si="5"/>
        <v>0</v>
      </c>
    </row>
    <row r="110" spans="1:15" ht="25.5" x14ac:dyDescent="0.25">
      <c r="A110" s="1">
        <v>47</v>
      </c>
      <c r="B110" s="25">
        <v>1970</v>
      </c>
      <c r="C110" s="26" t="s">
        <v>56</v>
      </c>
      <c r="D110" s="54">
        <v>0</v>
      </c>
      <c r="E110" s="54">
        <v>0</v>
      </c>
      <c r="F110" s="54">
        <v>0</v>
      </c>
      <c r="G110" s="54"/>
      <c r="H110" s="27">
        <f t="shared" si="3"/>
        <v>0</v>
      </c>
      <c r="I110" s="29"/>
      <c r="J110" s="54">
        <v>0</v>
      </c>
      <c r="K110" s="54">
        <v>0</v>
      </c>
      <c r="L110" s="54">
        <v>0</v>
      </c>
      <c r="M110" s="54"/>
      <c r="N110" s="27">
        <f t="shared" si="4"/>
        <v>0</v>
      </c>
      <c r="O110" s="28">
        <f t="shared" si="5"/>
        <v>0</v>
      </c>
    </row>
    <row r="111" spans="1:15" ht="25.5" x14ac:dyDescent="0.25">
      <c r="A111" s="25">
        <v>47</v>
      </c>
      <c r="B111" s="25">
        <v>1975</v>
      </c>
      <c r="C111" s="26" t="s">
        <v>57</v>
      </c>
      <c r="D111" s="54">
        <v>0</v>
      </c>
      <c r="E111" s="54">
        <v>0</v>
      </c>
      <c r="F111" s="54">
        <v>0</v>
      </c>
      <c r="G111" s="54"/>
      <c r="H111" s="27">
        <f t="shared" si="3"/>
        <v>0</v>
      </c>
      <c r="I111" s="29"/>
      <c r="J111" s="54">
        <v>0</v>
      </c>
      <c r="K111" s="54">
        <v>0</v>
      </c>
      <c r="L111" s="54">
        <v>0</v>
      </c>
      <c r="M111" s="54"/>
      <c r="N111" s="27">
        <f t="shared" si="4"/>
        <v>0</v>
      </c>
      <c r="O111" s="28">
        <f t="shared" si="5"/>
        <v>0</v>
      </c>
    </row>
    <row r="112" spans="1:15" ht="15" x14ac:dyDescent="0.25">
      <c r="A112" s="25">
        <v>47</v>
      </c>
      <c r="B112" s="25">
        <v>1980</v>
      </c>
      <c r="C112" s="26" t="s">
        <v>58</v>
      </c>
      <c r="D112" s="54">
        <v>3957642.06</v>
      </c>
      <c r="E112" s="54">
        <v>68661.929999999993</v>
      </c>
      <c r="F112" s="54">
        <v>0</v>
      </c>
      <c r="G112" s="54"/>
      <c r="H112" s="27">
        <f t="shared" si="3"/>
        <v>4026303.99</v>
      </c>
      <c r="I112" s="29"/>
      <c r="J112" s="54">
        <v>-3203655.65</v>
      </c>
      <c r="K112" s="54">
        <v>-67670.87</v>
      </c>
      <c r="L112" s="54">
        <v>0</v>
      </c>
      <c r="M112" s="54"/>
      <c r="N112" s="27">
        <f t="shared" si="4"/>
        <v>-3271326.52</v>
      </c>
      <c r="O112" s="28">
        <f t="shared" si="5"/>
        <v>754977.4700000002</v>
      </c>
    </row>
    <row r="113" spans="1:15" ht="15" x14ac:dyDescent="0.25">
      <c r="A113" s="25">
        <v>47</v>
      </c>
      <c r="B113" s="25">
        <v>1985</v>
      </c>
      <c r="C113" s="26" t="s">
        <v>59</v>
      </c>
      <c r="D113" s="54">
        <v>0</v>
      </c>
      <c r="E113" s="54">
        <v>0</v>
      </c>
      <c r="F113" s="54">
        <v>0</v>
      </c>
      <c r="G113" s="54"/>
      <c r="H113" s="27">
        <f t="shared" si="3"/>
        <v>0</v>
      </c>
      <c r="I113" s="29"/>
      <c r="J113" s="54">
        <v>0</v>
      </c>
      <c r="K113" s="54">
        <v>0</v>
      </c>
      <c r="L113" s="54">
        <v>0</v>
      </c>
      <c r="M113" s="54"/>
      <c r="N113" s="27">
        <f t="shared" si="4"/>
        <v>0</v>
      </c>
      <c r="O113" s="28">
        <f t="shared" si="5"/>
        <v>0</v>
      </c>
    </row>
    <row r="114" spans="1:15" ht="15" x14ac:dyDescent="0.25">
      <c r="A114" s="1">
        <v>47</v>
      </c>
      <c r="B114" s="25">
        <v>1990</v>
      </c>
      <c r="C114" s="30" t="s">
        <v>60</v>
      </c>
      <c r="D114" s="54">
        <v>0</v>
      </c>
      <c r="E114" s="54">
        <v>0</v>
      </c>
      <c r="F114" s="54">
        <v>0</v>
      </c>
      <c r="G114" s="54"/>
      <c r="H114" s="27">
        <f t="shared" si="3"/>
        <v>0</v>
      </c>
      <c r="I114" s="29"/>
      <c r="J114" s="54">
        <v>0</v>
      </c>
      <c r="K114" s="54">
        <v>0</v>
      </c>
      <c r="L114" s="54">
        <v>0</v>
      </c>
      <c r="M114" s="54"/>
      <c r="N114" s="27">
        <f t="shared" si="4"/>
        <v>0</v>
      </c>
      <c r="O114" s="28">
        <f t="shared" si="5"/>
        <v>0</v>
      </c>
    </row>
    <row r="115" spans="1:15" ht="15" x14ac:dyDescent="0.25">
      <c r="A115" s="25">
        <v>47</v>
      </c>
      <c r="B115" s="25">
        <v>1995</v>
      </c>
      <c r="C115" s="26" t="s">
        <v>61</v>
      </c>
      <c r="D115" s="54">
        <v>-29277060.489999998</v>
      </c>
      <c r="E115" s="54">
        <v>-4389250.68</v>
      </c>
      <c r="F115" s="54">
        <v>0</v>
      </c>
      <c r="G115" s="54"/>
      <c r="H115" s="27">
        <f t="shared" si="3"/>
        <v>-33666311.170000002</v>
      </c>
      <c r="I115" s="29"/>
      <c r="J115" s="54">
        <v>6533217.0599999996</v>
      </c>
      <c r="K115" s="54">
        <v>609892.97</v>
      </c>
      <c r="L115" s="54">
        <v>0</v>
      </c>
      <c r="M115" s="54"/>
      <c r="N115" s="27">
        <f t="shared" si="4"/>
        <v>7143110.0299999993</v>
      </c>
      <c r="O115" s="28">
        <f t="shared" si="5"/>
        <v>-26523201.140000001</v>
      </c>
    </row>
    <row r="116" spans="1:15" ht="15" x14ac:dyDescent="0.25">
      <c r="A116" s="25">
        <v>47</v>
      </c>
      <c r="B116" s="25">
        <v>2440</v>
      </c>
      <c r="C116" s="26" t="s">
        <v>62</v>
      </c>
      <c r="D116" s="54">
        <v>0</v>
      </c>
      <c r="E116" s="54">
        <v>-675132.22</v>
      </c>
      <c r="F116" s="54">
        <v>0</v>
      </c>
      <c r="G116" s="54"/>
      <c r="H116" s="27">
        <f t="shared" si="3"/>
        <v>-675132.22</v>
      </c>
      <c r="I116" s="29"/>
      <c r="J116" s="54">
        <v>0</v>
      </c>
      <c r="K116" s="54">
        <v>0</v>
      </c>
      <c r="L116" s="54">
        <v>0</v>
      </c>
      <c r="M116" s="54"/>
      <c r="N116" s="27">
        <f t="shared" si="4"/>
        <v>0</v>
      </c>
      <c r="O116" s="28">
        <f t="shared" si="5"/>
        <v>-675132.22</v>
      </c>
    </row>
    <row r="117" spans="1:15" ht="15" x14ac:dyDescent="0.25">
      <c r="A117" s="31"/>
      <c r="B117" s="31">
        <v>2005</v>
      </c>
      <c r="C117" s="32" t="s">
        <v>63</v>
      </c>
      <c r="D117" s="54">
        <v>0</v>
      </c>
      <c r="E117" s="54">
        <v>0</v>
      </c>
      <c r="F117" s="54">
        <v>0</v>
      </c>
      <c r="G117" s="54"/>
      <c r="H117" s="27">
        <f t="shared" si="3"/>
        <v>0</v>
      </c>
      <c r="I117" s="29"/>
      <c r="J117" s="54">
        <v>0</v>
      </c>
      <c r="K117" s="54">
        <v>0</v>
      </c>
      <c r="L117" s="54">
        <v>0</v>
      </c>
      <c r="M117" s="54"/>
      <c r="N117" s="27">
        <f t="shared" si="4"/>
        <v>0</v>
      </c>
      <c r="O117" s="28">
        <f t="shared" si="5"/>
        <v>0</v>
      </c>
    </row>
    <row r="118" spans="1:15" x14ac:dyDescent="0.2">
      <c r="A118" s="31"/>
      <c r="B118" s="31"/>
      <c r="C118" s="33" t="s">
        <v>64</v>
      </c>
      <c r="D118" s="34">
        <f>SUM(D77:D117)</f>
        <v>242281904.31</v>
      </c>
      <c r="E118" s="34">
        <f>SUM(E77:E117)</f>
        <v>6774437.4999999991</v>
      </c>
      <c r="F118" s="34">
        <f>SUM(F77:F117)</f>
        <v>-4097.9799999999996</v>
      </c>
      <c r="G118" s="34"/>
      <c r="H118" s="34">
        <f>SUM(H77:H117)</f>
        <v>249052243.83000001</v>
      </c>
      <c r="I118" s="35"/>
      <c r="J118" s="34">
        <f>SUM(J77:J117)</f>
        <v>-139042352.97</v>
      </c>
      <c r="K118" s="34">
        <f>SUM(K77:K117)</f>
        <v>-4525987.8600000013</v>
      </c>
      <c r="L118" s="34">
        <f>SUM(L77:L117)</f>
        <v>4097.9799999999996</v>
      </c>
      <c r="M118" s="34"/>
      <c r="N118" s="34">
        <f>SUM(N77:N117)</f>
        <v>-143564242.84999999</v>
      </c>
      <c r="O118" s="34">
        <f>SUM(O77:O117)</f>
        <v>105488000.98</v>
      </c>
    </row>
    <row r="119" spans="1:15" ht="37.5" x14ac:dyDescent="0.25">
      <c r="A119" s="31"/>
      <c r="B119" s="31"/>
      <c r="C119" s="36" t="s">
        <v>65</v>
      </c>
      <c r="D119" s="56"/>
      <c r="E119" s="56"/>
      <c r="F119" s="56"/>
      <c r="G119" s="56"/>
      <c r="H119" s="27">
        <f t="shared" ref="H119:H120" si="6">D119+E119+F119+G119</f>
        <v>0</v>
      </c>
      <c r="J119" s="56"/>
      <c r="K119" s="56"/>
      <c r="L119" s="56"/>
      <c r="M119" s="56"/>
      <c r="N119" s="27">
        <f t="shared" ref="N119:N120" si="7">J119+K119+L119+M119</f>
        <v>0</v>
      </c>
      <c r="O119" s="28">
        <f>H119+N119</f>
        <v>0</v>
      </c>
    </row>
    <row r="120" spans="1:15" ht="25.5" x14ac:dyDescent="0.25">
      <c r="A120" s="31"/>
      <c r="B120" s="31"/>
      <c r="C120" s="37" t="s">
        <v>66</v>
      </c>
      <c r="D120" s="56"/>
      <c r="E120" s="56"/>
      <c r="F120" s="56"/>
      <c r="G120" s="56"/>
      <c r="H120" s="27">
        <f t="shared" si="6"/>
        <v>0</v>
      </c>
      <c r="J120" s="56"/>
      <c r="K120" s="56"/>
      <c r="L120" s="56"/>
      <c r="M120" s="56"/>
      <c r="N120" s="27">
        <f t="shared" si="7"/>
        <v>0</v>
      </c>
      <c r="O120" s="28">
        <f t="shared" ref="O120" si="8">H120+N120</f>
        <v>0</v>
      </c>
    </row>
    <row r="121" spans="1:15" x14ac:dyDescent="0.2">
      <c r="A121" s="31"/>
      <c r="B121" s="31"/>
      <c r="C121" s="33" t="s">
        <v>67</v>
      </c>
      <c r="D121" s="34">
        <f>SUM(D118:D120)</f>
        <v>242281904.31</v>
      </c>
      <c r="E121" s="34">
        <f>SUM(E118:E120)</f>
        <v>6774437.4999999991</v>
      </c>
      <c r="F121" s="34">
        <f>SUM(F118:F120)</f>
        <v>-4097.9799999999996</v>
      </c>
      <c r="G121" s="34"/>
      <c r="H121" s="34">
        <f>SUM(H118:H120)</f>
        <v>249052243.83000001</v>
      </c>
      <c r="I121" s="35"/>
      <c r="J121" s="34">
        <f>SUM(J118:J120)</f>
        <v>-139042352.97</v>
      </c>
      <c r="K121" s="34">
        <f>SUM(K118:K120)</f>
        <v>-4525987.8600000013</v>
      </c>
      <c r="L121" s="34">
        <f>SUM(L118:L120)</f>
        <v>4097.9799999999996</v>
      </c>
      <c r="M121" s="34"/>
      <c r="N121" s="34">
        <f>SUM(N118:N120)</f>
        <v>-143564242.84999999</v>
      </c>
      <c r="O121" s="34">
        <f>SUM(O118:O120)</f>
        <v>105488000.98</v>
      </c>
    </row>
    <row r="122" spans="1:15" ht="15" x14ac:dyDescent="0.25">
      <c r="A122" s="31"/>
      <c r="B122" s="31"/>
      <c r="C122" s="38" t="s">
        <v>68</v>
      </c>
      <c r="D122" s="39"/>
      <c r="E122" s="39"/>
      <c r="F122" s="39"/>
      <c r="G122" s="39"/>
      <c r="H122" s="39"/>
      <c r="I122" s="39"/>
      <c r="J122" s="40"/>
      <c r="K122" s="56"/>
      <c r="N122" s="41"/>
      <c r="O122" s="42"/>
    </row>
    <row r="123" spans="1:15" ht="15" x14ac:dyDescent="0.25">
      <c r="A123" s="31"/>
      <c r="B123" s="31"/>
      <c r="C123" s="38" t="s">
        <v>69</v>
      </c>
      <c r="D123" s="39"/>
      <c r="E123" s="39"/>
      <c r="F123" s="39"/>
      <c r="G123" s="39"/>
      <c r="H123" s="39"/>
      <c r="I123" s="39"/>
      <c r="J123" s="40"/>
      <c r="K123" s="34">
        <f>K121+K122</f>
        <v>-4525987.8600000013</v>
      </c>
      <c r="N123" s="41"/>
      <c r="O123" s="42"/>
    </row>
    <row r="125" spans="1:15" x14ac:dyDescent="0.2">
      <c r="J125" s="2" t="s">
        <v>70</v>
      </c>
    </row>
    <row r="126" spans="1:15" ht="15" x14ac:dyDescent="0.25">
      <c r="A126" s="31">
        <v>10</v>
      </c>
      <c r="B126" s="31"/>
      <c r="C126" s="43" t="s">
        <v>71</v>
      </c>
      <c r="D126" s="44"/>
      <c r="E126" s="44"/>
      <c r="F126" s="44"/>
      <c r="G126" s="44"/>
      <c r="H126" s="44"/>
      <c r="I126" s="44"/>
      <c r="J126" s="44" t="s">
        <v>71</v>
      </c>
      <c r="K126" s="44"/>
      <c r="L126" s="55">
        <v>0</v>
      </c>
      <c r="M126" s="57"/>
    </row>
    <row r="127" spans="1:15" ht="15" x14ac:dyDescent="0.25">
      <c r="A127" s="31">
        <v>12</v>
      </c>
      <c r="B127" s="31"/>
      <c r="C127" s="43" t="s">
        <v>72</v>
      </c>
      <c r="D127" s="44"/>
      <c r="E127" s="44"/>
      <c r="F127" s="44"/>
      <c r="G127" s="44"/>
      <c r="H127" s="44"/>
      <c r="I127" s="44"/>
      <c r="J127" s="44" t="s">
        <v>72</v>
      </c>
      <c r="K127" s="44"/>
      <c r="L127" s="55">
        <v>0</v>
      </c>
      <c r="M127" s="57"/>
    </row>
    <row r="128" spans="1:15" ht="15" x14ac:dyDescent="0.25">
      <c r="A128" s="31">
        <v>12</v>
      </c>
      <c r="B128" s="31"/>
      <c r="C128" s="43" t="s">
        <v>73</v>
      </c>
      <c r="D128" s="44"/>
      <c r="E128" s="44"/>
      <c r="F128" s="44"/>
      <c r="G128" s="44"/>
      <c r="H128" s="44"/>
      <c r="I128" s="44"/>
      <c r="J128" s="44" t="s">
        <v>73</v>
      </c>
      <c r="K128" s="44"/>
      <c r="L128" s="55">
        <v>0</v>
      </c>
      <c r="M128" s="57"/>
    </row>
    <row r="129" spans="1:16" ht="15" x14ac:dyDescent="0.25">
      <c r="A129" s="31">
        <v>12</v>
      </c>
      <c r="B129" s="31"/>
      <c r="C129" s="43" t="s">
        <v>74</v>
      </c>
      <c r="D129" s="44"/>
      <c r="E129" s="44"/>
      <c r="F129" s="44"/>
      <c r="G129" s="44"/>
      <c r="H129" s="44"/>
      <c r="I129" s="44"/>
      <c r="J129" s="44" t="s">
        <v>74</v>
      </c>
      <c r="K129" s="44"/>
      <c r="L129" s="55">
        <v>0</v>
      </c>
      <c r="M129" s="57"/>
    </row>
    <row r="130" spans="1:16" ht="15" x14ac:dyDescent="0.25">
      <c r="J130" s="3" t="s">
        <v>75</v>
      </c>
      <c r="L130" s="45">
        <f>K123-L126-L127-L129-L128</f>
        <v>-4525987.8600000013</v>
      </c>
      <c r="M130" s="46"/>
    </row>
    <row r="131" spans="1:16" x14ac:dyDescent="0.2">
      <c r="P131" s="47"/>
    </row>
    <row r="132" spans="1:16" ht="15" x14ac:dyDescent="0.2">
      <c r="E132" s="9" t="s">
        <v>8</v>
      </c>
      <c r="F132" s="10" t="s">
        <v>76</v>
      </c>
      <c r="G132" s="10"/>
    </row>
    <row r="133" spans="1:16" ht="15" x14ac:dyDescent="0.25">
      <c r="E133" s="9" t="s">
        <v>10</v>
      </c>
      <c r="F133" s="53">
        <v>2015</v>
      </c>
      <c r="G133" s="53"/>
      <c r="H133" s="11"/>
    </row>
    <row r="135" spans="1:16" x14ac:dyDescent="0.2">
      <c r="D135" s="12" t="s">
        <v>11</v>
      </c>
      <c r="E135" s="13"/>
      <c r="F135" s="13"/>
      <c r="G135" s="13"/>
      <c r="H135" s="14"/>
      <c r="J135" s="15"/>
      <c r="K135" s="16" t="s">
        <v>12</v>
      </c>
      <c r="L135" s="16"/>
      <c r="M135" s="16"/>
      <c r="N135" s="17"/>
    </row>
    <row r="136" spans="1:16" ht="30" customHeight="1" x14ac:dyDescent="0.2">
      <c r="A136" s="18" t="s">
        <v>13</v>
      </c>
      <c r="B136" s="18" t="s">
        <v>14</v>
      </c>
      <c r="C136" s="19" t="s">
        <v>15</v>
      </c>
      <c r="D136" s="18" t="s">
        <v>16</v>
      </c>
      <c r="E136" s="20" t="s">
        <v>17</v>
      </c>
      <c r="F136" s="20" t="s">
        <v>18</v>
      </c>
      <c r="G136" s="20" t="s">
        <v>19</v>
      </c>
      <c r="H136" s="18" t="s">
        <v>20</v>
      </c>
      <c r="I136" s="21"/>
      <c r="J136" s="22" t="s">
        <v>16</v>
      </c>
      <c r="K136" s="23" t="s">
        <v>21</v>
      </c>
      <c r="L136" s="23" t="s">
        <v>18</v>
      </c>
      <c r="M136" s="20" t="s">
        <v>19</v>
      </c>
      <c r="N136" s="24" t="s">
        <v>20</v>
      </c>
      <c r="O136" s="18" t="s">
        <v>22</v>
      </c>
    </row>
    <row r="137" spans="1:16" ht="25.5" customHeight="1" x14ac:dyDescent="0.25">
      <c r="A137" s="18"/>
      <c r="B137" s="25">
        <v>1609</v>
      </c>
      <c r="C137" s="26" t="s">
        <v>23</v>
      </c>
      <c r="D137" s="54">
        <v>4113602</v>
      </c>
      <c r="E137" s="54">
        <v>0</v>
      </c>
      <c r="F137" s="54">
        <v>0</v>
      </c>
      <c r="G137" s="54"/>
      <c r="H137" s="27">
        <f t="shared" ref="H137:H177" si="9">D137+E137+F137+G137</f>
        <v>4113602</v>
      </c>
      <c r="I137" s="21"/>
      <c r="J137" s="54">
        <v>-102840.1</v>
      </c>
      <c r="K137" s="54">
        <v>-68560.08</v>
      </c>
      <c r="L137" s="54">
        <v>0</v>
      </c>
      <c r="M137" s="54"/>
      <c r="N137" s="27">
        <f t="shared" ref="N137:N177" si="10">J137+K137+L137+M137</f>
        <v>-171400.18</v>
      </c>
      <c r="O137" s="28">
        <f>H137+N137</f>
        <v>3942201.82</v>
      </c>
    </row>
    <row r="138" spans="1:16" ht="25.5" x14ac:dyDescent="0.25">
      <c r="A138" s="25">
        <v>12</v>
      </c>
      <c r="B138" s="25">
        <v>1611</v>
      </c>
      <c r="C138" s="26" t="s">
        <v>24</v>
      </c>
      <c r="D138" s="54">
        <v>6917792.7000000002</v>
      </c>
      <c r="E138" s="54">
        <v>604965.17000000004</v>
      </c>
      <c r="F138" s="54">
        <v>0</v>
      </c>
      <c r="G138" s="54"/>
      <c r="H138" s="27">
        <f t="shared" si="9"/>
        <v>7522757.8700000001</v>
      </c>
      <c r="I138" s="29"/>
      <c r="J138" s="54">
        <v>-4339207.76</v>
      </c>
      <c r="K138" s="54">
        <v>-445045.65</v>
      </c>
      <c r="L138" s="54">
        <v>0</v>
      </c>
      <c r="M138" s="54"/>
      <c r="N138" s="27">
        <f t="shared" si="10"/>
        <v>-4784253.41</v>
      </c>
      <c r="O138" s="28">
        <f>H138+N138</f>
        <v>2738504.46</v>
      </c>
    </row>
    <row r="139" spans="1:16" ht="25.5" x14ac:dyDescent="0.25">
      <c r="A139" s="25" t="s">
        <v>25</v>
      </c>
      <c r="B139" s="25">
        <v>1612</v>
      </c>
      <c r="C139" s="26" t="s">
        <v>26</v>
      </c>
      <c r="D139" s="54">
        <v>189350.5</v>
      </c>
      <c r="E139" s="54">
        <v>0</v>
      </c>
      <c r="F139" s="54">
        <v>0</v>
      </c>
      <c r="G139" s="54"/>
      <c r="H139" s="27">
        <f t="shared" si="9"/>
        <v>189350.5</v>
      </c>
      <c r="I139" s="29"/>
      <c r="J139" s="54">
        <v>-32171.059999999998</v>
      </c>
      <c r="K139" s="54">
        <v>-2828.3</v>
      </c>
      <c r="L139" s="54">
        <v>0</v>
      </c>
      <c r="M139" s="54"/>
      <c r="N139" s="27">
        <f t="shared" si="10"/>
        <v>-34999.360000000001</v>
      </c>
      <c r="O139" s="28">
        <f>H139+N139</f>
        <v>154351.14000000001</v>
      </c>
    </row>
    <row r="140" spans="1:16" ht="15" x14ac:dyDescent="0.25">
      <c r="A140" s="25" t="s">
        <v>27</v>
      </c>
      <c r="B140" s="25">
        <v>1805</v>
      </c>
      <c r="C140" s="26" t="s">
        <v>28</v>
      </c>
      <c r="D140" s="54">
        <v>202702.95</v>
      </c>
      <c r="E140" s="54">
        <v>0</v>
      </c>
      <c r="F140" s="54">
        <v>0</v>
      </c>
      <c r="G140" s="54"/>
      <c r="H140" s="27">
        <f t="shared" si="9"/>
        <v>202702.95</v>
      </c>
      <c r="I140" s="29"/>
      <c r="J140" s="54">
        <v>0</v>
      </c>
      <c r="K140" s="54">
        <v>0</v>
      </c>
      <c r="L140" s="54">
        <v>0</v>
      </c>
      <c r="M140" s="54"/>
      <c r="N140" s="27">
        <f t="shared" si="10"/>
        <v>0</v>
      </c>
      <c r="O140" s="28">
        <f>H140+N140</f>
        <v>202702.95</v>
      </c>
    </row>
    <row r="141" spans="1:16" ht="15" x14ac:dyDescent="0.25">
      <c r="A141" s="25">
        <v>47</v>
      </c>
      <c r="B141" s="25">
        <v>1808</v>
      </c>
      <c r="C141" s="26" t="s">
        <v>29</v>
      </c>
      <c r="D141" s="54">
        <v>2311604.2599999998</v>
      </c>
      <c r="E141" s="54">
        <v>15205</v>
      </c>
      <c r="F141" s="54">
        <v>0</v>
      </c>
      <c r="G141" s="54"/>
      <c r="H141" s="27">
        <f t="shared" si="9"/>
        <v>2326809.2599999998</v>
      </c>
      <c r="I141" s="29"/>
      <c r="J141" s="54">
        <v>-1276877.5900000001</v>
      </c>
      <c r="K141" s="54">
        <v>-63367.15</v>
      </c>
      <c r="L141" s="54">
        <v>0</v>
      </c>
      <c r="M141" s="54"/>
      <c r="N141" s="27">
        <f t="shared" si="10"/>
        <v>-1340244.74</v>
      </c>
      <c r="O141" s="28">
        <f t="shared" ref="O141:O177" si="11">H141+N141</f>
        <v>986564.51999999979</v>
      </c>
    </row>
    <row r="142" spans="1:16" ht="15" x14ac:dyDescent="0.25">
      <c r="A142" s="25">
        <v>13</v>
      </c>
      <c r="B142" s="25">
        <v>1810</v>
      </c>
      <c r="C142" s="26" t="s">
        <v>30</v>
      </c>
      <c r="D142" s="54">
        <v>0</v>
      </c>
      <c r="E142" s="54">
        <v>0</v>
      </c>
      <c r="F142" s="54">
        <v>0</v>
      </c>
      <c r="G142" s="54"/>
      <c r="H142" s="27">
        <f t="shared" si="9"/>
        <v>0</v>
      </c>
      <c r="I142" s="29"/>
      <c r="J142" s="54">
        <v>0</v>
      </c>
      <c r="K142" s="54">
        <v>0</v>
      </c>
      <c r="L142" s="54">
        <v>0</v>
      </c>
      <c r="M142" s="54"/>
      <c r="N142" s="27">
        <f t="shared" si="10"/>
        <v>0</v>
      </c>
      <c r="O142" s="28">
        <f t="shared" si="11"/>
        <v>0</v>
      </c>
    </row>
    <row r="143" spans="1:16" ht="15" x14ac:dyDescent="0.25">
      <c r="A143" s="25">
        <v>47</v>
      </c>
      <c r="B143" s="25">
        <v>1815</v>
      </c>
      <c r="C143" s="26" t="s">
        <v>31</v>
      </c>
      <c r="D143" s="54">
        <v>0</v>
      </c>
      <c r="E143" s="54">
        <v>0</v>
      </c>
      <c r="F143" s="54">
        <v>0</v>
      </c>
      <c r="G143" s="54"/>
      <c r="H143" s="27">
        <f t="shared" si="9"/>
        <v>0</v>
      </c>
      <c r="I143" s="29"/>
      <c r="J143" s="54">
        <v>0</v>
      </c>
      <c r="K143" s="54">
        <v>0</v>
      </c>
      <c r="L143" s="54">
        <v>0</v>
      </c>
      <c r="M143" s="54"/>
      <c r="N143" s="27">
        <f t="shared" si="10"/>
        <v>0</v>
      </c>
      <c r="O143" s="28">
        <f t="shared" si="11"/>
        <v>0</v>
      </c>
    </row>
    <row r="144" spans="1:16" ht="15" x14ac:dyDescent="0.25">
      <c r="A144" s="25">
        <v>47</v>
      </c>
      <c r="B144" s="25">
        <v>1820</v>
      </c>
      <c r="C144" s="26" t="s">
        <v>32</v>
      </c>
      <c r="D144" s="54">
        <v>13934689.350000001</v>
      </c>
      <c r="E144" s="54">
        <v>121543.67</v>
      </c>
      <c r="F144" s="54">
        <v>0</v>
      </c>
      <c r="G144" s="54"/>
      <c r="H144" s="27">
        <f t="shared" si="9"/>
        <v>14056233.020000001</v>
      </c>
      <c r="I144" s="29"/>
      <c r="J144" s="54">
        <v>-9408134.4799999986</v>
      </c>
      <c r="K144" s="54">
        <v>-266711.64</v>
      </c>
      <c r="L144" s="54">
        <v>0</v>
      </c>
      <c r="M144" s="54"/>
      <c r="N144" s="27">
        <f t="shared" si="10"/>
        <v>-9674846.1199999992</v>
      </c>
      <c r="O144" s="28">
        <f t="shared" si="11"/>
        <v>4381386.9000000022</v>
      </c>
    </row>
    <row r="145" spans="1:15" ht="15" x14ac:dyDescent="0.25">
      <c r="A145" s="25">
        <v>47</v>
      </c>
      <c r="B145" s="25">
        <v>1825</v>
      </c>
      <c r="C145" s="26" t="s">
        <v>33</v>
      </c>
      <c r="D145" s="54">
        <v>0</v>
      </c>
      <c r="E145" s="54">
        <v>0</v>
      </c>
      <c r="F145" s="54">
        <v>0</v>
      </c>
      <c r="G145" s="54"/>
      <c r="H145" s="27">
        <f t="shared" si="9"/>
        <v>0</v>
      </c>
      <c r="I145" s="29"/>
      <c r="J145" s="54">
        <v>0</v>
      </c>
      <c r="K145" s="54">
        <v>0</v>
      </c>
      <c r="L145" s="54">
        <v>0</v>
      </c>
      <c r="M145" s="54"/>
      <c r="N145" s="27">
        <f t="shared" si="10"/>
        <v>0</v>
      </c>
      <c r="O145" s="28">
        <f t="shared" si="11"/>
        <v>0</v>
      </c>
    </row>
    <row r="146" spans="1:15" ht="15" x14ac:dyDescent="0.25">
      <c r="A146" s="25">
        <v>47</v>
      </c>
      <c r="B146" s="25">
        <v>1830</v>
      </c>
      <c r="C146" s="26" t="s">
        <v>34</v>
      </c>
      <c r="D146" s="54">
        <v>37002561.5</v>
      </c>
      <c r="E146" s="54">
        <v>1280206.19</v>
      </c>
      <c r="F146" s="54">
        <v>-80040.59</v>
      </c>
      <c r="G146" s="54"/>
      <c r="H146" s="27">
        <f t="shared" si="9"/>
        <v>38202727.099999994</v>
      </c>
      <c r="I146" s="29"/>
      <c r="J146" s="54">
        <v>-16032485.399999999</v>
      </c>
      <c r="K146" s="54">
        <v>-670611.94999999995</v>
      </c>
      <c r="L146" s="54">
        <v>21286.78</v>
      </c>
      <c r="M146" s="54"/>
      <c r="N146" s="27">
        <f t="shared" si="10"/>
        <v>-16681810.569999998</v>
      </c>
      <c r="O146" s="28">
        <f t="shared" si="11"/>
        <v>21520916.529999994</v>
      </c>
    </row>
    <row r="147" spans="1:15" ht="15" x14ac:dyDescent="0.25">
      <c r="A147" s="25">
        <v>47</v>
      </c>
      <c r="B147" s="25">
        <v>1835</v>
      </c>
      <c r="C147" s="26" t="s">
        <v>35</v>
      </c>
      <c r="D147" s="54">
        <v>44694190.190000005</v>
      </c>
      <c r="E147" s="54">
        <v>1505381.96</v>
      </c>
      <c r="F147" s="54">
        <v>-121108.56</v>
      </c>
      <c r="G147" s="54"/>
      <c r="H147" s="27">
        <f t="shared" si="9"/>
        <v>46078463.590000004</v>
      </c>
      <c r="I147" s="29"/>
      <c r="J147" s="54">
        <v>-25022244.020000003</v>
      </c>
      <c r="K147" s="54">
        <v>-563216.46000000008</v>
      </c>
      <c r="L147" s="54">
        <v>40682.600000000006</v>
      </c>
      <c r="M147" s="54"/>
      <c r="N147" s="27">
        <f t="shared" si="10"/>
        <v>-25544777.880000003</v>
      </c>
      <c r="O147" s="28">
        <f t="shared" si="11"/>
        <v>20533685.710000001</v>
      </c>
    </row>
    <row r="148" spans="1:15" ht="15" x14ac:dyDescent="0.25">
      <c r="A148" s="25">
        <v>47</v>
      </c>
      <c r="B148" s="25">
        <v>1840</v>
      </c>
      <c r="C148" s="26" t="s">
        <v>36</v>
      </c>
      <c r="D148" s="54">
        <v>18930433.169999998</v>
      </c>
      <c r="E148" s="54">
        <v>867879.48</v>
      </c>
      <c r="F148" s="54">
        <v>-18645.759999999998</v>
      </c>
      <c r="G148" s="54"/>
      <c r="H148" s="27">
        <f t="shared" si="9"/>
        <v>19779666.889999997</v>
      </c>
      <c r="I148" s="29"/>
      <c r="J148" s="54">
        <v>-8213749.96</v>
      </c>
      <c r="K148" s="54">
        <v>-233753.60000000001</v>
      </c>
      <c r="L148" s="54">
        <v>1976.14</v>
      </c>
      <c r="M148" s="54"/>
      <c r="N148" s="27">
        <f t="shared" si="10"/>
        <v>-8445527.4199999999</v>
      </c>
      <c r="O148" s="28">
        <f t="shared" si="11"/>
        <v>11334139.469999997</v>
      </c>
    </row>
    <row r="149" spans="1:15" ht="15" x14ac:dyDescent="0.25">
      <c r="A149" s="25">
        <v>47</v>
      </c>
      <c r="B149" s="25">
        <v>1845</v>
      </c>
      <c r="C149" s="26" t="s">
        <v>37</v>
      </c>
      <c r="D149" s="54">
        <v>28951444.579999998</v>
      </c>
      <c r="E149" s="54">
        <v>1119845.9099999999</v>
      </c>
      <c r="F149" s="54">
        <v>-11780.44</v>
      </c>
      <c r="G149" s="54"/>
      <c r="H149" s="27">
        <f t="shared" si="9"/>
        <v>30059510.049999997</v>
      </c>
      <c r="I149" s="29"/>
      <c r="J149" s="54">
        <v>-15336795.41</v>
      </c>
      <c r="K149" s="54">
        <v>-612568.89</v>
      </c>
      <c r="L149" s="54">
        <v>1888.29</v>
      </c>
      <c r="M149" s="54"/>
      <c r="N149" s="27">
        <f t="shared" si="10"/>
        <v>-15947476.010000002</v>
      </c>
      <c r="O149" s="28">
        <f t="shared" si="11"/>
        <v>14112034.039999995</v>
      </c>
    </row>
    <row r="150" spans="1:15" ht="15" x14ac:dyDescent="0.25">
      <c r="A150" s="25">
        <v>47</v>
      </c>
      <c r="B150" s="25">
        <v>1850</v>
      </c>
      <c r="C150" s="26" t="s">
        <v>38</v>
      </c>
      <c r="D150" s="54">
        <v>50808722.189999998</v>
      </c>
      <c r="E150" s="54">
        <v>1822242.68</v>
      </c>
      <c r="F150" s="54">
        <v>-291945.13</v>
      </c>
      <c r="G150" s="54"/>
      <c r="H150" s="27">
        <f t="shared" si="9"/>
        <v>52339019.739999995</v>
      </c>
      <c r="I150" s="29"/>
      <c r="J150" s="54">
        <v>-28747593.720000003</v>
      </c>
      <c r="K150" s="54">
        <v>-778419.14</v>
      </c>
      <c r="L150" s="54">
        <v>150650.04</v>
      </c>
      <c r="M150" s="54"/>
      <c r="N150" s="27">
        <f t="shared" si="10"/>
        <v>-29375362.820000004</v>
      </c>
      <c r="O150" s="28">
        <f t="shared" si="11"/>
        <v>22963656.919999991</v>
      </c>
    </row>
    <row r="151" spans="1:15" ht="15" x14ac:dyDescent="0.25">
      <c r="A151" s="25">
        <v>47</v>
      </c>
      <c r="B151" s="25">
        <v>1855</v>
      </c>
      <c r="C151" s="26" t="s">
        <v>39</v>
      </c>
      <c r="D151" s="54">
        <v>34419381.740000002</v>
      </c>
      <c r="E151" s="54">
        <v>831138.14</v>
      </c>
      <c r="F151" s="54">
        <v>-45680.73</v>
      </c>
      <c r="G151" s="54"/>
      <c r="H151" s="27">
        <f t="shared" si="9"/>
        <v>35204839.150000006</v>
      </c>
      <c r="I151" s="29"/>
      <c r="J151" s="54">
        <v>-18812922.459999997</v>
      </c>
      <c r="K151" s="54">
        <v>-348379.03</v>
      </c>
      <c r="L151" s="54">
        <v>11600.02</v>
      </c>
      <c r="M151" s="54"/>
      <c r="N151" s="27">
        <f t="shared" si="10"/>
        <v>-19149701.469999999</v>
      </c>
      <c r="O151" s="28">
        <f t="shared" si="11"/>
        <v>16055137.680000007</v>
      </c>
    </row>
    <row r="152" spans="1:15" ht="15" x14ac:dyDescent="0.25">
      <c r="A152" s="25">
        <v>47</v>
      </c>
      <c r="B152" s="25">
        <v>1860</v>
      </c>
      <c r="C152" s="26" t="s">
        <v>40</v>
      </c>
      <c r="D152" s="54">
        <v>19419845.669999998</v>
      </c>
      <c r="E152" s="54">
        <v>552119.25</v>
      </c>
      <c r="F152" s="54">
        <v>0</v>
      </c>
      <c r="G152" s="54"/>
      <c r="H152" s="27">
        <f t="shared" si="9"/>
        <v>19971964.919999998</v>
      </c>
      <c r="I152" s="29"/>
      <c r="J152" s="54">
        <v>-8680168.9100000001</v>
      </c>
      <c r="K152" s="54">
        <v>-942615.04000000004</v>
      </c>
      <c r="L152" s="54">
        <v>0</v>
      </c>
      <c r="M152" s="54"/>
      <c r="N152" s="27">
        <f t="shared" si="10"/>
        <v>-9622783.9499999993</v>
      </c>
      <c r="O152" s="28">
        <f t="shared" si="11"/>
        <v>10349180.969999999</v>
      </c>
    </row>
    <row r="153" spans="1:15" ht="15" x14ac:dyDescent="0.25">
      <c r="A153" s="25">
        <v>47</v>
      </c>
      <c r="B153" s="25">
        <v>1860</v>
      </c>
      <c r="C153" s="26" t="s">
        <v>41</v>
      </c>
      <c r="D153" s="54"/>
      <c r="E153" s="54"/>
      <c r="F153" s="54"/>
      <c r="G153" s="54"/>
      <c r="H153" s="27">
        <f t="shared" si="9"/>
        <v>0</v>
      </c>
      <c r="I153" s="29"/>
      <c r="J153" s="55"/>
      <c r="K153" s="54"/>
      <c r="L153" s="54"/>
      <c r="M153" s="54"/>
      <c r="N153" s="27">
        <f t="shared" si="10"/>
        <v>0</v>
      </c>
      <c r="O153" s="28">
        <f t="shared" si="11"/>
        <v>0</v>
      </c>
    </row>
    <row r="154" spans="1:15" ht="15" x14ac:dyDescent="0.25">
      <c r="A154" s="25" t="s">
        <v>27</v>
      </c>
      <c r="B154" s="25">
        <v>1905</v>
      </c>
      <c r="C154" s="26" t="s">
        <v>28</v>
      </c>
      <c r="D154" s="54">
        <v>96299.71</v>
      </c>
      <c r="E154" s="54">
        <v>0</v>
      </c>
      <c r="F154" s="54">
        <v>0</v>
      </c>
      <c r="G154" s="54"/>
      <c r="H154" s="27">
        <f t="shared" si="9"/>
        <v>96299.71</v>
      </c>
      <c r="I154" s="29"/>
      <c r="J154" s="54">
        <v>0</v>
      </c>
      <c r="K154" s="54">
        <v>0</v>
      </c>
      <c r="L154" s="54">
        <v>0</v>
      </c>
      <c r="M154" s="54"/>
      <c r="N154" s="27">
        <f t="shared" si="10"/>
        <v>0</v>
      </c>
      <c r="O154" s="28">
        <f t="shared" si="11"/>
        <v>96299.71</v>
      </c>
    </row>
    <row r="155" spans="1:15" ht="15" x14ac:dyDescent="0.25">
      <c r="A155" s="25">
        <v>47</v>
      </c>
      <c r="B155" s="25">
        <v>1908</v>
      </c>
      <c r="C155" s="26" t="s">
        <v>42</v>
      </c>
      <c r="D155" s="54">
        <v>8698456.9199999999</v>
      </c>
      <c r="E155" s="54">
        <v>381228.64</v>
      </c>
      <c r="F155" s="54">
        <v>0</v>
      </c>
      <c r="G155" s="54"/>
      <c r="H155" s="27">
        <f t="shared" si="9"/>
        <v>9079685.5600000005</v>
      </c>
      <c r="I155" s="29"/>
      <c r="J155" s="54">
        <v>-4379354.83</v>
      </c>
      <c r="K155" s="54">
        <v>-262837.94</v>
      </c>
      <c r="L155" s="54">
        <v>0</v>
      </c>
      <c r="M155" s="54"/>
      <c r="N155" s="27">
        <f t="shared" si="10"/>
        <v>-4642192.7700000005</v>
      </c>
      <c r="O155" s="28">
        <f t="shared" si="11"/>
        <v>4437492.79</v>
      </c>
    </row>
    <row r="156" spans="1:15" ht="15" x14ac:dyDescent="0.25">
      <c r="A156" s="25">
        <v>13</v>
      </c>
      <c r="B156" s="25">
        <v>1910</v>
      </c>
      <c r="C156" s="26" t="s">
        <v>30</v>
      </c>
      <c r="D156" s="54">
        <v>0</v>
      </c>
      <c r="E156" s="54">
        <v>0</v>
      </c>
      <c r="F156" s="54">
        <v>0</v>
      </c>
      <c r="G156" s="54"/>
      <c r="H156" s="27">
        <f t="shared" si="9"/>
        <v>0</v>
      </c>
      <c r="I156" s="29"/>
      <c r="J156" s="54">
        <v>0</v>
      </c>
      <c r="K156" s="54">
        <v>0</v>
      </c>
      <c r="L156" s="54">
        <v>0</v>
      </c>
      <c r="M156" s="54"/>
      <c r="N156" s="27">
        <f t="shared" si="10"/>
        <v>0</v>
      </c>
      <c r="O156" s="28">
        <f t="shared" si="11"/>
        <v>0</v>
      </c>
    </row>
    <row r="157" spans="1:15" ht="15" x14ac:dyDescent="0.25">
      <c r="A157" s="25">
        <v>8</v>
      </c>
      <c r="B157" s="25">
        <v>1915</v>
      </c>
      <c r="C157" s="26" t="s">
        <v>43</v>
      </c>
      <c r="D157" s="54">
        <v>1530194.8700000003</v>
      </c>
      <c r="E157" s="54">
        <v>23366.05</v>
      </c>
      <c r="F157" s="54">
        <v>0</v>
      </c>
      <c r="G157" s="54"/>
      <c r="H157" s="27">
        <f t="shared" si="9"/>
        <v>1553560.9200000004</v>
      </c>
      <c r="I157" s="29"/>
      <c r="J157" s="54">
        <v>-1243679.5899999999</v>
      </c>
      <c r="K157" s="54">
        <v>-58170.37</v>
      </c>
      <c r="L157" s="54">
        <v>0</v>
      </c>
      <c r="M157" s="54"/>
      <c r="N157" s="27">
        <f t="shared" si="10"/>
        <v>-1301849.96</v>
      </c>
      <c r="O157" s="28">
        <f t="shared" si="11"/>
        <v>251710.96000000043</v>
      </c>
    </row>
    <row r="158" spans="1:15" ht="15" x14ac:dyDescent="0.25">
      <c r="A158" s="25">
        <v>8</v>
      </c>
      <c r="B158" s="25">
        <v>1915</v>
      </c>
      <c r="C158" s="26" t="s">
        <v>44</v>
      </c>
      <c r="D158" s="54"/>
      <c r="E158" s="54"/>
      <c r="F158" s="54"/>
      <c r="G158" s="54"/>
      <c r="H158" s="27">
        <f t="shared" si="9"/>
        <v>0</v>
      </c>
      <c r="I158" s="29"/>
      <c r="J158" s="55"/>
      <c r="K158" s="54"/>
      <c r="L158" s="54"/>
      <c r="M158" s="54"/>
      <c r="N158" s="27">
        <f t="shared" si="10"/>
        <v>0</v>
      </c>
      <c r="O158" s="28">
        <f t="shared" si="11"/>
        <v>0</v>
      </c>
    </row>
    <row r="159" spans="1:15" ht="15" x14ac:dyDescent="0.25">
      <c r="A159" s="25">
        <v>10</v>
      </c>
      <c r="B159" s="25">
        <v>1920</v>
      </c>
      <c r="C159" s="26" t="s">
        <v>45</v>
      </c>
      <c r="D159" s="54">
        <v>981515.88</v>
      </c>
      <c r="E159" s="54">
        <v>60448.94</v>
      </c>
      <c r="F159" s="54">
        <v>0</v>
      </c>
      <c r="G159" s="54"/>
      <c r="H159" s="27">
        <f t="shared" si="9"/>
        <v>1041964.8200000001</v>
      </c>
      <c r="I159" s="29"/>
      <c r="J159" s="54">
        <v>-772435.01</v>
      </c>
      <c r="K159" s="54">
        <v>-71212.81</v>
      </c>
      <c r="L159" s="54">
        <v>0</v>
      </c>
      <c r="M159" s="54"/>
      <c r="N159" s="27">
        <f t="shared" si="10"/>
        <v>-843647.82000000007</v>
      </c>
      <c r="O159" s="28">
        <f t="shared" si="11"/>
        <v>198317</v>
      </c>
    </row>
    <row r="160" spans="1:15" ht="25.5" x14ac:dyDescent="0.25">
      <c r="A160" s="25">
        <v>45</v>
      </c>
      <c r="B160" s="25">
        <v>1920</v>
      </c>
      <c r="C160" s="26" t="s">
        <v>46</v>
      </c>
      <c r="D160" s="54"/>
      <c r="E160" s="54"/>
      <c r="F160" s="54"/>
      <c r="G160" s="54"/>
      <c r="H160" s="27">
        <f t="shared" si="9"/>
        <v>0</v>
      </c>
      <c r="I160" s="29"/>
      <c r="J160" s="55"/>
      <c r="K160" s="54"/>
      <c r="L160" s="54"/>
      <c r="M160" s="54"/>
      <c r="N160" s="27">
        <f t="shared" si="10"/>
        <v>0</v>
      </c>
      <c r="O160" s="28">
        <f t="shared" si="11"/>
        <v>0</v>
      </c>
    </row>
    <row r="161" spans="1:15" ht="25.5" x14ac:dyDescent="0.25">
      <c r="A161" s="25">
        <v>50</v>
      </c>
      <c r="B161" s="25">
        <v>1920</v>
      </c>
      <c r="C161" s="26" t="s">
        <v>47</v>
      </c>
      <c r="D161" s="54"/>
      <c r="E161" s="54"/>
      <c r="F161" s="54"/>
      <c r="G161" s="54"/>
      <c r="H161" s="27">
        <f t="shared" si="9"/>
        <v>0</v>
      </c>
      <c r="I161" s="29"/>
      <c r="J161" s="55"/>
      <c r="K161" s="54"/>
      <c r="L161" s="54"/>
      <c r="M161" s="54"/>
      <c r="N161" s="27">
        <f t="shared" si="10"/>
        <v>0</v>
      </c>
      <c r="O161" s="28">
        <f t="shared" si="11"/>
        <v>0</v>
      </c>
    </row>
    <row r="162" spans="1:15" ht="15" x14ac:dyDescent="0.25">
      <c r="A162" s="25">
        <v>10</v>
      </c>
      <c r="B162" s="25">
        <v>1930</v>
      </c>
      <c r="C162" s="26" t="s">
        <v>48</v>
      </c>
      <c r="D162" s="54">
        <v>3823211.8</v>
      </c>
      <c r="E162" s="54">
        <v>928570.39999999991</v>
      </c>
      <c r="F162" s="54">
        <v>-471426.4</v>
      </c>
      <c r="G162" s="54"/>
      <c r="H162" s="27">
        <f t="shared" si="9"/>
        <v>4280355.7999999989</v>
      </c>
      <c r="I162" s="29"/>
      <c r="J162" s="54">
        <v>-2909735.45</v>
      </c>
      <c r="K162" s="54">
        <v>-131072.07</v>
      </c>
      <c r="L162" s="54">
        <v>360517.21</v>
      </c>
      <c r="M162" s="54"/>
      <c r="N162" s="27">
        <f t="shared" si="10"/>
        <v>-2680290.31</v>
      </c>
      <c r="O162" s="28">
        <f t="shared" si="11"/>
        <v>1600065.4899999988</v>
      </c>
    </row>
    <row r="163" spans="1:15" ht="15" x14ac:dyDescent="0.25">
      <c r="A163" s="25">
        <v>8</v>
      </c>
      <c r="B163" s="25">
        <v>1935</v>
      </c>
      <c r="C163" s="26" t="s">
        <v>49</v>
      </c>
      <c r="D163" s="54">
        <v>292425.13</v>
      </c>
      <c r="E163" s="54">
        <v>0</v>
      </c>
      <c r="F163" s="54">
        <v>0</v>
      </c>
      <c r="G163" s="54"/>
      <c r="H163" s="27">
        <f t="shared" si="9"/>
        <v>292425.13</v>
      </c>
      <c r="I163" s="29"/>
      <c r="J163" s="54">
        <v>-292425.13</v>
      </c>
      <c r="K163" s="54">
        <v>0</v>
      </c>
      <c r="L163" s="54">
        <v>0</v>
      </c>
      <c r="M163" s="54"/>
      <c r="N163" s="27">
        <f t="shared" si="10"/>
        <v>-292425.13</v>
      </c>
      <c r="O163" s="28">
        <f t="shared" si="11"/>
        <v>0</v>
      </c>
    </row>
    <row r="164" spans="1:15" ht="15" x14ac:dyDescent="0.25">
      <c r="A164" s="25">
        <v>8</v>
      </c>
      <c r="B164" s="25">
        <v>1940</v>
      </c>
      <c r="C164" s="26" t="s">
        <v>50</v>
      </c>
      <c r="D164" s="54">
        <v>1473770.8200000003</v>
      </c>
      <c r="E164" s="54">
        <v>12101.71</v>
      </c>
      <c r="F164" s="54">
        <v>0</v>
      </c>
      <c r="G164" s="54"/>
      <c r="H164" s="27">
        <f t="shared" si="9"/>
        <v>1485872.5300000003</v>
      </c>
      <c r="I164" s="29"/>
      <c r="J164" s="54">
        <v>-1278548.6500000001</v>
      </c>
      <c r="K164" s="54">
        <v>-33917.289999999994</v>
      </c>
      <c r="L164" s="54">
        <v>0</v>
      </c>
      <c r="M164" s="54"/>
      <c r="N164" s="27">
        <f t="shared" si="10"/>
        <v>-1312465.9400000002</v>
      </c>
      <c r="O164" s="28">
        <f t="shared" si="11"/>
        <v>173406.59000000008</v>
      </c>
    </row>
    <row r="165" spans="1:15" ht="15" x14ac:dyDescent="0.25">
      <c r="A165" s="25">
        <v>8</v>
      </c>
      <c r="B165" s="25">
        <v>1945</v>
      </c>
      <c r="C165" s="26" t="s">
        <v>51</v>
      </c>
      <c r="D165" s="54">
        <v>383326.48</v>
      </c>
      <c r="E165" s="54">
        <v>6368.04</v>
      </c>
      <c r="F165" s="54">
        <v>0</v>
      </c>
      <c r="G165" s="54"/>
      <c r="H165" s="27">
        <f t="shared" si="9"/>
        <v>389694.51999999996</v>
      </c>
      <c r="I165" s="29"/>
      <c r="J165" s="54">
        <v>-362796.00999999995</v>
      </c>
      <c r="K165" s="54">
        <v>-4778.4799999999996</v>
      </c>
      <c r="L165" s="54">
        <v>0</v>
      </c>
      <c r="M165" s="54"/>
      <c r="N165" s="27">
        <f t="shared" si="10"/>
        <v>-367574.48999999993</v>
      </c>
      <c r="O165" s="28">
        <f t="shared" si="11"/>
        <v>22120.030000000028</v>
      </c>
    </row>
    <row r="166" spans="1:15" ht="15" x14ac:dyDescent="0.25">
      <c r="A166" s="25">
        <v>8</v>
      </c>
      <c r="B166" s="25">
        <v>1950</v>
      </c>
      <c r="C166" s="26" t="s">
        <v>52</v>
      </c>
      <c r="D166" s="54">
        <v>0</v>
      </c>
      <c r="E166" s="54">
        <v>0</v>
      </c>
      <c r="F166" s="54">
        <v>0</v>
      </c>
      <c r="G166" s="54"/>
      <c r="H166" s="27">
        <f t="shared" si="9"/>
        <v>0</v>
      </c>
      <c r="I166" s="29"/>
      <c r="J166" s="54">
        <v>0</v>
      </c>
      <c r="K166" s="54">
        <v>0</v>
      </c>
      <c r="L166" s="54">
        <v>0</v>
      </c>
      <c r="M166" s="54"/>
      <c r="N166" s="27">
        <f t="shared" si="10"/>
        <v>0</v>
      </c>
      <c r="O166" s="28">
        <f t="shared" si="11"/>
        <v>0</v>
      </c>
    </row>
    <row r="167" spans="1:15" ht="15" x14ac:dyDescent="0.25">
      <c r="A167" s="25">
        <v>8</v>
      </c>
      <c r="B167" s="25">
        <v>1955</v>
      </c>
      <c r="C167" s="26" t="s">
        <v>53</v>
      </c>
      <c r="D167" s="54">
        <v>191860.82</v>
      </c>
      <c r="E167" s="54">
        <v>0</v>
      </c>
      <c r="F167" s="54">
        <v>0</v>
      </c>
      <c r="G167" s="54"/>
      <c r="H167" s="27">
        <f t="shared" si="9"/>
        <v>191860.82</v>
      </c>
      <c r="I167" s="29"/>
      <c r="J167" s="54">
        <v>-191860.82</v>
      </c>
      <c r="K167" s="54">
        <v>0</v>
      </c>
      <c r="L167" s="54">
        <v>0</v>
      </c>
      <c r="M167" s="54"/>
      <c r="N167" s="27">
        <f t="shared" si="10"/>
        <v>-191860.82</v>
      </c>
      <c r="O167" s="28">
        <f t="shared" si="11"/>
        <v>0</v>
      </c>
    </row>
    <row r="168" spans="1:15" ht="15" x14ac:dyDescent="0.25">
      <c r="A168" s="25">
        <v>8</v>
      </c>
      <c r="B168" s="25">
        <v>1955</v>
      </c>
      <c r="C168" s="26" t="s">
        <v>54</v>
      </c>
      <c r="D168" s="54"/>
      <c r="E168" s="54"/>
      <c r="F168" s="54"/>
      <c r="G168" s="54"/>
      <c r="H168" s="27">
        <f t="shared" si="9"/>
        <v>0</v>
      </c>
      <c r="I168" s="29"/>
      <c r="J168" s="55"/>
      <c r="K168" s="54"/>
      <c r="L168" s="54"/>
      <c r="M168" s="54"/>
      <c r="N168" s="27">
        <f t="shared" si="10"/>
        <v>0</v>
      </c>
      <c r="O168" s="28">
        <f t="shared" si="11"/>
        <v>0</v>
      </c>
    </row>
    <row r="169" spans="1:15" ht="15" x14ac:dyDescent="0.25">
      <c r="A169" s="25">
        <v>8</v>
      </c>
      <c r="B169" s="25">
        <v>1960</v>
      </c>
      <c r="C169" s="26" t="s">
        <v>55</v>
      </c>
      <c r="D169" s="54">
        <v>0</v>
      </c>
      <c r="E169" s="54">
        <v>24433.51</v>
      </c>
      <c r="F169" s="54">
        <v>0</v>
      </c>
      <c r="G169" s="54"/>
      <c r="H169" s="27">
        <f t="shared" si="9"/>
        <v>24433.51</v>
      </c>
      <c r="I169" s="29"/>
      <c r="J169" s="54">
        <v>0</v>
      </c>
      <c r="K169" s="54">
        <v>-820.28</v>
      </c>
      <c r="L169" s="54">
        <v>0</v>
      </c>
      <c r="M169" s="54"/>
      <c r="N169" s="27">
        <f t="shared" si="10"/>
        <v>-820.28</v>
      </c>
      <c r="O169" s="28">
        <f t="shared" si="11"/>
        <v>23613.23</v>
      </c>
    </row>
    <row r="170" spans="1:15" ht="25.5" x14ac:dyDescent="0.25">
      <c r="A170" s="1">
        <v>47</v>
      </c>
      <c r="B170" s="25">
        <v>1970</v>
      </c>
      <c r="C170" s="26" t="s">
        <v>56</v>
      </c>
      <c r="D170" s="54">
        <v>0</v>
      </c>
      <c r="E170" s="54">
        <v>0</v>
      </c>
      <c r="F170" s="54">
        <v>0</v>
      </c>
      <c r="G170" s="54"/>
      <c r="H170" s="27">
        <f t="shared" si="9"/>
        <v>0</v>
      </c>
      <c r="I170" s="29"/>
      <c r="J170" s="54">
        <v>0</v>
      </c>
      <c r="K170" s="54">
        <v>0</v>
      </c>
      <c r="L170" s="54">
        <v>0</v>
      </c>
      <c r="M170" s="54"/>
      <c r="N170" s="27">
        <f t="shared" si="10"/>
        <v>0</v>
      </c>
      <c r="O170" s="28">
        <f t="shared" si="11"/>
        <v>0</v>
      </c>
    </row>
    <row r="171" spans="1:15" ht="25.5" x14ac:dyDescent="0.25">
      <c r="A171" s="25">
        <v>47</v>
      </c>
      <c r="B171" s="25">
        <v>1975</v>
      </c>
      <c r="C171" s="26" t="s">
        <v>57</v>
      </c>
      <c r="D171" s="54">
        <v>0</v>
      </c>
      <c r="E171" s="54">
        <v>0</v>
      </c>
      <c r="F171" s="54">
        <v>0</v>
      </c>
      <c r="G171" s="54"/>
      <c r="H171" s="27">
        <f t="shared" si="9"/>
        <v>0</v>
      </c>
      <c r="I171" s="29"/>
      <c r="J171" s="54">
        <v>0</v>
      </c>
      <c r="K171" s="54">
        <v>0</v>
      </c>
      <c r="L171" s="54">
        <v>0</v>
      </c>
      <c r="M171" s="54"/>
      <c r="N171" s="27">
        <f t="shared" si="10"/>
        <v>0</v>
      </c>
      <c r="O171" s="28">
        <f t="shared" si="11"/>
        <v>0</v>
      </c>
    </row>
    <row r="172" spans="1:15" ht="15" x14ac:dyDescent="0.25">
      <c r="A172" s="25">
        <v>47</v>
      </c>
      <c r="B172" s="25">
        <v>1980</v>
      </c>
      <c r="C172" s="26" t="s">
        <v>58</v>
      </c>
      <c r="D172" s="54">
        <v>4026303.99</v>
      </c>
      <c r="E172" s="54">
        <v>96201.56</v>
      </c>
      <c r="F172" s="54">
        <v>0</v>
      </c>
      <c r="G172" s="54"/>
      <c r="H172" s="27">
        <f t="shared" si="9"/>
        <v>4122505.5500000003</v>
      </c>
      <c r="I172" s="29"/>
      <c r="J172" s="54">
        <v>-3271326.52</v>
      </c>
      <c r="K172" s="54">
        <v>-70392.88</v>
      </c>
      <c r="L172" s="54">
        <v>0</v>
      </c>
      <c r="M172" s="54"/>
      <c r="N172" s="27">
        <f t="shared" si="10"/>
        <v>-3341719.4</v>
      </c>
      <c r="O172" s="28">
        <f t="shared" si="11"/>
        <v>780786.15000000037</v>
      </c>
    </row>
    <row r="173" spans="1:15" ht="15" x14ac:dyDescent="0.25">
      <c r="A173" s="25">
        <v>47</v>
      </c>
      <c r="B173" s="25">
        <v>1985</v>
      </c>
      <c r="C173" s="26" t="s">
        <v>59</v>
      </c>
      <c r="D173" s="54">
        <v>0</v>
      </c>
      <c r="E173" s="54">
        <v>0</v>
      </c>
      <c r="F173" s="54">
        <v>0</v>
      </c>
      <c r="G173" s="54"/>
      <c r="H173" s="27">
        <f t="shared" si="9"/>
        <v>0</v>
      </c>
      <c r="I173" s="29"/>
      <c r="J173" s="54">
        <v>0</v>
      </c>
      <c r="K173" s="54">
        <v>0</v>
      </c>
      <c r="L173" s="54">
        <v>0</v>
      </c>
      <c r="M173" s="54"/>
      <c r="N173" s="27">
        <f t="shared" si="10"/>
        <v>0</v>
      </c>
      <c r="O173" s="28">
        <f t="shared" si="11"/>
        <v>0</v>
      </c>
    </row>
    <row r="174" spans="1:15" ht="15" x14ac:dyDescent="0.25">
      <c r="A174" s="1">
        <v>47</v>
      </c>
      <c r="B174" s="25">
        <v>1990</v>
      </c>
      <c r="C174" s="30" t="s">
        <v>60</v>
      </c>
      <c r="D174" s="54">
        <v>0</v>
      </c>
      <c r="E174" s="54">
        <v>0</v>
      </c>
      <c r="F174" s="54">
        <v>0</v>
      </c>
      <c r="G174" s="54"/>
      <c r="H174" s="27">
        <f t="shared" si="9"/>
        <v>0</v>
      </c>
      <c r="I174" s="29"/>
      <c r="J174" s="54">
        <v>0</v>
      </c>
      <c r="K174" s="54">
        <v>0</v>
      </c>
      <c r="L174" s="54">
        <v>0</v>
      </c>
      <c r="M174" s="54"/>
      <c r="N174" s="27">
        <f t="shared" si="10"/>
        <v>0</v>
      </c>
      <c r="O174" s="28">
        <f t="shared" si="11"/>
        <v>0</v>
      </c>
    </row>
    <row r="175" spans="1:15" ht="15" x14ac:dyDescent="0.25">
      <c r="A175" s="25">
        <v>47</v>
      </c>
      <c r="B175" s="25">
        <v>1995</v>
      </c>
      <c r="C175" s="26" t="s">
        <v>61</v>
      </c>
      <c r="D175" s="54">
        <v>-33666311.170000002</v>
      </c>
      <c r="E175" s="54">
        <v>4389250.68</v>
      </c>
      <c r="F175" s="54">
        <v>0</v>
      </c>
      <c r="G175" s="54"/>
      <c r="H175" s="27">
        <f t="shared" si="9"/>
        <v>-29277060.490000002</v>
      </c>
      <c r="I175" s="29"/>
      <c r="J175" s="54">
        <v>7143110.0299999993</v>
      </c>
      <c r="K175" s="54">
        <v>656205.61</v>
      </c>
      <c r="L175" s="54">
        <v>0</v>
      </c>
      <c r="M175" s="54"/>
      <c r="N175" s="27">
        <f t="shared" si="10"/>
        <v>7799315.6399999997</v>
      </c>
      <c r="O175" s="28">
        <f t="shared" si="11"/>
        <v>-21477744.850000001</v>
      </c>
    </row>
    <row r="176" spans="1:15" ht="15" x14ac:dyDescent="0.25">
      <c r="A176" s="25">
        <v>47</v>
      </c>
      <c r="B176" s="25">
        <v>2440</v>
      </c>
      <c r="C176" s="26" t="s">
        <v>62</v>
      </c>
      <c r="D176" s="54">
        <v>-675132.22</v>
      </c>
      <c r="E176" s="54">
        <v>-5664568.5899999999</v>
      </c>
      <c r="F176" s="54">
        <v>0</v>
      </c>
      <c r="G176" s="54"/>
      <c r="H176" s="27">
        <f t="shared" si="9"/>
        <v>-6339700.8099999996</v>
      </c>
      <c r="J176" s="54">
        <v>0</v>
      </c>
      <c r="K176" s="54">
        <v>161982.49</v>
      </c>
      <c r="L176" s="54">
        <v>0</v>
      </c>
      <c r="M176" s="54"/>
      <c r="N176" s="27">
        <f t="shared" si="10"/>
        <v>161982.49</v>
      </c>
      <c r="O176" s="28">
        <f t="shared" si="11"/>
        <v>-6177718.3199999994</v>
      </c>
    </row>
    <row r="177" spans="1:16" ht="15" x14ac:dyDescent="0.25">
      <c r="A177" s="31"/>
      <c r="B177" s="31">
        <v>2005</v>
      </c>
      <c r="C177" s="32" t="s">
        <v>63</v>
      </c>
      <c r="D177" s="54">
        <v>0</v>
      </c>
      <c r="E177" s="54">
        <v>0</v>
      </c>
      <c r="F177" s="54">
        <v>0</v>
      </c>
      <c r="G177" s="54"/>
      <c r="H177" s="27">
        <f t="shared" si="9"/>
        <v>0</v>
      </c>
      <c r="J177" s="54">
        <v>0</v>
      </c>
      <c r="K177" s="54">
        <v>0</v>
      </c>
      <c r="L177" s="54">
        <v>0</v>
      </c>
      <c r="M177" s="54"/>
      <c r="N177" s="27">
        <f t="shared" si="10"/>
        <v>0</v>
      </c>
      <c r="O177" s="28">
        <f t="shared" si="11"/>
        <v>0</v>
      </c>
    </row>
    <row r="178" spans="1:16" x14ac:dyDescent="0.2">
      <c r="A178" s="31"/>
      <c r="B178" s="31"/>
      <c r="C178" s="33" t="s">
        <v>64</v>
      </c>
      <c r="D178" s="34">
        <f>SUM(D137:D177)</f>
        <v>249052243.83000001</v>
      </c>
      <c r="E178" s="34">
        <f>SUM(E137:E177)</f>
        <v>8977928.3900000006</v>
      </c>
      <c r="F178" s="34">
        <f>SUM(F137:F177)</f>
        <v>-1040627.61</v>
      </c>
      <c r="G178" s="34"/>
      <c r="H178" s="34">
        <f>SUM(H137:H177)</f>
        <v>256989544.6099999</v>
      </c>
      <c r="I178" s="35"/>
      <c r="J178" s="34">
        <f>SUM(J137:J177)</f>
        <v>-143564242.84999999</v>
      </c>
      <c r="K178" s="34">
        <f>SUM(K137:K177)</f>
        <v>-4811090.9500000011</v>
      </c>
      <c r="L178" s="34">
        <f>SUM(L137:L177)</f>
        <v>588601.08000000007</v>
      </c>
      <c r="M178" s="34"/>
      <c r="N178" s="34">
        <f>SUM(N137:N177)</f>
        <v>-147786732.72000003</v>
      </c>
      <c r="O178" s="34">
        <f>SUM(O137:O177)</f>
        <v>109202811.89000002</v>
      </c>
    </row>
    <row r="179" spans="1:16" ht="37.5" x14ac:dyDescent="0.25">
      <c r="A179" s="31"/>
      <c r="B179" s="31"/>
      <c r="C179" s="36" t="s">
        <v>65</v>
      </c>
      <c r="D179" s="56"/>
      <c r="E179" s="56"/>
      <c r="F179" s="56"/>
      <c r="G179" s="56"/>
      <c r="H179" s="27">
        <f t="shared" ref="H179:H180" si="12">D179+E179+F179+G179</f>
        <v>0</v>
      </c>
      <c r="J179" s="56"/>
      <c r="K179" s="56"/>
      <c r="L179" s="56"/>
      <c r="M179" s="56"/>
      <c r="N179" s="27">
        <f t="shared" ref="N179:N180" si="13">J179+K179+L179+M179</f>
        <v>0</v>
      </c>
      <c r="O179" s="28">
        <f>H179+N179</f>
        <v>0</v>
      </c>
    </row>
    <row r="180" spans="1:16" ht="25.5" x14ac:dyDescent="0.25">
      <c r="A180" s="31"/>
      <c r="B180" s="31"/>
      <c r="C180" s="37" t="s">
        <v>66</v>
      </c>
      <c r="D180" s="56"/>
      <c r="E180" s="56"/>
      <c r="F180" s="56"/>
      <c r="G180" s="56"/>
      <c r="H180" s="27">
        <f t="shared" si="12"/>
        <v>0</v>
      </c>
      <c r="J180" s="56"/>
      <c r="K180" s="56"/>
      <c r="L180" s="56"/>
      <c r="M180" s="56"/>
      <c r="N180" s="27">
        <f t="shared" si="13"/>
        <v>0</v>
      </c>
      <c r="O180" s="28">
        <f t="shared" ref="O180" si="14">H180+N180</f>
        <v>0</v>
      </c>
    </row>
    <row r="181" spans="1:16" x14ac:dyDescent="0.2">
      <c r="A181" s="31"/>
      <c r="B181" s="31"/>
      <c r="C181" s="33" t="s">
        <v>67</v>
      </c>
      <c r="D181" s="34">
        <f>SUM(D178:D180)</f>
        <v>249052243.83000001</v>
      </c>
      <c r="E181" s="34">
        <f>SUM(E178:E180)</f>
        <v>8977928.3900000006</v>
      </c>
      <c r="F181" s="34">
        <f>SUM(F178:F180)</f>
        <v>-1040627.61</v>
      </c>
      <c r="G181" s="34"/>
      <c r="H181" s="34">
        <f>SUM(H178:H180)</f>
        <v>256989544.6099999</v>
      </c>
      <c r="I181" s="35"/>
      <c r="J181" s="34">
        <f>SUM(J178:J180)</f>
        <v>-143564242.84999999</v>
      </c>
      <c r="K181" s="34">
        <f>SUM(K178:K180)</f>
        <v>-4811090.9500000011</v>
      </c>
      <c r="L181" s="34">
        <f>SUM(L178:L180)</f>
        <v>588601.08000000007</v>
      </c>
      <c r="M181" s="34"/>
      <c r="N181" s="34">
        <f>SUM(N178:N180)</f>
        <v>-147786732.72000003</v>
      </c>
      <c r="O181" s="34">
        <f>SUM(O178:O180)</f>
        <v>109202811.89000002</v>
      </c>
    </row>
    <row r="182" spans="1:16" ht="15" x14ac:dyDescent="0.25">
      <c r="A182" s="31"/>
      <c r="B182" s="31"/>
      <c r="C182" s="38" t="s">
        <v>68</v>
      </c>
      <c r="D182" s="39"/>
      <c r="E182" s="39"/>
      <c r="F182" s="39"/>
      <c r="G182" s="39"/>
      <c r="H182" s="39"/>
      <c r="I182" s="39"/>
      <c r="J182" s="40"/>
      <c r="K182" s="56"/>
      <c r="N182" s="41"/>
      <c r="O182" s="42"/>
    </row>
    <row r="183" spans="1:16" ht="15" x14ac:dyDescent="0.25">
      <c r="A183" s="31"/>
      <c r="B183" s="31"/>
      <c r="C183" s="38" t="s">
        <v>69</v>
      </c>
      <c r="D183" s="39"/>
      <c r="E183" s="39"/>
      <c r="F183" s="39"/>
      <c r="G183" s="39"/>
      <c r="H183" s="39"/>
      <c r="I183" s="39"/>
      <c r="J183" s="40"/>
      <c r="K183" s="34">
        <f>K181+K182</f>
        <v>-4811090.9500000011</v>
      </c>
      <c r="N183" s="41"/>
      <c r="O183" s="42"/>
    </row>
    <row r="185" spans="1:16" x14ac:dyDescent="0.2">
      <c r="J185" s="2" t="s">
        <v>77</v>
      </c>
    </row>
    <row r="186" spans="1:16" ht="15" x14ac:dyDescent="0.25">
      <c r="A186" s="31">
        <v>47</v>
      </c>
      <c r="B186" s="31"/>
      <c r="C186" s="43" t="s">
        <v>78</v>
      </c>
      <c r="D186" s="44"/>
      <c r="E186" s="44"/>
      <c r="F186" s="44"/>
      <c r="G186" s="44"/>
      <c r="H186" s="44"/>
      <c r="I186" s="44"/>
      <c r="J186" s="44" t="s">
        <v>79</v>
      </c>
      <c r="K186" s="44"/>
      <c r="L186" s="55">
        <v>55847.87</v>
      </c>
      <c r="M186" s="57"/>
    </row>
    <row r="187" spans="1:16" ht="15" x14ac:dyDescent="0.25">
      <c r="A187" s="31">
        <v>47</v>
      </c>
      <c r="B187" s="31"/>
      <c r="C187" s="43" t="s">
        <v>78</v>
      </c>
      <c r="D187" s="44"/>
      <c r="E187" s="44"/>
      <c r="F187" s="44"/>
      <c r="G187" s="44"/>
      <c r="H187" s="44"/>
      <c r="I187" s="44"/>
      <c r="J187" s="44" t="s">
        <v>80</v>
      </c>
      <c r="K187" s="44"/>
      <c r="L187" s="55">
        <v>161982.49</v>
      </c>
      <c r="M187" s="57"/>
    </row>
    <row r="188" spans="1:16" ht="15" x14ac:dyDescent="0.25">
      <c r="A188" s="31"/>
      <c r="B188" s="31"/>
      <c r="C188" s="43"/>
      <c r="D188" s="44"/>
      <c r="E188" s="44"/>
      <c r="F188" s="44"/>
      <c r="G188" s="44"/>
      <c r="H188" s="44"/>
      <c r="I188" s="44"/>
      <c r="J188" s="44"/>
      <c r="K188" s="44"/>
      <c r="L188" s="55"/>
      <c r="M188" s="57"/>
    </row>
    <row r="189" spans="1:16" ht="15" x14ac:dyDescent="0.25">
      <c r="J189" s="3" t="s">
        <v>75</v>
      </c>
      <c r="L189" s="45">
        <f>K183-L186-L187-L188</f>
        <v>-5028921.3100000015</v>
      </c>
      <c r="M189" s="46"/>
    </row>
    <row r="190" spans="1:16" x14ac:dyDescent="0.2">
      <c r="P190" s="47"/>
    </row>
    <row r="191" spans="1:16" ht="15" x14ac:dyDescent="0.2">
      <c r="E191" s="9" t="s">
        <v>8</v>
      </c>
      <c r="F191" s="10" t="s">
        <v>76</v>
      </c>
      <c r="G191" s="10"/>
    </row>
    <row r="192" spans="1:16" ht="15" x14ac:dyDescent="0.25">
      <c r="E192" s="9" t="s">
        <v>10</v>
      </c>
      <c r="F192" s="53">
        <v>2016</v>
      </c>
      <c r="G192" s="53"/>
      <c r="H192" s="11"/>
    </row>
    <row r="194" spans="1:15" x14ac:dyDescent="0.2">
      <c r="D194" s="12" t="s">
        <v>11</v>
      </c>
      <c r="E194" s="13"/>
      <c r="F194" s="13"/>
      <c r="G194" s="13"/>
      <c r="H194" s="14"/>
      <c r="J194" s="15"/>
      <c r="K194" s="16" t="s">
        <v>12</v>
      </c>
      <c r="L194" s="16"/>
      <c r="M194" s="16"/>
      <c r="N194" s="17"/>
    </row>
    <row r="195" spans="1:15" ht="30" customHeight="1" x14ac:dyDescent="0.2">
      <c r="A195" s="18" t="s">
        <v>13</v>
      </c>
      <c r="B195" s="18" t="s">
        <v>14</v>
      </c>
      <c r="C195" s="19" t="s">
        <v>15</v>
      </c>
      <c r="D195" s="18" t="s">
        <v>16</v>
      </c>
      <c r="E195" s="20" t="s">
        <v>17</v>
      </c>
      <c r="F195" s="20" t="s">
        <v>18</v>
      </c>
      <c r="G195" s="20" t="s">
        <v>19</v>
      </c>
      <c r="H195" s="18" t="s">
        <v>20</v>
      </c>
      <c r="I195" s="21"/>
      <c r="J195" s="22" t="s">
        <v>16</v>
      </c>
      <c r="K195" s="23" t="s">
        <v>21</v>
      </c>
      <c r="L195" s="23" t="s">
        <v>18</v>
      </c>
      <c r="M195" s="20" t="s">
        <v>19</v>
      </c>
      <c r="N195" s="24" t="s">
        <v>20</v>
      </c>
      <c r="O195" s="18" t="s">
        <v>22</v>
      </c>
    </row>
    <row r="196" spans="1:15" ht="25.5" customHeight="1" x14ac:dyDescent="0.25">
      <c r="A196" s="18"/>
      <c r="B196" s="25">
        <v>1609</v>
      </c>
      <c r="C196" s="26" t="s">
        <v>23</v>
      </c>
      <c r="D196" s="54">
        <v>4113602</v>
      </c>
      <c r="E196" s="54">
        <v>0</v>
      </c>
      <c r="F196" s="54">
        <v>0</v>
      </c>
      <c r="G196" s="54"/>
      <c r="H196" s="27">
        <f t="shared" ref="H196:H236" si="15">D196+E196+F196+G196</f>
        <v>4113602</v>
      </c>
      <c r="I196" s="21"/>
      <c r="J196" s="54">
        <v>-171400.18</v>
      </c>
      <c r="K196" s="54">
        <v>-68560.08</v>
      </c>
      <c r="L196" s="54">
        <v>0</v>
      </c>
      <c r="M196" s="54"/>
      <c r="N196" s="27">
        <f t="shared" ref="N196:N236" si="16">J196+K196+L196+M196</f>
        <v>-239960.26</v>
      </c>
      <c r="O196" s="28">
        <f>H196+N196</f>
        <v>3873641.74</v>
      </c>
    </row>
    <row r="197" spans="1:15" ht="25.5" x14ac:dyDescent="0.25">
      <c r="A197" s="25">
        <v>12</v>
      </c>
      <c r="B197" s="25">
        <v>1611</v>
      </c>
      <c r="C197" s="26" t="s">
        <v>24</v>
      </c>
      <c r="D197" s="54">
        <v>7522757.8700000001</v>
      </c>
      <c r="E197" s="54">
        <v>630654.25</v>
      </c>
      <c r="F197" s="54">
        <v>0</v>
      </c>
      <c r="G197" s="54"/>
      <c r="H197" s="27">
        <f t="shared" si="15"/>
        <v>8153412.1200000001</v>
      </c>
      <c r="I197" s="29"/>
      <c r="J197" s="54">
        <v>-4784253.41</v>
      </c>
      <c r="K197" s="54">
        <v>-524312.02</v>
      </c>
      <c r="L197" s="54">
        <v>0</v>
      </c>
      <c r="M197" s="54"/>
      <c r="N197" s="27">
        <f t="shared" si="16"/>
        <v>-5308565.43</v>
      </c>
      <c r="O197" s="28">
        <f>H197+N197</f>
        <v>2844846.6900000004</v>
      </c>
    </row>
    <row r="198" spans="1:15" ht="25.5" x14ac:dyDescent="0.25">
      <c r="A198" s="25" t="s">
        <v>25</v>
      </c>
      <c r="B198" s="25">
        <v>1612</v>
      </c>
      <c r="C198" s="26" t="s">
        <v>26</v>
      </c>
      <c r="D198" s="54">
        <v>189350.5</v>
      </c>
      <c r="E198" s="54">
        <v>0</v>
      </c>
      <c r="F198" s="54">
        <v>0</v>
      </c>
      <c r="G198" s="54"/>
      <c r="H198" s="27">
        <f t="shared" si="15"/>
        <v>189350.5</v>
      </c>
      <c r="I198" s="29"/>
      <c r="J198" s="54">
        <v>-34999.360000000001</v>
      </c>
      <c r="K198" s="54">
        <v>-2828.3</v>
      </c>
      <c r="L198" s="54">
        <v>0</v>
      </c>
      <c r="M198" s="54"/>
      <c r="N198" s="27">
        <f t="shared" si="16"/>
        <v>-37827.660000000003</v>
      </c>
      <c r="O198" s="28">
        <f>H198+N198</f>
        <v>151522.84</v>
      </c>
    </row>
    <row r="199" spans="1:15" ht="15" x14ac:dyDescent="0.25">
      <c r="A199" s="25" t="s">
        <v>27</v>
      </c>
      <c r="B199" s="25">
        <v>1805</v>
      </c>
      <c r="C199" s="26" t="s">
        <v>28</v>
      </c>
      <c r="D199" s="54">
        <v>202702.95</v>
      </c>
      <c r="E199" s="54">
        <v>0</v>
      </c>
      <c r="F199" s="54">
        <v>0</v>
      </c>
      <c r="G199" s="54"/>
      <c r="H199" s="27">
        <f t="shared" si="15"/>
        <v>202702.95</v>
      </c>
      <c r="I199" s="29"/>
      <c r="J199" s="54">
        <v>0</v>
      </c>
      <c r="K199" s="54">
        <v>0</v>
      </c>
      <c r="L199" s="54">
        <v>0</v>
      </c>
      <c r="M199" s="54"/>
      <c r="N199" s="27">
        <f t="shared" si="16"/>
        <v>0</v>
      </c>
      <c r="O199" s="28">
        <f>H199+N199</f>
        <v>202702.95</v>
      </c>
    </row>
    <row r="200" spans="1:15" ht="15" x14ac:dyDescent="0.25">
      <c r="A200" s="25">
        <v>47</v>
      </c>
      <c r="B200" s="25">
        <v>1808</v>
      </c>
      <c r="C200" s="26" t="s">
        <v>29</v>
      </c>
      <c r="D200" s="54">
        <v>2326809.2599999998</v>
      </c>
      <c r="E200" s="54">
        <v>87058</v>
      </c>
      <c r="F200" s="54">
        <v>0</v>
      </c>
      <c r="G200" s="54"/>
      <c r="H200" s="27">
        <f t="shared" si="15"/>
        <v>2413867.2599999998</v>
      </c>
      <c r="I200" s="29"/>
      <c r="J200" s="54">
        <v>-1340244.74</v>
      </c>
      <c r="K200" s="54">
        <v>-65107.95</v>
      </c>
      <c r="L200" s="54">
        <v>0</v>
      </c>
      <c r="M200" s="54"/>
      <c r="N200" s="27">
        <f t="shared" si="16"/>
        <v>-1405352.69</v>
      </c>
      <c r="O200" s="28">
        <f t="shared" ref="O200:O236" si="17">H200+N200</f>
        <v>1008514.5699999998</v>
      </c>
    </row>
    <row r="201" spans="1:15" ht="15" x14ac:dyDescent="0.25">
      <c r="A201" s="25">
        <v>13</v>
      </c>
      <c r="B201" s="25">
        <v>1810</v>
      </c>
      <c r="C201" s="26" t="s">
        <v>30</v>
      </c>
      <c r="D201" s="54">
        <v>0</v>
      </c>
      <c r="E201" s="54">
        <v>0</v>
      </c>
      <c r="F201" s="54">
        <v>0</v>
      </c>
      <c r="G201" s="54"/>
      <c r="H201" s="27">
        <f t="shared" si="15"/>
        <v>0</v>
      </c>
      <c r="I201" s="29"/>
      <c r="J201" s="54">
        <v>0</v>
      </c>
      <c r="K201" s="54">
        <v>0</v>
      </c>
      <c r="L201" s="54">
        <v>0</v>
      </c>
      <c r="M201" s="54"/>
      <c r="N201" s="27">
        <f t="shared" si="16"/>
        <v>0</v>
      </c>
      <c r="O201" s="28">
        <f t="shared" si="17"/>
        <v>0</v>
      </c>
    </row>
    <row r="202" spans="1:15" ht="15" x14ac:dyDescent="0.25">
      <c r="A202" s="25">
        <v>47</v>
      </c>
      <c r="B202" s="25">
        <v>1815</v>
      </c>
      <c r="C202" s="26" t="s">
        <v>31</v>
      </c>
      <c r="D202" s="54">
        <v>0</v>
      </c>
      <c r="E202" s="54">
        <v>0</v>
      </c>
      <c r="F202" s="54">
        <v>0</v>
      </c>
      <c r="G202" s="54"/>
      <c r="H202" s="27">
        <f t="shared" si="15"/>
        <v>0</v>
      </c>
      <c r="I202" s="29"/>
      <c r="J202" s="54">
        <v>0</v>
      </c>
      <c r="K202" s="54">
        <v>0</v>
      </c>
      <c r="L202" s="54">
        <v>0</v>
      </c>
      <c r="M202" s="54"/>
      <c r="N202" s="27">
        <f t="shared" si="16"/>
        <v>0</v>
      </c>
      <c r="O202" s="28">
        <f t="shared" si="17"/>
        <v>0</v>
      </c>
    </row>
    <row r="203" spans="1:15" ht="15" x14ac:dyDescent="0.25">
      <c r="A203" s="25">
        <v>47</v>
      </c>
      <c r="B203" s="25">
        <v>1820</v>
      </c>
      <c r="C203" s="26" t="s">
        <v>32</v>
      </c>
      <c r="D203" s="54">
        <v>14056233.020000001</v>
      </c>
      <c r="E203" s="54">
        <v>57179.23</v>
      </c>
      <c r="F203" s="54">
        <v>0</v>
      </c>
      <c r="G203" s="54"/>
      <c r="H203" s="27">
        <f t="shared" si="15"/>
        <v>14113412.250000002</v>
      </c>
      <c r="I203" s="29"/>
      <c r="J203" s="54">
        <v>-9674846.1199999992</v>
      </c>
      <c r="K203" s="54">
        <v>-273820.17000000004</v>
      </c>
      <c r="L203" s="54">
        <v>3320.81</v>
      </c>
      <c r="M203" s="54"/>
      <c r="N203" s="27">
        <f t="shared" si="16"/>
        <v>-9945345.4799999986</v>
      </c>
      <c r="O203" s="28">
        <f t="shared" si="17"/>
        <v>4168066.7700000033</v>
      </c>
    </row>
    <row r="204" spans="1:15" ht="15" x14ac:dyDescent="0.25">
      <c r="A204" s="25">
        <v>47</v>
      </c>
      <c r="B204" s="25">
        <v>1825</v>
      </c>
      <c r="C204" s="26" t="s">
        <v>33</v>
      </c>
      <c r="D204" s="54">
        <v>0</v>
      </c>
      <c r="E204" s="54">
        <v>0</v>
      </c>
      <c r="F204" s="54">
        <v>0</v>
      </c>
      <c r="G204" s="54"/>
      <c r="H204" s="27">
        <f t="shared" si="15"/>
        <v>0</v>
      </c>
      <c r="I204" s="29"/>
      <c r="J204" s="54">
        <v>0</v>
      </c>
      <c r="K204" s="54">
        <v>0</v>
      </c>
      <c r="L204" s="54">
        <v>0</v>
      </c>
      <c r="M204" s="54"/>
      <c r="N204" s="27">
        <f t="shared" si="16"/>
        <v>0</v>
      </c>
      <c r="O204" s="28">
        <f t="shared" si="17"/>
        <v>0</v>
      </c>
    </row>
    <row r="205" spans="1:15" ht="15" x14ac:dyDescent="0.25">
      <c r="A205" s="25">
        <v>47</v>
      </c>
      <c r="B205" s="25">
        <v>1830</v>
      </c>
      <c r="C205" s="26" t="s">
        <v>34</v>
      </c>
      <c r="D205" s="54">
        <v>38202727.099999994</v>
      </c>
      <c r="E205" s="54">
        <v>1231971.6599999999</v>
      </c>
      <c r="F205" s="54">
        <v>-5825.76</v>
      </c>
      <c r="G205" s="54"/>
      <c r="H205" s="27">
        <f t="shared" si="15"/>
        <v>39428872.999999993</v>
      </c>
      <c r="I205" s="29"/>
      <c r="J205" s="54">
        <v>-16681810.569999998</v>
      </c>
      <c r="K205" s="54">
        <v>-686731.54</v>
      </c>
      <c r="L205" s="54">
        <v>17868.46</v>
      </c>
      <c r="M205" s="54"/>
      <c r="N205" s="27">
        <f t="shared" si="16"/>
        <v>-17350673.649999999</v>
      </c>
      <c r="O205" s="28">
        <f t="shared" si="17"/>
        <v>22078199.349999994</v>
      </c>
    </row>
    <row r="206" spans="1:15" ht="15" x14ac:dyDescent="0.25">
      <c r="A206" s="25">
        <v>47</v>
      </c>
      <c r="B206" s="25">
        <v>1835</v>
      </c>
      <c r="C206" s="26" t="s">
        <v>35</v>
      </c>
      <c r="D206" s="54">
        <v>46078463.590000004</v>
      </c>
      <c r="E206" s="54">
        <v>2069225.97</v>
      </c>
      <c r="F206" s="54">
        <v>-9196.11</v>
      </c>
      <c r="G206" s="54"/>
      <c r="H206" s="27">
        <f t="shared" si="15"/>
        <v>48138493.450000003</v>
      </c>
      <c r="I206" s="29"/>
      <c r="J206" s="54">
        <v>-25544777.880000003</v>
      </c>
      <c r="K206" s="54">
        <v>-599474.63</v>
      </c>
      <c r="L206" s="54">
        <v>4709.46</v>
      </c>
      <c r="M206" s="54"/>
      <c r="N206" s="27">
        <f t="shared" si="16"/>
        <v>-26139543.050000001</v>
      </c>
      <c r="O206" s="28">
        <f t="shared" si="17"/>
        <v>21998950.400000002</v>
      </c>
    </row>
    <row r="207" spans="1:15" ht="15" x14ac:dyDescent="0.25">
      <c r="A207" s="25">
        <v>47</v>
      </c>
      <c r="B207" s="25">
        <v>1840</v>
      </c>
      <c r="C207" s="26" t="s">
        <v>36</v>
      </c>
      <c r="D207" s="54">
        <v>19779666.889999997</v>
      </c>
      <c r="E207" s="54">
        <v>707045.25</v>
      </c>
      <c r="F207" s="54">
        <v>0</v>
      </c>
      <c r="G207" s="54"/>
      <c r="H207" s="27">
        <f t="shared" si="15"/>
        <v>20486712.139999997</v>
      </c>
      <c r="I207" s="29"/>
      <c r="J207" s="54">
        <v>-8445527.4199999999</v>
      </c>
      <c r="K207" s="54">
        <v>-226824.42</v>
      </c>
      <c r="L207" s="54">
        <v>20053.25</v>
      </c>
      <c r="M207" s="54"/>
      <c r="N207" s="27">
        <f t="shared" si="16"/>
        <v>-8652298.5899999999</v>
      </c>
      <c r="O207" s="28">
        <f t="shared" si="17"/>
        <v>11834413.549999997</v>
      </c>
    </row>
    <row r="208" spans="1:15" ht="15" x14ac:dyDescent="0.25">
      <c r="A208" s="25">
        <v>47</v>
      </c>
      <c r="B208" s="25">
        <v>1845</v>
      </c>
      <c r="C208" s="26" t="s">
        <v>37</v>
      </c>
      <c r="D208" s="54">
        <v>30059510.049999997</v>
      </c>
      <c r="E208" s="54">
        <v>1660262.8</v>
      </c>
      <c r="F208" s="54">
        <v>-2716.47</v>
      </c>
      <c r="G208" s="54"/>
      <c r="H208" s="27">
        <f t="shared" si="15"/>
        <v>31717056.379999999</v>
      </c>
      <c r="I208" s="29"/>
      <c r="J208" s="54">
        <v>-15947476.010000002</v>
      </c>
      <c r="K208" s="54">
        <v>-612347.11</v>
      </c>
      <c r="L208" s="54">
        <v>36308.19</v>
      </c>
      <c r="M208" s="54"/>
      <c r="N208" s="27">
        <f t="shared" si="16"/>
        <v>-16523514.930000002</v>
      </c>
      <c r="O208" s="28">
        <f t="shared" si="17"/>
        <v>15193541.449999997</v>
      </c>
    </row>
    <row r="209" spans="1:15" ht="15" x14ac:dyDescent="0.25">
      <c r="A209" s="25">
        <v>47</v>
      </c>
      <c r="B209" s="25">
        <v>1850</v>
      </c>
      <c r="C209" s="26" t="s">
        <v>38</v>
      </c>
      <c r="D209" s="54">
        <v>52339019.739999995</v>
      </c>
      <c r="E209" s="54">
        <v>1913833.5</v>
      </c>
      <c r="F209" s="54">
        <v>-42586.27</v>
      </c>
      <c r="G209" s="54"/>
      <c r="H209" s="27">
        <f t="shared" si="15"/>
        <v>54210266.969999991</v>
      </c>
      <c r="I209" s="29"/>
      <c r="J209" s="54">
        <v>-29375362.820000004</v>
      </c>
      <c r="K209" s="54">
        <v>-799512.59</v>
      </c>
      <c r="L209" s="54">
        <v>48553.34</v>
      </c>
      <c r="M209" s="54"/>
      <c r="N209" s="27">
        <f t="shared" si="16"/>
        <v>-30126322.070000004</v>
      </c>
      <c r="O209" s="28">
        <f t="shared" si="17"/>
        <v>24083944.899999987</v>
      </c>
    </row>
    <row r="210" spans="1:15" ht="15" x14ac:dyDescent="0.25">
      <c r="A210" s="25">
        <v>47</v>
      </c>
      <c r="B210" s="25">
        <v>1855</v>
      </c>
      <c r="C210" s="26" t="s">
        <v>39</v>
      </c>
      <c r="D210" s="54">
        <v>35204839.150000006</v>
      </c>
      <c r="E210" s="54">
        <v>2325471.0099999998</v>
      </c>
      <c r="F210" s="54">
        <v>-1628.08</v>
      </c>
      <c r="G210" s="54"/>
      <c r="H210" s="27">
        <f t="shared" si="15"/>
        <v>37528682.080000006</v>
      </c>
      <c r="I210" s="29"/>
      <c r="J210" s="54">
        <v>-19149701.469999999</v>
      </c>
      <c r="K210" s="54">
        <v>-341423.39</v>
      </c>
      <c r="L210" s="54">
        <v>33314.879999999997</v>
      </c>
      <c r="M210" s="54"/>
      <c r="N210" s="27">
        <f t="shared" si="16"/>
        <v>-19457809.98</v>
      </c>
      <c r="O210" s="28">
        <f t="shared" si="17"/>
        <v>18070872.100000005</v>
      </c>
    </row>
    <row r="211" spans="1:15" ht="15" x14ac:dyDescent="0.25">
      <c r="A211" s="25">
        <v>47</v>
      </c>
      <c r="B211" s="25">
        <v>1860</v>
      </c>
      <c r="C211" s="26" t="s">
        <v>40</v>
      </c>
      <c r="D211" s="54">
        <v>19971964.919999998</v>
      </c>
      <c r="E211" s="54">
        <v>607792.6</v>
      </c>
      <c r="F211" s="54">
        <v>0</v>
      </c>
      <c r="G211" s="54"/>
      <c r="H211" s="27">
        <f t="shared" si="15"/>
        <v>20579757.52</v>
      </c>
      <c r="I211" s="29"/>
      <c r="J211" s="54">
        <v>-9622783.9499999993</v>
      </c>
      <c r="K211" s="54">
        <v>-959827.91</v>
      </c>
      <c r="L211" s="54">
        <v>3740.53</v>
      </c>
      <c r="M211" s="54"/>
      <c r="N211" s="27">
        <f t="shared" si="16"/>
        <v>-10578871.33</v>
      </c>
      <c r="O211" s="28">
        <f t="shared" si="17"/>
        <v>10000886.189999999</v>
      </c>
    </row>
    <row r="212" spans="1:15" ht="15" x14ac:dyDescent="0.25">
      <c r="A212" s="25">
        <v>47</v>
      </c>
      <c r="B212" s="25">
        <v>1860</v>
      </c>
      <c r="C212" s="26" t="s">
        <v>41</v>
      </c>
      <c r="D212" s="54"/>
      <c r="E212" s="54"/>
      <c r="F212" s="54"/>
      <c r="G212" s="54"/>
      <c r="H212" s="27">
        <f t="shared" si="15"/>
        <v>0</v>
      </c>
      <c r="I212" s="29"/>
      <c r="J212" s="55"/>
      <c r="K212" s="54"/>
      <c r="L212" s="54"/>
      <c r="M212" s="54"/>
      <c r="N212" s="27">
        <f t="shared" si="16"/>
        <v>0</v>
      </c>
      <c r="O212" s="28">
        <f t="shared" si="17"/>
        <v>0</v>
      </c>
    </row>
    <row r="213" spans="1:15" ht="15" x14ac:dyDescent="0.25">
      <c r="A213" s="25" t="s">
        <v>27</v>
      </c>
      <c r="B213" s="25">
        <v>1905</v>
      </c>
      <c r="C213" s="26" t="s">
        <v>28</v>
      </c>
      <c r="D213" s="54">
        <v>96299.71</v>
      </c>
      <c r="E213" s="54">
        <v>0</v>
      </c>
      <c r="F213" s="54">
        <v>0</v>
      </c>
      <c r="G213" s="54"/>
      <c r="H213" s="27">
        <f t="shared" si="15"/>
        <v>96299.71</v>
      </c>
      <c r="I213" s="29"/>
      <c r="J213" s="54">
        <v>0</v>
      </c>
      <c r="K213" s="54">
        <v>0</v>
      </c>
      <c r="L213" s="54">
        <v>0</v>
      </c>
      <c r="M213" s="54"/>
      <c r="N213" s="27">
        <f t="shared" si="16"/>
        <v>0</v>
      </c>
      <c r="O213" s="28">
        <f t="shared" si="17"/>
        <v>96299.71</v>
      </c>
    </row>
    <row r="214" spans="1:15" ht="15" x14ac:dyDescent="0.25">
      <c r="A214" s="25">
        <v>47</v>
      </c>
      <c r="B214" s="25">
        <v>1908</v>
      </c>
      <c r="C214" s="26" t="s">
        <v>42</v>
      </c>
      <c r="D214" s="54">
        <v>9079685.5600000005</v>
      </c>
      <c r="E214" s="54">
        <v>182883.02</v>
      </c>
      <c r="F214" s="54">
        <v>0</v>
      </c>
      <c r="G214" s="54"/>
      <c r="H214" s="27">
        <f t="shared" si="15"/>
        <v>9262568.5800000001</v>
      </c>
      <c r="I214" s="29"/>
      <c r="J214" s="54">
        <v>-4642192.7700000005</v>
      </c>
      <c r="K214" s="54">
        <v>-266661.28999999998</v>
      </c>
      <c r="L214" s="54">
        <v>0</v>
      </c>
      <c r="M214" s="54"/>
      <c r="N214" s="27">
        <f t="shared" si="16"/>
        <v>-4908854.0600000005</v>
      </c>
      <c r="O214" s="28">
        <f t="shared" si="17"/>
        <v>4353714.5199999996</v>
      </c>
    </row>
    <row r="215" spans="1:15" ht="15" x14ac:dyDescent="0.25">
      <c r="A215" s="25">
        <v>13</v>
      </c>
      <c r="B215" s="25">
        <v>1910</v>
      </c>
      <c r="C215" s="26" t="s">
        <v>30</v>
      </c>
      <c r="D215" s="54">
        <v>0</v>
      </c>
      <c r="E215" s="54">
        <v>0</v>
      </c>
      <c r="F215" s="54">
        <v>0</v>
      </c>
      <c r="G215" s="54"/>
      <c r="H215" s="27">
        <f t="shared" si="15"/>
        <v>0</v>
      </c>
      <c r="I215" s="29"/>
      <c r="J215" s="54">
        <v>0</v>
      </c>
      <c r="K215" s="54">
        <v>0</v>
      </c>
      <c r="L215" s="54">
        <v>0</v>
      </c>
      <c r="M215" s="54"/>
      <c r="N215" s="27">
        <f t="shared" si="16"/>
        <v>0</v>
      </c>
      <c r="O215" s="28">
        <f t="shared" si="17"/>
        <v>0</v>
      </c>
    </row>
    <row r="216" spans="1:15" ht="15" x14ac:dyDescent="0.25">
      <c r="A216" s="25">
        <v>8</v>
      </c>
      <c r="B216" s="25">
        <v>1915</v>
      </c>
      <c r="C216" s="26" t="s">
        <v>43</v>
      </c>
      <c r="D216" s="54">
        <v>1553560.9200000004</v>
      </c>
      <c r="E216" s="54">
        <v>53960.68</v>
      </c>
      <c r="F216" s="54">
        <v>0</v>
      </c>
      <c r="G216" s="54"/>
      <c r="H216" s="27">
        <f t="shared" si="15"/>
        <v>1607521.6000000003</v>
      </c>
      <c r="I216" s="29"/>
      <c r="J216" s="54">
        <v>-1301849.96</v>
      </c>
      <c r="K216" s="54">
        <v>-57936.13</v>
      </c>
      <c r="L216" s="54">
        <v>0</v>
      </c>
      <c r="M216" s="54"/>
      <c r="N216" s="27">
        <f t="shared" si="16"/>
        <v>-1359786.0899999999</v>
      </c>
      <c r="O216" s="28">
        <f t="shared" si="17"/>
        <v>247735.51000000047</v>
      </c>
    </row>
    <row r="217" spans="1:15" ht="15" x14ac:dyDescent="0.25">
      <c r="A217" s="25">
        <v>8</v>
      </c>
      <c r="B217" s="25">
        <v>1915</v>
      </c>
      <c r="C217" s="26" t="s">
        <v>44</v>
      </c>
      <c r="D217" s="54"/>
      <c r="E217" s="54"/>
      <c r="F217" s="54"/>
      <c r="G217" s="54"/>
      <c r="H217" s="27">
        <f t="shared" si="15"/>
        <v>0</v>
      </c>
      <c r="I217" s="29"/>
      <c r="J217" s="55"/>
      <c r="K217" s="54"/>
      <c r="L217" s="54"/>
      <c r="M217" s="54"/>
      <c r="N217" s="27">
        <f t="shared" si="16"/>
        <v>0</v>
      </c>
      <c r="O217" s="28">
        <f t="shared" si="17"/>
        <v>0</v>
      </c>
    </row>
    <row r="218" spans="1:15" ht="15" x14ac:dyDescent="0.25">
      <c r="A218" s="25">
        <v>10</v>
      </c>
      <c r="B218" s="25">
        <v>1920</v>
      </c>
      <c r="C218" s="26" t="s">
        <v>45</v>
      </c>
      <c r="D218" s="54">
        <v>1041964.8200000001</v>
      </c>
      <c r="E218" s="54">
        <v>36543.57</v>
      </c>
      <c r="F218" s="54">
        <v>-144758.6</v>
      </c>
      <c r="G218" s="54"/>
      <c r="H218" s="27">
        <f t="shared" si="15"/>
        <v>933749.79000000015</v>
      </c>
      <c r="I218" s="29"/>
      <c r="J218" s="54">
        <v>-843647.82000000007</v>
      </c>
      <c r="K218" s="54">
        <v>-72242.86</v>
      </c>
      <c r="L218" s="54">
        <v>144758.6</v>
      </c>
      <c r="M218" s="54"/>
      <c r="N218" s="27">
        <f t="shared" si="16"/>
        <v>-771132.08000000007</v>
      </c>
      <c r="O218" s="28">
        <f t="shared" si="17"/>
        <v>162617.71000000008</v>
      </c>
    </row>
    <row r="219" spans="1:15" ht="25.5" x14ac:dyDescent="0.25">
      <c r="A219" s="25">
        <v>45</v>
      </c>
      <c r="B219" s="25">
        <v>1920</v>
      </c>
      <c r="C219" s="26" t="s">
        <v>46</v>
      </c>
      <c r="D219" s="54"/>
      <c r="E219" s="54"/>
      <c r="F219" s="54"/>
      <c r="G219" s="54"/>
      <c r="H219" s="27">
        <f t="shared" si="15"/>
        <v>0</v>
      </c>
      <c r="I219" s="29"/>
      <c r="J219" s="55"/>
      <c r="K219" s="54"/>
      <c r="L219" s="54"/>
      <c r="M219" s="54"/>
      <c r="N219" s="27">
        <f t="shared" si="16"/>
        <v>0</v>
      </c>
      <c r="O219" s="28">
        <f t="shared" si="17"/>
        <v>0</v>
      </c>
    </row>
    <row r="220" spans="1:15" ht="25.5" x14ac:dyDescent="0.25">
      <c r="A220" s="25">
        <v>50</v>
      </c>
      <c r="B220" s="25">
        <v>1920</v>
      </c>
      <c r="C220" s="26" t="s">
        <v>47</v>
      </c>
      <c r="D220" s="54"/>
      <c r="E220" s="54"/>
      <c r="F220" s="54"/>
      <c r="G220" s="54"/>
      <c r="H220" s="27">
        <f t="shared" si="15"/>
        <v>0</v>
      </c>
      <c r="I220" s="29"/>
      <c r="J220" s="55"/>
      <c r="K220" s="54"/>
      <c r="L220" s="54"/>
      <c r="M220" s="54"/>
      <c r="N220" s="27">
        <f t="shared" si="16"/>
        <v>0</v>
      </c>
      <c r="O220" s="28">
        <f t="shared" si="17"/>
        <v>0</v>
      </c>
    </row>
    <row r="221" spans="1:15" ht="15" x14ac:dyDescent="0.25">
      <c r="A221" s="25">
        <v>10</v>
      </c>
      <c r="B221" s="25">
        <v>1930</v>
      </c>
      <c r="C221" s="26" t="s">
        <v>48</v>
      </c>
      <c r="D221" s="54">
        <v>4280355.7999999989</v>
      </c>
      <c r="E221" s="54">
        <v>96311.75</v>
      </c>
      <c r="F221" s="54">
        <v>-244272.44</v>
      </c>
      <c r="G221" s="54"/>
      <c r="H221" s="27">
        <f t="shared" si="15"/>
        <v>4132395.1099999989</v>
      </c>
      <c r="I221" s="29"/>
      <c r="J221" s="54">
        <v>-2680290.31</v>
      </c>
      <c r="K221" s="54">
        <v>-155560.6</v>
      </c>
      <c r="L221" s="54">
        <v>244272.44</v>
      </c>
      <c r="M221" s="54"/>
      <c r="N221" s="27">
        <f t="shared" si="16"/>
        <v>-2591578.4700000002</v>
      </c>
      <c r="O221" s="28">
        <f t="shared" si="17"/>
        <v>1540816.6399999987</v>
      </c>
    </row>
    <row r="222" spans="1:15" ht="15" x14ac:dyDescent="0.25">
      <c r="A222" s="25">
        <v>8</v>
      </c>
      <c r="B222" s="25">
        <v>1935</v>
      </c>
      <c r="C222" s="26" t="s">
        <v>49</v>
      </c>
      <c r="D222" s="54">
        <v>292425.13</v>
      </c>
      <c r="E222" s="54">
        <v>0</v>
      </c>
      <c r="F222" s="54">
        <v>0</v>
      </c>
      <c r="G222" s="54"/>
      <c r="H222" s="27">
        <f t="shared" si="15"/>
        <v>292425.13</v>
      </c>
      <c r="I222" s="29"/>
      <c r="J222" s="54">
        <v>-292425.13</v>
      </c>
      <c r="K222" s="54">
        <v>0</v>
      </c>
      <c r="L222" s="54">
        <v>0</v>
      </c>
      <c r="M222" s="54"/>
      <c r="N222" s="27">
        <f t="shared" si="16"/>
        <v>-292425.13</v>
      </c>
      <c r="O222" s="28">
        <f t="shared" si="17"/>
        <v>0</v>
      </c>
    </row>
    <row r="223" spans="1:15" ht="15" x14ac:dyDescent="0.25">
      <c r="A223" s="25">
        <v>8</v>
      </c>
      <c r="B223" s="25">
        <v>1940</v>
      </c>
      <c r="C223" s="26" t="s">
        <v>50</v>
      </c>
      <c r="D223" s="54">
        <v>1485872.5300000003</v>
      </c>
      <c r="E223" s="54">
        <v>0</v>
      </c>
      <c r="F223" s="54">
        <v>0</v>
      </c>
      <c r="G223" s="54"/>
      <c r="H223" s="27">
        <f t="shared" si="15"/>
        <v>1485872.5300000003</v>
      </c>
      <c r="I223" s="29"/>
      <c r="J223" s="54">
        <v>-1312465.9400000002</v>
      </c>
      <c r="K223" s="54">
        <v>-32207.71</v>
      </c>
      <c r="L223" s="54">
        <v>0</v>
      </c>
      <c r="M223" s="54"/>
      <c r="N223" s="27">
        <f t="shared" si="16"/>
        <v>-1344673.6500000001</v>
      </c>
      <c r="O223" s="28">
        <f t="shared" si="17"/>
        <v>141198.88000000012</v>
      </c>
    </row>
    <row r="224" spans="1:15" ht="15" x14ac:dyDescent="0.25">
      <c r="A224" s="25">
        <v>8</v>
      </c>
      <c r="B224" s="25">
        <v>1945</v>
      </c>
      <c r="C224" s="26" t="s">
        <v>51</v>
      </c>
      <c r="D224" s="54">
        <v>389694.51999999996</v>
      </c>
      <c r="E224" s="54">
        <v>26950.85</v>
      </c>
      <c r="F224" s="54">
        <v>0</v>
      </c>
      <c r="G224" s="54"/>
      <c r="H224" s="27">
        <f t="shared" si="15"/>
        <v>416645.36999999994</v>
      </c>
      <c r="I224" s="29"/>
      <c r="J224" s="54">
        <v>-367574.48999999993</v>
      </c>
      <c r="K224" s="54">
        <v>-6762.8700000000008</v>
      </c>
      <c r="L224" s="54">
        <v>0</v>
      </c>
      <c r="M224" s="54"/>
      <c r="N224" s="27">
        <f t="shared" si="16"/>
        <v>-374337.35999999993</v>
      </c>
      <c r="O224" s="28">
        <f t="shared" si="17"/>
        <v>42308.010000000009</v>
      </c>
    </row>
    <row r="225" spans="1:15" ht="15" x14ac:dyDescent="0.25">
      <c r="A225" s="25">
        <v>8</v>
      </c>
      <c r="B225" s="25">
        <v>1950</v>
      </c>
      <c r="C225" s="26" t="s">
        <v>52</v>
      </c>
      <c r="D225" s="54">
        <v>0</v>
      </c>
      <c r="E225" s="54">
        <v>0</v>
      </c>
      <c r="F225" s="54">
        <v>0</v>
      </c>
      <c r="G225" s="54"/>
      <c r="H225" s="27">
        <f t="shared" si="15"/>
        <v>0</v>
      </c>
      <c r="I225" s="29"/>
      <c r="J225" s="54">
        <v>0</v>
      </c>
      <c r="K225" s="54">
        <v>0</v>
      </c>
      <c r="L225" s="54">
        <v>0</v>
      </c>
      <c r="M225" s="54"/>
      <c r="N225" s="27">
        <f t="shared" si="16"/>
        <v>0</v>
      </c>
      <c r="O225" s="28">
        <f t="shared" si="17"/>
        <v>0</v>
      </c>
    </row>
    <row r="226" spans="1:15" ht="15" x14ac:dyDescent="0.25">
      <c r="A226" s="25">
        <v>8</v>
      </c>
      <c r="B226" s="25">
        <v>1955</v>
      </c>
      <c r="C226" s="26" t="s">
        <v>53</v>
      </c>
      <c r="D226" s="54">
        <v>191860.82</v>
      </c>
      <c r="E226" s="54">
        <v>0</v>
      </c>
      <c r="F226" s="54">
        <v>0</v>
      </c>
      <c r="G226" s="54"/>
      <c r="H226" s="27">
        <f t="shared" si="15"/>
        <v>191860.82</v>
      </c>
      <c r="I226" s="29"/>
      <c r="J226" s="54">
        <v>-191860.82</v>
      </c>
      <c r="K226" s="54">
        <v>0</v>
      </c>
      <c r="L226" s="54">
        <v>0</v>
      </c>
      <c r="M226" s="54"/>
      <c r="N226" s="27">
        <f t="shared" si="16"/>
        <v>-191860.82</v>
      </c>
      <c r="O226" s="28">
        <f t="shared" si="17"/>
        <v>0</v>
      </c>
    </row>
    <row r="227" spans="1:15" ht="15" x14ac:dyDescent="0.25">
      <c r="A227" s="25">
        <v>8</v>
      </c>
      <c r="B227" s="25">
        <v>1955</v>
      </c>
      <c r="C227" s="26" t="s">
        <v>54</v>
      </c>
      <c r="D227" s="54"/>
      <c r="E227" s="54"/>
      <c r="F227" s="54"/>
      <c r="G227" s="54"/>
      <c r="H227" s="27">
        <f t="shared" si="15"/>
        <v>0</v>
      </c>
      <c r="I227" s="29"/>
      <c r="J227" s="55"/>
      <c r="K227" s="54"/>
      <c r="L227" s="54"/>
      <c r="M227" s="54"/>
      <c r="N227" s="27">
        <f t="shared" si="16"/>
        <v>0</v>
      </c>
      <c r="O227" s="28">
        <f t="shared" si="17"/>
        <v>0</v>
      </c>
    </row>
    <row r="228" spans="1:15" ht="15" x14ac:dyDescent="0.25">
      <c r="A228" s="25">
        <v>8</v>
      </c>
      <c r="B228" s="25">
        <v>1960</v>
      </c>
      <c r="C228" s="26" t="s">
        <v>55</v>
      </c>
      <c r="D228" s="54">
        <v>24433.51</v>
      </c>
      <c r="E228" s="54">
        <v>0</v>
      </c>
      <c r="F228" s="54">
        <v>0</v>
      </c>
      <c r="G228" s="54"/>
      <c r="H228" s="27">
        <f t="shared" si="15"/>
        <v>24433.51</v>
      </c>
      <c r="I228" s="29"/>
      <c r="J228" s="54">
        <v>-820.28</v>
      </c>
      <c r="K228" s="54">
        <v>-1640.52</v>
      </c>
      <c r="L228" s="54">
        <v>0</v>
      </c>
      <c r="M228" s="54"/>
      <c r="N228" s="27">
        <f t="shared" si="16"/>
        <v>-2460.8000000000002</v>
      </c>
      <c r="O228" s="28">
        <f t="shared" si="17"/>
        <v>21972.71</v>
      </c>
    </row>
    <row r="229" spans="1:15" ht="25.5" x14ac:dyDescent="0.25">
      <c r="A229" s="1">
        <v>47</v>
      </c>
      <c r="B229" s="25">
        <v>1970</v>
      </c>
      <c r="C229" s="26" t="s">
        <v>56</v>
      </c>
      <c r="D229" s="54">
        <v>0</v>
      </c>
      <c r="E229" s="54">
        <v>0</v>
      </c>
      <c r="F229" s="54">
        <v>0</v>
      </c>
      <c r="G229" s="54"/>
      <c r="H229" s="27">
        <f t="shared" si="15"/>
        <v>0</v>
      </c>
      <c r="I229" s="29"/>
      <c r="J229" s="54">
        <v>0</v>
      </c>
      <c r="K229" s="54">
        <v>0</v>
      </c>
      <c r="L229" s="54">
        <v>0</v>
      </c>
      <c r="M229" s="54"/>
      <c r="N229" s="27">
        <f t="shared" si="16"/>
        <v>0</v>
      </c>
      <c r="O229" s="28">
        <f t="shared" si="17"/>
        <v>0</v>
      </c>
    </row>
    <row r="230" spans="1:15" ht="25.5" x14ac:dyDescent="0.25">
      <c r="A230" s="25">
        <v>47</v>
      </c>
      <c r="B230" s="25">
        <v>1975</v>
      </c>
      <c r="C230" s="26" t="s">
        <v>57</v>
      </c>
      <c r="D230" s="54">
        <v>0</v>
      </c>
      <c r="E230" s="54">
        <v>0</v>
      </c>
      <c r="F230" s="54">
        <v>0</v>
      </c>
      <c r="G230" s="54"/>
      <c r="H230" s="27">
        <f t="shared" si="15"/>
        <v>0</v>
      </c>
      <c r="I230" s="29"/>
      <c r="J230" s="54">
        <v>0</v>
      </c>
      <c r="K230" s="54">
        <v>0</v>
      </c>
      <c r="L230" s="54">
        <v>0</v>
      </c>
      <c r="M230" s="54"/>
      <c r="N230" s="27">
        <f t="shared" si="16"/>
        <v>0</v>
      </c>
      <c r="O230" s="28">
        <f t="shared" si="17"/>
        <v>0</v>
      </c>
    </row>
    <row r="231" spans="1:15" ht="15" x14ac:dyDescent="0.25">
      <c r="A231" s="25">
        <v>47</v>
      </c>
      <c r="B231" s="25">
        <v>1980</v>
      </c>
      <c r="C231" s="26" t="s">
        <v>58</v>
      </c>
      <c r="D231" s="54">
        <v>4122505.5500000003</v>
      </c>
      <c r="E231" s="54">
        <v>29238.84</v>
      </c>
      <c r="F231" s="54">
        <v>0</v>
      </c>
      <c r="G231" s="54"/>
      <c r="H231" s="27">
        <f t="shared" si="15"/>
        <v>4151744.39</v>
      </c>
      <c r="I231" s="29"/>
      <c r="J231" s="54">
        <v>-3341719.4</v>
      </c>
      <c r="K231" s="54">
        <v>-70943.33</v>
      </c>
      <c r="L231" s="54">
        <v>0</v>
      </c>
      <c r="M231" s="54"/>
      <c r="N231" s="27">
        <f t="shared" si="16"/>
        <v>-3412662.73</v>
      </c>
      <c r="O231" s="28">
        <f t="shared" si="17"/>
        <v>739081.66000000015</v>
      </c>
    </row>
    <row r="232" spans="1:15" ht="15" x14ac:dyDescent="0.25">
      <c r="A232" s="25">
        <v>47</v>
      </c>
      <c r="B232" s="25">
        <v>1985</v>
      </c>
      <c r="C232" s="26" t="s">
        <v>59</v>
      </c>
      <c r="D232" s="54">
        <v>0</v>
      </c>
      <c r="E232" s="54">
        <v>0</v>
      </c>
      <c r="F232" s="54">
        <v>0</v>
      </c>
      <c r="G232" s="54"/>
      <c r="H232" s="27">
        <f t="shared" si="15"/>
        <v>0</v>
      </c>
      <c r="I232" s="29"/>
      <c r="J232" s="54">
        <v>0</v>
      </c>
      <c r="K232" s="54">
        <v>0</v>
      </c>
      <c r="L232" s="54">
        <v>0</v>
      </c>
      <c r="M232" s="54"/>
      <c r="N232" s="27">
        <f t="shared" si="16"/>
        <v>0</v>
      </c>
      <c r="O232" s="28">
        <f t="shared" si="17"/>
        <v>0</v>
      </c>
    </row>
    <row r="233" spans="1:15" ht="15" x14ac:dyDescent="0.25">
      <c r="A233" s="1">
        <v>47</v>
      </c>
      <c r="B233" s="25">
        <v>1990</v>
      </c>
      <c r="C233" s="30" t="s">
        <v>60</v>
      </c>
      <c r="D233" s="54">
        <v>0</v>
      </c>
      <c r="E233" s="54">
        <v>0</v>
      </c>
      <c r="F233" s="54">
        <v>0</v>
      </c>
      <c r="G233" s="54"/>
      <c r="H233" s="27">
        <f t="shared" si="15"/>
        <v>0</v>
      </c>
      <c r="I233" s="29"/>
      <c r="J233" s="54">
        <v>0</v>
      </c>
      <c r="K233" s="54">
        <v>0</v>
      </c>
      <c r="L233" s="54">
        <v>0</v>
      </c>
      <c r="M233" s="54"/>
      <c r="N233" s="27">
        <f t="shared" si="16"/>
        <v>0</v>
      </c>
      <c r="O233" s="28">
        <f t="shared" si="17"/>
        <v>0</v>
      </c>
    </row>
    <row r="234" spans="1:15" ht="15" x14ac:dyDescent="0.25">
      <c r="A234" s="25">
        <v>47</v>
      </c>
      <c r="B234" s="25">
        <v>1995</v>
      </c>
      <c r="C234" s="26" t="s">
        <v>61</v>
      </c>
      <c r="D234" s="54">
        <v>-29277060.490000002</v>
      </c>
      <c r="E234" s="54">
        <v>0</v>
      </c>
      <c r="F234" s="54">
        <v>0</v>
      </c>
      <c r="G234" s="54"/>
      <c r="H234" s="27">
        <f t="shared" si="15"/>
        <v>-29277060.490000002</v>
      </c>
      <c r="I234" s="29"/>
      <c r="J234" s="54">
        <v>7799315.6399999997</v>
      </c>
      <c r="K234" s="54">
        <v>569054.57999999996</v>
      </c>
      <c r="L234" s="54">
        <v>-138937.1</v>
      </c>
      <c r="M234" s="54"/>
      <c r="N234" s="27">
        <f t="shared" si="16"/>
        <v>8229433.1200000001</v>
      </c>
      <c r="O234" s="28">
        <f t="shared" si="17"/>
        <v>-21047627.370000001</v>
      </c>
    </row>
    <row r="235" spans="1:15" ht="15" x14ac:dyDescent="0.25">
      <c r="A235" s="25">
        <v>47</v>
      </c>
      <c r="B235" s="25">
        <v>2440</v>
      </c>
      <c r="C235" s="26" t="s">
        <v>62</v>
      </c>
      <c r="D235" s="54">
        <v>-6339700.8099999996</v>
      </c>
      <c r="E235" s="54">
        <v>-4410451.17</v>
      </c>
      <c r="F235" s="54">
        <v>0</v>
      </c>
      <c r="G235" s="54"/>
      <c r="H235" s="27">
        <f t="shared" si="15"/>
        <v>-10750151.98</v>
      </c>
      <c r="J235" s="54">
        <v>161982.49</v>
      </c>
      <c r="K235" s="54">
        <v>188415.52</v>
      </c>
      <c r="L235" s="54">
        <v>0</v>
      </c>
      <c r="M235" s="54"/>
      <c r="N235" s="27">
        <f t="shared" si="16"/>
        <v>350398.01</v>
      </c>
      <c r="O235" s="28">
        <f t="shared" si="17"/>
        <v>-10399753.970000001</v>
      </c>
    </row>
    <row r="236" spans="1:15" ht="15" x14ac:dyDescent="0.25">
      <c r="A236" s="31"/>
      <c r="B236" s="31">
        <v>2005</v>
      </c>
      <c r="C236" s="32" t="s">
        <v>63</v>
      </c>
      <c r="D236" s="54">
        <v>0</v>
      </c>
      <c r="E236" s="54">
        <v>0</v>
      </c>
      <c r="F236" s="54">
        <v>0</v>
      </c>
      <c r="G236" s="54"/>
      <c r="H236" s="27">
        <f t="shared" si="15"/>
        <v>0</v>
      </c>
      <c r="J236" s="54">
        <v>0</v>
      </c>
      <c r="K236" s="54">
        <v>0</v>
      </c>
      <c r="L236" s="54">
        <v>0</v>
      </c>
      <c r="M236" s="54"/>
      <c r="N236" s="27">
        <f t="shared" si="16"/>
        <v>0</v>
      </c>
      <c r="O236" s="28">
        <f t="shared" si="17"/>
        <v>0</v>
      </c>
    </row>
    <row r="237" spans="1:15" x14ac:dyDescent="0.2">
      <c r="A237" s="31"/>
      <c r="B237" s="31"/>
      <c r="C237" s="33" t="s">
        <v>64</v>
      </c>
      <c r="D237" s="34">
        <f>SUM(D196:D236)</f>
        <v>256989544.6099999</v>
      </c>
      <c r="E237" s="34">
        <f>SUM(E196:E236)</f>
        <v>7305931.8099999968</v>
      </c>
      <c r="F237" s="34">
        <f>SUM(F196:F236)</f>
        <v>-450983.73</v>
      </c>
      <c r="G237" s="34"/>
      <c r="H237" s="34">
        <f>SUM(H196:H236)</f>
        <v>263844492.68999997</v>
      </c>
      <c r="I237" s="35"/>
      <c r="J237" s="34">
        <f>SUM(J196:J236)</f>
        <v>-147786732.72000003</v>
      </c>
      <c r="K237" s="34">
        <f>SUM(K196:K236)</f>
        <v>-5067255.3199999994</v>
      </c>
      <c r="L237" s="34">
        <f>SUM(L196:L236)</f>
        <v>417962.86</v>
      </c>
      <c r="M237" s="34"/>
      <c r="N237" s="34">
        <f>SUM(N196:N236)</f>
        <v>-152436025.18000007</v>
      </c>
      <c r="O237" s="34">
        <f>SUM(O196:O236)</f>
        <v>111408467.50999999</v>
      </c>
    </row>
    <row r="238" spans="1:15" ht="37.5" x14ac:dyDescent="0.25">
      <c r="A238" s="31"/>
      <c r="B238" s="31"/>
      <c r="C238" s="36" t="s">
        <v>65</v>
      </c>
      <c r="D238" s="56"/>
      <c r="E238" s="56"/>
      <c r="F238" s="56"/>
      <c r="G238" s="56"/>
      <c r="H238" s="27">
        <f t="shared" ref="H238:H239" si="18">D238+E238+F238+G238</f>
        <v>0</v>
      </c>
      <c r="J238" s="56"/>
      <c r="K238" s="56"/>
      <c r="L238" s="56"/>
      <c r="M238" s="56"/>
      <c r="N238" s="27">
        <f t="shared" ref="N238:N239" si="19">J238+K238+L238+M238</f>
        <v>0</v>
      </c>
      <c r="O238" s="28">
        <f>H238+N238</f>
        <v>0</v>
      </c>
    </row>
    <row r="239" spans="1:15" ht="25.5" x14ac:dyDescent="0.25">
      <c r="A239" s="31"/>
      <c r="B239" s="31"/>
      <c r="C239" s="37" t="s">
        <v>66</v>
      </c>
      <c r="D239" s="56"/>
      <c r="E239" s="56"/>
      <c r="F239" s="56"/>
      <c r="G239" s="56"/>
      <c r="H239" s="27">
        <f t="shared" si="18"/>
        <v>0</v>
      </c>
      <c r="J239" s="56"/>
      <c r="K239" s="56"/>
      <c r="L239" s="56"/>
      <c r="M239" s="56"/>
      <c r="N239" s="27">
        <f t="shared" si="19"/>
        <v>0</v>
      </c>
      <c r="O239" s="28">
        <f t="shared" ref="O239" si="20">H239+N239</f>
        <v>0</v>
      </c>
    </row>
    <row r="240" spans="1:15" x14ac:dyDescent="0.2">
      <c r="A240" s="31"/>
      <c r="B240" s="31"/>
      <c r="C240" s="33" t="s">
        <v>67</v>
      </c>
      <c r="D240" s="34">
        <f>SUM(D237:D239)</f>
        <v>256989544.6099999</v>
      </c>
      <c r="E240" s="34">
        <f>SUM(E237:E239)</f>
        <v>7305931.8099999968</v>
      </c>
      <c r="F240" s="34">
        <f>SUM(F237:F239)</f>
        <v>-450983.73</v>
      </c>
      <c r="G240" s="34"/>
      <c r="H240" s="34">
        <f>SUM(H237:H239)</f>
        <v>263844492.68999997</v>
      </c>
      <c r="I240" s="35"/>
      <c r="J240" s="34">
        <f>SUM(J237:J239)</f>
        <v>-147786732.72000003</v>
      </c>
      <c r="K240" s="34">
        <f>SUM(K237:K239)</f>
        <v>-5067255.3199999994</v>
      </c>
      <c r="L240" s="34">
        <f>SUM(L237:L239)</f>
        <v>417962.86</v>
      </c>
      <c r="M240" s="34"/>
      <c r="N240" s="34">
        <f>SUM(N237:N239)</f>
        <v>-152436025.18000007</v>
      </c>
      <c r="O240" s="34">
        <f>SUM(O237:O239)</f>
        <v>111408467.50999999</v>
      </c>
    </row>
    <row r="241" spans="1:16" ht="15" x14ac:dyDescent="0.25">
      <c r="A241" s="31"/>
      <c r="B241" s="31"/>
      <c r="C241" s="38" t="s">
        <v>68</v>
      </c>
      <c r="D241" s="39"/>
      <c r="E241" s="39"/>
      <c r="F241" s="39"/>
      <c r="G241" s="39"/>
      <c r="H241" s="39"/>
      <c r="I241" s="39"/>
      <c r="J241" s="40"/>
      <c r="K241" s="56"/>
      <c r="N241" s="41"/>
      <c r="O241" s="42"/>
    </row>
    <row r="242" spans="1:16" ht="15" x14ac:dyDescent="0.25">
      <c r="A242" s="31"/>
      <c r="B242" s="31"/>
      <c r="C242" s="38" t="s">
        <v>69</v>
      </c>
      <c r="D242" s="39"/>
      <c r="E242" s="39"/>
      <c r="F242" s="39"/>
      <c r="G242" s="39"/>
      <c r="H242" s="39"/>
      <c r="I242" s="39"/>
      <c r="J242" s="40"/>
      <c r="K242" s="34">
        <f>K240+K241</f>
        <v>-5067255.3199999994</v>
      </c>
      <c r="N242" s="41"/>
      <c r="O242" s="42"/>
    </row>
    <row r="244" spans="1:16" x14ac:dyDescent="0.2">
      <c r="J244" s="2" t="s">
        <v>77</v>
      </c>
    </row>
    <row r="245" spans="1:16" ht="15" x14ac:dyDescent="0.25">
      <c r="A245" s="31">
        <v>47</v>
      </c>
      <c r="B245" s="31"/>
      <c r="C245" s="43" t="s">
        <v>78</v>
      </c>
      <c r="D245" s="44"/>
      <c r="E245" s="44"/>
      <c r="F245" s="44"/>
      <c r="G245" s="44"/>
      <c r="H245" s="44"/>
      <c r="I245" s="44"/>
      <c r="J245" s="44" t="s">
        <v>79</v>
      </c>
      <c r="K245" s="44"/>
      <c r="L245" s="55">
        <v>33020.870000000003</v>
      </c>
      <c r="M245" s="57"/>
    </row>
    <row r="246" spans="1:16" ht="15" x14ac:dyDescent="0.25">
      <c r="A246" s="31">
        <v>47</v>
      </c>
      <c r="B246" s="31"/>
      <c r="C246" s="43" t="s">
        <v>78</v>
      </c>
      <c r="D246" s="44"/>
      <c r="E246" s="44"/>
      <c r="F246" s="44"/>
      <c r="G246" s="44"/>
      <c r="H246" s="44"/>
      <c r="I246" s="44"/>
      <c r="J246" s="44" t="s">
        <v>80</v>
      </c>
      <c r="K246" s="44"/>
      <c r="L246" s="55">
        <v>188415.52</v>
      </c>
      <c r="M246" s="57"/>
    </row>
    <row r="247" spans="1:16" ht="15" x14ac:dyDescent="0.25">
      <c r="A247" s="31"/>
      <c r="B247" s="31"/>
      <c r="C247" s="43"/>
      <c r="D247" s="44"/>
      <c r="E247" s="44"/>
      <c r="F247" s="44"/>
      <c r="G247" s="44"/>
      <c r="H247" s="44"/>
      <c r="I247" s="44"/>
      <c r="J247" s="44"/>
      <c r="K247" s="44"/>
      <c r="L247" s="55"/>
      <c r="M247" s="57"/>
    </row>
    <row r="248" spans="1:16" ht="15" x14ac:dyDescent="0.25">
      <c r="J248" s="3" t="s">
        <v>75</v>
      </c>
      <c r="L248" s="45">
        <f>K242-L245-L246-L247</f>
        <v>-5288691.709999999</v>
      </c>
      <c r="M248" s="46"/>
    </row>
    <row r="249" spans="1:16" x14ac:dyDescent="0.2">
      <c r="P249" s="47"/>
    </row>
    <row r="250" spans="1:16" ht="15" x14ac:dyDescent="0.2">
      <c r="E250" s="9" t="s">
        <v>8</v>
      </c>
      <c r="F250" s="10" t="s">
        <v>76</v>
      </c>
      <c r="G250" s="10"/>
    </row>
    <row r="251" spans="1:16" ht="15" x14ac:dyDescent="0.25">
      <c r="E251" s="9" t="s">
        <v>10</v>
      </c>
      <c r="F251" s="53">
        <v>2017</v>
      </c>
      <c r="G251" s="53"/>
      <c r="H251" s="11"/>
    </row>
    <row r="253" spans="1:16" x14ac:dyDescent="0.2">
      <c r="D253" s="12" t="s">
        <v>11</v>
      </c>
      <c r="E253" s="13"/>
      <c r="F253" s="13"/>
      <c r="G253" s="13"/>
      <c r="H253" s="14"/>
      <c r="J253" s="15"/>
      <c r="K253" s="16" t="s">
        <v>12</v>
      </c>
      <c r="L253" s="16"/>
      <c r="M253" s="16"/>
      <c r="N253" s="17"/>
    </row>
    <row r="254" spans="1:16" ht="30" customHeight="1" x14ac:dyDescent="0.2">
      <c r="A254" s="18" t="s">
        <v>13</v>
      </c>
      <c r="B254" s="18" t="s">
        <v>14</v>
      </c>
      <c r="C254" s="19" t="s">
        <v>15</v>
      </c>
      <c r="D254" s="18" t="s">
        <v>16</v>
      </c>
      <c r="E254" s="20" t="s">
        <v>17</v>
      </c>
      <c r="F254" s="20" t="s">
        <v>18</v>
      </c>
      <c r="G254" s="20" t="s">
        <v>19</v>
      </c>
      <c r="H254" s="18" t="s">
        <v>20</v>
      </c>
      <c r="I254" s="21"/>
      <c r="J254" s="22" t="s">
        <v>16</v>
      </c>
      <c r="K254" s="23" t="s">
        <v>21</v>
      </c>
      <c r="L254" s="23" t="s">
        <v>18</v>
      </c>
      <c r="M254" s="20" t="s">
        <v>19</v>
      </c>
      <c r="N254" s="24" t="s">
        <v>20</v>
      </c>
      <c r="O254" s="18" t="s">
        <v>22</v>
      </c>
    </row>
    <row r="255" spans="1:16" ht="25.5" customHeight="1" x14ac:dyDescent="0.25">
      <c r="A255" s="18"/>
      <c r="B255" s="25">
        <v>1609</v>
      </c>
      <c r="C255" s="26" t="s">
        <v>23</v>
      </c>
      <c r="D255" s="54">
        <v>4113602</v>
      </c>
      <c r="E255" s="54">
        <v>0</v>
      </c>
      <c r="F255" s="54">
        <v>0</v>
      </c>
      <c r="G255" s="54"/>
      <c r="H255" s="27">
        <f t="shared" ref="H255:H295" si="21">D255+E255+F255+G255</f>
        <v>4113602</v>
      </c>
      <c r="I255" s="21"/>
      <c r="J255" s="54">
        <v>-239960.26</v>
      </c>
      <c r="K255" s="54">
        <v>-68560.08</v>
      </c>
      <c r="L255" s="54">
        <v>0</v>
      </c>
      <c r="M255" s="54"/>
      <c r="N255" s="27">
        <f t="shared" ref="N255:N295" si="22">J255+K255+L255+M255</f>
        <v>-308520.34000000003</v>
      </c>
      <c r="O255" s="28">
        <f>H255+N255</f>
        <v>3805081.66</v>
      </c>
    </row>
    <row r="256" spans="1:16" ht="25.5" x14ac:dyDescent="0.25">
      <c r="A256" s="25">
        <v>12</v>
      </c>
      <c r="B256" s="25">
        <v>1611</v>
      </c>
      <c r="C256" s="26" t="s">
        <v>24</v>
      </c>
      <c r="D256" s="54">
        <v>8153412.1200000001</v>
      </c>
      <c r="E256" s="54">
        <v>256366.73</v>
      </c>
      <c r="F256" s="54">
        <v>0</v>
      </c>
      <c r="G256" s="54"/>
      <c r="H256" s="27">
        <f t="shared" si="21"/>
        <v>8409778.8499999996</v>
      </c>
      <c r="I256" s="29"/>
      <c r="J256" s="54">
        <v>-5308565.43</v>
      </c>
      <c r="K256" s="54">
        <v>-568434.24</v>
      </c>
      <c r="L256" s="54">
        <v>0</v>
      </c>
      <c r="M256" s="54"/>
      <c r="N256" s="27">
        <f t="shared" si="22"/>
        <v>-5876999.6699999999</v>
      </c>
      <c r="O256" s="28">
        <f>H256+N256</f>
        <v>2532779.1799999997</v>
      </c>
    </row>
    <row r="257" spans="1:15" ht="25.5" x14ac:dyDescent="0.25">
      <c r="A257" s="25" t="s">
        <v>25</v>
      </c>
      <c r="B257" s="25">
        <v>1612</v>
      </c>
      <c r="C257" s="26" t="s">
        <v>26</v>
      </c>
      <c r="D257" s="54">
        <v>189350.5</v>
      </c>
      <c r="E257" s="54">
        <v>0</v>
      </c>
      <c r="F257" s="54">
        <v>0</v>
      </c>
      <c r="G257" s="54"/>
      <c r="H257" s="27">
        <f t="shared" si="21"/>
        <v>189350.5</v>
      </c>
      <c r="I257" s="29"/>
      <c r="J257" s="54">
        <v>-37827.660000000003</v>
      </c>
      <c r="K257" s="54">
        <v>-2827.5</v>
      </c>
      <c r="L257" s="54">
        <v>0</v>
      </c>
      <c r="M257" s="54"/>
      <c r="N257" s="27">
        <f t="shared" si="22"/>
        <v>-40655.160000000003</v>
      </c>
      <c r="O257" s="28">
        <f>H257+N257</f>
        <v>148695.34</v>
      </c>
    </row>
    <row r="258" spans="1:15" ht="15" x14ac:dyDescent="0.25">
      <c r="A258" s="25" t="s">
        <v>27</v>
      </c>
      <c r="B258" s="25">
        <v>1805</v>
      </c>
      <c r="C258" s="26" t="s">
        <v>28</v>
      </c>
      <c r="D258" s="54">
        <v>202702.95</v>
      </c>
      <c r="E258" s="54">
        <v>0</v>
      </c>
      <c r="F258" s="54">
        <v>0</v>
      </c>
      <c r="G258" s="54"/>
      <c r="H258" s="27">
        <f t="shared" si="21"/>
        <v>202702.95</v>
      </c>
      <c r="I258" s="29"/>
      <c r="J258" s="54">
        <v>0</v>
      </c>
      <c r="K258" s="54">
        <v>0</v>
      </c>
      <c r="L258" s="54">
        <v>0</v>
      </c>
      <c r="M258" s="54"/>
      <c r="N258" s="27">
        <f t="shared" si="22"/>
        <v>0</v>
      </c>
      <c r="O258" s="28">
        <f>H258+N258</f>
        <v>202702.95</v>
      </c>
    </row>
    <row r="259" spans="1:15" ht="15" x14ac:dyDescent="0.25">
      <c r="A259" s="25">
        <v>47</v>
      </c>
      <c r="B259" s="25">
        <v>1808</v>
      </c>
      <c r="C259" s="26" t="s">
        <v>29</v>
      </c>
      <c r="D259" s="54">
        <v>2413867.2599999998</v>
      </c>
      <c r="E259" s="54">
        <v>49690</v>
      </c>
      <c r="F259" s="54">
        <v>0</v>
      </c>
      <c r="G259" s="54"/>
      <c r="H259" s="27">
        <f t="shared" si="21"/>
        <v>2463557.2599999998</v>
      </c>
      <c r="I259" s="29"/>
      <c r="J259" s="54">
        <v>-1405352.69</v>
      </c>
      <c r="K259" s="54">
        <v>-66471.399999999994</v>
      </c>
      <c r="L259" s="54">
        <v>0</v>
      </c>
      <c r="M259" s="54"/>
      <c r="N259" s="27">
        <f t="shared" si="22"/>
        <v>-1471824.0899999999</v>
      </c>
      <c r="O259" s="28">
        <f t="shared" ref="O259:O295" si="23">H259+N259</f>
        <v>991733.16999999993</v>
      </c>
    </row>
    <row r="260" spans="1:15" ht="15" x14ac:dyDescent="0.25">
      <c r="A260" s="25">
        <v>13</v>
      </c>
      <c r="B260" s="25">
        <v>1810</v>
      </c>
      <c r="C260" s="26" t="s">
        <v>30</v>
      </c>
      <c r="D260" s="54">
        <v>0</v>
      </c>
      <c r="E260" s="54">
        <v>0</v>
      </c>
      <c r="F260" s="54">
        <v>0</v>
      </c>
      <c r="G260" s="54"/>
      <c r="H260" s="27">
        <f t="shared" si="21"/>
        <v>0</v>
      </c>
      <c r="I260" s="29"/>
      <c r="J260" s="54">
        <v>0</v>
      </c>
      <c r="K260" s="54">
        <v>0</v>
      </c>
      <c r="L260" s="54">
        <v>0</v>
      </c>
      <c r="M260" s="54"/>
      <c r="N260" s="27">
        <f t="shared" si="22"/>
        <v>0</v>
      </c>
      <c r="O260" s="28">
        <f t="shared" si="23"/>
        <v>0</v>
      </c>
    </row>
    <row r="261" spans="1:15" ht="15" x14ac:dyDescent="0.25">
      <c r="A261" s="25">
        <v>47</v>
      </c>
      <c r="B261" s="25">
        <v>1815</v>
      </c>
      <c r="C261" s="26" t="s">
        <v>31</v>
      </c>
      <c r="D261" s="54">
        <v>0</v>
      </c>
      <c r="E261" s="54">
        <v>0</v>
      </c>
      <c r="F261" s="54">
        <v>0</v>
      </c>
      <c r="G261" s="54"/>
      <c r="H261" s="27">
        <f t="shared" si="21"/>
        <v>0</v>
      </c>
      <c r="I261" s="29"/>
      <c r="J261" s="54">
        <v>0</v>
      </c>
      <c r="K261" s="54">
        <v>0</v>
      </c>
      <c r="L261" s="54">
        <v>0</v>
      </c>
      <c r="M261" s="54"/>
      <c r="N261" s="27">
        <f t="shared" si="22"/>
        <v>0</v>
      </c>
      <c r="O261" s="28">
        <f t="shared" si="23"/>
        <v>0</v>
      </c>
    </row>
    <row r="262" spans="1:15" ht="15" x14ac:dyDescent="0.25">
      <c r="A262" s="25">
        <v>47</v>
      </c>
      <c r="B262" s="25">
        <v>1820</v>
      </c>
      <c r="C262" s="26" t="s">
        <v>32</v>
      </c>
      <c r="D262" s="54">
        <v>14113412.250000002</v>
      </c>
      <c r="E262" s="54">
        <v>32021</v>
      </c>
      <c r="F262" s="54">
        <v>0</v>
      </c>
      <c r="G262" s="54"/>
      <c r="H262" s="27">
        <f t="shared" si="21"/>
        <v>14145433.250000002</v>
      </c>
      <c r="I262" s="29"/>
      <c r="J262" s="54">
        <v>-9945345.4799999986</v>
      </c>
      <c r="K262" s="54">
        <v>-247226.16</v>
      </c>
      <c r="L262" s="54">
        <v>0</v>
      </c>
      <c r="M262" s="54"/>
      <c r="N262" s="27">
        <f t="shared" si="22"/>
        <v>-10192571.639999999</v>
      </c>
      <c r="O262" s="28">
        <f t="shared" si="23"/>
        <v>3952861.6100000031</v>
      </c>
    </row>
    <row r="263" spans="1:15" ht="15" x14ac:dyDescent="0.25">
      <c r="A263" s="25">
        <v>47</v>
      </c>
      <c r="B263" s="25">
        <v>1825</v>
      </c>
      <c r="C263" s="26" t="s">
        <v>33</v>
      </c>
      <c r="D263" s="54">
        <v>0</v>
      </c>
      <c r="E263" s="54">
        <v>0</v>
      </c>
      <c r="F263" s="54">
        <v>0</v>
      </c>
      <c r="G263" s="54"/>
      <c r="H263" s="27">
        <f t="shared" si="21"/>
        <v>0</v>
      </c>
      <c r="I263" s="29"/>
      <c r="J263" s="54">
        <v>0</v>
      </c>
      <c r="K263" s="54">
        <v>0</v>
      </c>
      <c r="L263" s="54">
        <v>0</v>
      </c>
      <c r="M263" s="54"/>
      <c r="N263" s="27">
        <f t="shared" si="22"/>
        <v>0</v>
      </c>
      <c r="O263" s="28">
        <f t="shared" si="23"/>
        <v>0</v>
      </c>
    </row>
    <row r="264" spans="1:15" ht="15" x14ac:dyDescent="0.25">
      <c r="A264" s="25">
        <v>47</v>
      </c>
      <c r="B264" s="25">
        <v>1830</v>
      </c>
      <c r="C264" s="26" t="s">
        <v>34</v>
      </c>
      <c r="D264" s="54">
        <v>39428872.999999993</v>
      </c>
      <c r="E264" s="54">
        <v>1228111.77</v>
      </c>
      <c r="F264" s="54">
        <v>-4768.91</v>
      </c>
      <c r="G264" s="54"/>
      <c r="H264" s="27">
        <f t="shared" si="21"/>
        <v>40652215.859999999</v>
      </c>
      <c r="I264" s="29"/>
      <c r="J264" s="54">
        <v>-17350673.649999999</v>
      </c>
      <c r="K264" s="54">
        <v>-718022.42</v>
      </c>
      <c r="L264" s="54">
        <v>2628.99</v>
      </c>
      <c r="M264" s="54"/>
      <c r="N264" s="27">
        <f t="shared" si="22"/>
        <v>-18066067.080000002</v>
      </c>
      <c r="O264" s="28">
        <f t="shared" si="23"/>
        <v>22586148.779999997</v>
      </c>
    </row>
    <row r="265" spans="1:15" ht="15" x14ac:dyDescent="0.25">
      <c r="A265" s="25">
        <v>47</v>
      </c>
      <c r="B265" s="25">
        <v>1835</v>
      </c>
      <c r="C265" s="26" t="s">
        <v>35</v>
      </c>
      <c r="D265" s="54">
        <v>48138493.450000003</v>
      </c>
      <c r="E265" s="54">
        <v>1417951.42</v>
      </c>
      <c r="F265" s="54">
        <v>-6332.29</v>
      </c>
      <c r="G265" s="54"/>
      <c r="H265" s="27">
        <f t="shared" si="21"/>
        <v>49550112.580000006</v>
      </c>
      <c r="I265" s="29"/>
      <c r="J265" s="54">
        <v>-26139543.050000001</v>
      </c>
      <c r="K265" s="54">
        <v>-639763.41</v>
      </c>
      <c r="L265" s="54">
        <v>3964.9</v>
      </c>
      <c r="M265" s="54"/>
      <c r="N265" s="27">
        <f t="shared" si="22"/>
        <v>-26775341.560000002</v>
      </c>
      <c r="O265" s="28">
        <f t="shared" si="23"/>
        <v>22774771.020000003</v>
      </c>
    </row>
    <row r="266" spans="1:15" ht="15" x14ac:dyDescent="0.25">
      <c r="A266" s="25">
        <v>47</v>
      </c>
      <c r="B266" s="25">
        <v>1840</v>
      </c>
      <c r="C266" s="26" t="s">
        <v>36</v>
      </c>
      <c r="D266" s="54">
        <v>20486712.139999997</v>
      </c>
      <c r="E266" s="54">
        <v>1589572.75</v>
      </c>
      <c r="F266" s="54">
        <v>0</v>
      </c>
      <c r="G266" s="54"/>
      <c r="H266" s="27">
        <f t="shared" si="21"/>
        <v>22076284.889999997</v>
      </c>
      <c r="I266" s="29"/>
      <c r="J266" s="54">
        <v>-8652298.5899999999</v>
      </c>
      <c r="K266" s="54">
        <v>-245962.91</v>
      </c>
      <c r="L266" s="54">
        <v>0</v>
      </c>
      <c r="M266" s="54"/>
      <c r="N266" s="27">
        <f t="shared" si="22"/>
        <v>-8898261.5</v>
      </c>
      <c r="O266" s="28">
        <f t="shared" si="23"/>
        <v>13178023.389999997</v>
      </c>
    </row>
    <row r="267" spans="1:15" ht="15" x14ac:dyDescent="0.25">
      <c r="A267" s="25">
        <v>47</v>
      </c>
      <c r="B267" s="25">
        <v>1845</v>
      </c>
      <c r="C267" s="26" t="s">
        <v>37</v>
      </c>
      <c r="D267" s="54">
        <v>31717056.379999999</v>
      </c>
      <c r="E267" s="54">
        <v>3133757.48</v>
      </c>
      <c r="F267" s="54">
        <v>0</v>
      </c>
      <c r="G267" s="54"/>
      <c r="H267" s="27">
        <f t="shared" si="21"/>
        <v>34850813.859999999</v>
      </c>
      <c r="I267" s="29"/>
      <c r="J267" s="54">
        <v>-16523514.930000002</v>
      </c>
      <c r="K267" s="54">
        <v>-675686.97</v>
      </c>
      <c r="L267" s="54">
        <v>0</v>
      </c>
      <c r="M267" s="54"/>
      <c r="N267" s="27">
        <f t="shared" si="22"/>
        <v>-17199201.900000002</v>
      </c>
      <c r="O267" s="28">
        <f t="shared" si="23"/>
        <v>17651611.959999997</v>
      </c>
    </row>
    <row r="268" spans="1:15" ht="15" x14ac:dyDescent="0.25">
      <c r="A268" s="25">
        <v>47</v>
      </c>
      <c r="B268" s="25">
        <v>1850</v>
      </c>
      <c r="C268" s="26" t="s">
        <v>38</v>
      </c>
      <c r="D268" s="54">
        <v>54210266.969999991</v>
      </c>
      <c r="E268" s="54">
        <v>1992454.85</v>
      </c>
      <c r="F268" s="54">
        <v>-70225.84</v>
      </c>
      <c r="G268" s="54"/>
      <c r="H268" s="27">
        <f t="shared" si="21"/>
        <v>56132495.979999989</v>
      </c>
      <c r="I268" s="29"/>
      <c r="J268" s="54">
        <v>-30126322.070000004</v>
      </c>
      <c r="K268" s="54">
        <v>-846826.68</v>
      </c>
      <c r="L268" s="54">
        <v>52607.18</v>
      </c>
      <c r="M268" s="54"/>
      <c r="N268" s="27">
        <f t="shared" si="22"/>
        <v>-30920541.570000004</v>
      </c>
      <c r="O268" s="28">
        <f t="shared" si="23"/>
        <v>25211954.409999985</v>
      </c>
    </row>
    <row r="269" spans="1:15" ht="15" x14ac:dyDescent="0.25">
      <c r="A269" s="25">
        <v>47</v>
      </c>
      <c r="B269" s="25">
        <v>1855</v>
      </c>
      <c r="C269" s="26" t="s">
        <v>39</v>
      </c>
      <c r="D269" s="54">
        <v>37528682.080000006</v>
      </c>
      <c r="E269" s="54">
        <v>2102214.39</v>
      </c>
      <c r="F269" s="54">
        <v>0</v>
      </c>
      <c r="G269" s="54"/>
      <c r="H269" s="27">
        <f t="shared" si="21"/>
        <v>39630896.470000006</v>
      </c>
      <c r="I269" s="29"/>
      <c r="J269" s="54">
        <v>-19457809.98</v>
      </c>
      <c r="K269" s="54">
        <v>-379598.1</v>
      </c>
      <c r="L269" s="54">
        <v>0</v>
      </c>
      <c r="M269" s="54"/>
      <c r="N269" s="27">
        <f t="shared" si="22"/>
        <v>-19837408.080000002</v>
      </c>
      <c r="O269" s="28">
        <f t="shared" si="23"/>
        <v>19793488.390000004</v>
      </c>
    </row>
    <row r="270" spans="1:15" ht="15" x14ac:dyDescent="0.25">
      <c r="A270" s="25">
        <v>47</v>
      </c>
      <c r="B270" s="25">
        <v>1860</v>
      </c>
      <c r="C270" s="26" t="s">
        <v>40</v>
      </c>
      <c r="D270" s="54">
        <v>20579757.52</v>
      </c>
      <c r="E270" s="54">
        <v>596855.44999999995</v>
      </c>
      <c r="F270" s="54">
        <v>0</v>
      </c>
      <c r="G270" s="54"/>
      <c r="H270" s="27">
        <f t="shared" si="21"/>
        <v>21176612.969999999</v>
      </c>
      <c r="I270" s="29"/>
      <c r="J270" s="54">
        <v>-10578871.33</v>
      </c>
      <c r="K270" s="54">
        <v>-985481.91</v>
      </c>
      <c r="L270" s="54">
        <v>0</v>
      </c>
      <c r="M270" s="54"/>
      <c r="N270" s="27">
        <f t="shared" si="22"/>
        <v>-11564353.24</v>
      </c>
      <c r="O270" s="28">
        <f t="shared" si="23"/>
        <v>9612259.7299999986</v>
      </c>
    </row>
    <row r="271" spans="1:15" ht="15" x14ac:dyDescent="0.25">
      <c r="A271" s="25">
        <v>47</v>
      </c>
      <c r="B271" s="25">
        <v>1860</v>
      </c>
      <c r="C271" s="26" t="s">
        <v>41</v>
      </c>
      <c r="D271" s="54"/>
      <c r="E271" s="54"/>
      <c r="F271" s="54"/>
      <c r="G271" s="54"/>
      <c r="H271" s="27">
        <f t="shared" si="21"/>
        <v>0</v>
      </c>
      <c r="I271" s="29"/>
      <c r="J271" s="55"/>
      <c r="K271" s="54"/>
      <c r="L271" s="54"/>
      <c r="M271" s="54"/>
      <c r="N271" s="27">
        <f t="shared" si="22"/>
        <v>0</v>
      </c>
      <c r="O271" s="28">
        <f t="shared" si="23"/>
        <v>0</v>
      </c>
    </row>
    <row r="272" spans="1:15" ht="15" x14ac:dyDescent="0.25">
      <c r="A272" s="25" t="s">
        <v>27</v>
      </c>
      <c r="B272" s="25">
        <v>1905</v>
      </c>
      <c r="C272" s="26" t="s">
        <v>28</v>
      </c>
      <c r="D272" s="54">
        <v>96299.71</v>
      </c>
      <c r="E272" s="54">
        <v>0</v>
      </c>
      <c r="F272" s="54">
        <v>0</v>
      </c>
      <c r="G272" s="54"/>
      <c r="H272" s="27">
        <f t="shared" si="21"/>
        <v>96299.71</v>
      </c>
      <c r="I272" s="29"/>
      <c r="J272" s="54">
        <v>0</v>
      </c>
      <c r="K272" s="54">
        <v>0</v>
      </c>
      <c r="L272" s="54">
        <v>0</v>
      </c>
      <c r="M272" s="54"/>
      <c r="N272" s="27">
        <f t="shared" si="22"/>
        <v>0</v>
      </c>
      <c r="O272" s="28">
        <f t="shared" si="23"/>
        <v>96299.71</v>
      </c>
    </row>
    <row r="273" spans="1:15" ht="15" x14ac:dyDescent="0.25">
      <c r="A273" s="25">
        <v>47</v>
      </c>
      <c r="B273" s="25">
        <v>1908</v>
      </c>
      <c r="C273" s="26" t="s">
        <v>42</v>
      </c>
      <c r="D273" s="54">
        <v>9262568.5800000001</v>
      </c>
      <c r="E273" s="54">
        <v>31156</v>
      </c>
      <c r="F273" s="54">
        <v>0</v>
      </c>
      <c r="G273" s="54"/>
      <c r="H273" s="27">
        <f t="shared" si="21"/>
        <v>9293724.5800000001</v>
      </c>
      <c r="I273" s="29"/>
      <c r="J273" s="54">
        <v>-4908854.0600000005</v>
      </c>
      <c r="K273" s="54">
        <v>-267231.93</v>
      </c>
      <c r="L273" s="54">
        <v>0</v>
      </c>
      <c r="M273" s="54"/>
      <c r="N273" s="27">
        <f t="shared" si="22"/>
        <v>-5176085.99</v>
      </c>
      <c r="O273" s="28">
        <f t="shared" si="23"/>
        <v>4117638.59</v>
      </c>
    </row>
    <row r="274" spans="1:15" ht="15" x14ac:dyDescent="0.25">
      <c r="A274" s="25">
        <v>13</v>
      </c>
      <c r="B274" s="25">
        <v>1910</v>
      </c>
      <c r="C274" s="26" t="s">
        <v>30</v>
      </c>
      <c r="D274" s="54">
        <v>0</v>
      </c>
      <c r="E274" s="54">
        <v>0</v>
      </c>
      <c r="F274" s="54">
        <v>0</v>
      </c>
      <c r="G274" s="54"/>
      <c r="H274" s="27">
        <f t="shared" si="21"/>
        <v>0</v>
      </c>
      <c r="I274" s="29"/>
      <c r="J274" s="54">
        <v>0</v>
      </c>
      <c r="K274" s="54">
        <v>0</v>
      </c>
      <c r="L274" s="54">
        <v>0</v>
      </c>
      <c r="M274" s="54"/>
      <c r="N274" s="27">
        <f t="shared" si="22"/>
        <v>0</v>
      </c>
      <c r="O274" s="28">
        <f t="shared" si="23"/>
        <v>0</v>
      </c>
    </row>
    <row r="275" spans="1:15" ht="15" x14ac:dyDescent="0.25">
      <c r="A275" s="25">
        <v>8</v>
      </c>
      <c r="B275" s="25">
        <v>1915</v>
      </c>
      <c r="C275" s="26" t="s">
        <v>43</v>
      </c>
      <c r="D275" s="54">
        <v>1607521.6000000003</v>
      </c>
      <c r="E275" s="54">
        <v>85116.800000000003</v>
      </c>
      <c r="F275" s="54">
        <v>-5281.2</v>
      </c>
      <c r="G275" s="54"/>
      <c r="H275" s="27">
        <f t="shared" si="21"/>
        <v>1687357.2000000004</v>
      </c>
      <c r="I275" s="29"/>
      <c r="J275" s="54">
        <v>-1359786.0899999999</v>
      </c>
      <c r="K275" s="54">
        <v>-54232.42</v>
      </c>
      <c r="L275" s="54">
        <v>5281.2</v>
      </c>
      <c r="M275" s="54"/>
      <c r="N275" s="27">
        <f t="shared" si="22"/>
        <v>-1408737.3099999998</v>
      </c>
      <c r="O275" s="28">
        <f t="shared" si="23"/>
        <v>278619.8900000006</v>
      </c>
    </row>
    <row r="276" spans="1:15" ht="15" x14ac:dyDescent="0.25">
      <c r="A276" s="25">
        <v>8</v>
      </c>
      <c r="B276" s="25">
        <v>1915</v>
      </c>
      <c r="C276" s="26" t="s">
        <v>44</v>
      </c>
      <c r="D276" s="54"/>
      <c r="E276" s="54"/>
      <c r="F276" s="54"/>
      <c r="G276" s="54"/>
      <c r="H276" s="27">
        <f t="shared" si="21"/>
        <v>0</v>
      </c>
      <c r="I276" s="29"/>
      <c r="J276" s="55"/>
      <c r="K276" s="54"/>
      <c r="L276" s="54"/>
      <c r="M276" s="54"/>
      <c r="N276" s="27">
        <f t="shared" si="22"/>
        <v>0</v>
      </c>
      <c r="O276" s="28">
        <f t="shared" si="23"/>
        <v>0</v>
      </c>
    </row>
    <row r="277" spans="1:15" ht="15" x14ac:dyDescent="0.25">
      <c r="A277" s="25">
        <v>10</v>
      </c>
      <c r="B277" s="25">
        <v>1920</v>
      </c>
      <c r="C277" s="26" t="s">
        <v>45</v>
      </c>
      <c r="D277" s="54">
        <v>933749.79000000015</v>
      </c>
      <c r="E277" s="54">
        <v>23963.439999999999</v>
      </c>
      <c r="F277" s="54">
        <v>-1700.52</v>
      </c>
      <c r="G277" s="54"/>
      <c r="H277" s="27">
        <f t="shared" si="21"/>
        <v>956012.71000000008</v>
      </c>
      <c r="I277" s="29"/>
      <c r="J277" s="54">
        <v>-771132.08000000007</v>
      </c>
      <c r="K277" s="54">
        <v>-69162.759999999995</v>
      </c>
      <c r="L277" s="54">
        <v>1388.65</v>
      </c>
      <c r="M277" s="54"/>
      <c r="N277" s="27">
        <f t="shared" si="22"/>
        <v>-838906.19000000006</v>
      </c>
      <c r="O277" s="28">
        <f t="shared" si="23"/>
        <v>117106.52000000002</v>
      </c>
    </row>
    <row r="278" spans="1:15" ht="25.5" x14ac:dyDescent="0.25">
      <c r="A278" s="25">
        <v>45</v>
      </c>
      <c r="B278" s="25">
        <v>1920</v>
      </c>
      <c r="C278" s="26" t="s">
        <v>46</v>
      </c>
      <c r="D278" s="54"/>
      <c r="E278" s="54"/>
      <c r="F278" s="54"/>
      <c r="G278" s="54"/>
      <c r="H278" s="27">
        <f t="shared" si="21"/>
        <v>0</v>
      </c>
      <c r="I278" s="29"/>
      <c r="J278" s="55"/>
      <c r="K278" s="54"/>
      <c r="L278" s="54"/>
      <c r="M278" s="54"/>
      <c r="N278" s="27">
        <f t="shared" si="22"/>
        <v>0</v>
      </c>
      <c r="O278" s="28">
        <f t="shared" si="23"/>
        <v>0</v>
      </c>
    </row>
    <row r="279" spans="1:15" ht="25.5" x14ac:dyDescent="0.25">
      <c r="A279" s="25">
        <v>50</v>
      </c>
      <c r="B279" s="25">
        <v>1920</v>
      </c>
      <c r="C279" s="26" t="s">
        <v>47</v>
      </c>
      <c r="D279" s="54"/>
      <c r="E279" s="54"/>
      <c r="F279" s="54"/>
      <c r="G279" s="54"/>
      <c r="H279" s="27">
        <f t="shared" si="21"/>
        <v>0</v>
      </c>
      <c r="I279" s="29"/>
      <c r="J279" s="55"/>
      <c r="K279" s="54"/>
      <c r="L279" s="54"/>
      <c r="M279" s="54"/>
      <c r="N279" s="27">
        <f t="shared" si="22"/>
        <v>0</v>
      </c>
      <c r="O279" s="28">
        <f t="shared" si="23"/>
        <v>0</v>
      </c>
    </row>
    <row r="280" spans="1:15" ht="15" x14ac:dyDescent="0.25">
      <c r="A280" s="25">
        <v>10</v>
      </c>
      <c r="B280" s="25">
        <v>1930</v>
      </c>
      <c r="C280" s="26" t="s">
        <v>48</v>
      </c>
      <c r="D280" s="54">
        <v>4132395.1099999989</v>
      </c>
      <c r="E280" s="54">
        <v>456104.92000000004</v>
      </c>
      <c r="F280" s="54">
        <v>-75865.600000000006</v>
      </c>
      <c r="G280" s="54"/>
      <c r="H280" s="27">
        <f t="shared" si="21"/>
        <v>4512634.43</v>
      </c>
      <c r="I280" s="29"/>
      <c r="J280" s="54">
        <v>-2591578.4700000002</v>
      </c>
      <c r="K280" s="54">
        <v>-176578.88</v>
      </c>
      <c r="L280" s="54">
        <v>54882.54</v>
      </c>
      <c r="M280" s="54"/>
      <c r="N280" s="27">
        <f t="shared" si="22"/>
        <v>-2713274.81</v>
      </c>
      <c r="O280" s="28">
        <f t="shared" si="23"/>
        <v>1799359.6199999996</v>
      </c>
    </row>
    <row r="281" spans="1:15" ht="15" x14ac:dyDescent="0.25">
      <c r="A281" s="25">
        <v>8</v>
      </c>
      <c r="B281" s="25">
        <v>1935</v>
      </c>
      <c r="C281" s="26" t="s">
        <v>49</v>
      </c>
      <c r="D281" s="54">
        <v>292425.13</v>
      </c>
      <c r="E281" s="54">
        <v>0</v>
      </c>
      <c r="F281" s="54">
        <v>-20027.77</v>
      </c>
      <c r="G281" s="54"/>
      <c r="H281" s="27">
        <f t="shared" si="21"/>
        <v>272397.36</v>
      </c>
      <c r="I281" s="29"/>
      <c r="J281" s="54">
        <v>-292425.13</v>
      </c>
      <c r="K281" s="54">
        <v>0</v>
      </c>
      <c r="L281" s="54">
        <v>20027.77</v>
      </c>
      <c r="M281" s="54"/>
      <c r="N281" s="27">
        <f t="shared" si="22"/>
        <v>-272397.36</v>
      </c>
      <c r="O281" s="28">
        <f t="shared" si="23"/>
        <v>0</v>
      </c>
    </row>
    <row r="282" spans="1:15" ht="15" x14ac:dyDescent="0.25">
      <c r="A282" s="25">
        <v>8</v>
      </c>
      <c r="B282" s="25">
        <v>1940</v>
      </c>
      <c r="C282" s="26" t="s">
        <v>50</v>
      </c>
      <c r="D282" s="54">
        <v>1485872.5300000003</v>
      </c>
      <c r="E282" s="54">
        <v>13820</v>
      </c>
      <c r="F282" s="54">
        <v>0</v>
      </c>
      <c r="G282" s="54"/>
      <c r="H282" s="27">
        <f t="shared" si="21"/>
        <v>1499692.5300000003</v>
      </c>
      <c r="I282" s="29"/>
      <c r="J282" s="54">
        <v>-1344673.6500000001</v>
      </c>
      <c r="K282" s="54">
        <v>-29182.879999999997</v>
      </c>
      <c r="L282" s="54">
        <v>0</v>
      </c>
      <c r="M282" s="54"/>
      <c r="N282" s="27">
        <f t="shared" si="22"/>
        <v>-1373856.53</v>
      </c>
      <c r="O282" s="28">
        <f t="shared" si="23"/>
        <v>125836.00000000023</v>
      </c>
    </row>
    <row r="283" spans="1:15" ht="15" x14ac:dyDescent="0.25">
      <c r="A283" s="25">
        <v>8</v>
      </c>
      <c r="B283" s="25">
        <v>1945</v>
      </c>
      <c r="C283" s="26" t="s">
        <v>51</v>
      </c>
      <c r="D283" s="54">
        <v>416645.36999999994</v>
      </c>
      <c r="E283" s="54">
        <v>0</v>
      </c>
      <c r="F283" s="54">
        <v>0</v>
      </c>
      <c r="G283" s="54"/>
      <c r="H283" s="27">
        <f t="shared" si="21"/>
        <v>416645.36999999994</v>
      </c>
      <c r="I283" s="29"/>
      <c r="J283" s="54">
        <v>-374337.35999999993</v>
      </c>
      <c r="K283" s="54">
        <v>-8110.4400000000005</v>
      </c>
      <c r="L283" s="54">
        <v>0</v>
      </c>
      <c r="M283" s="54"/>
      <c r="N283" s="27">
        <f t="shared" si="22"/>
        <v>-382447.79999999993</v>
      </c>
      <c r="O283" s="28">
        <f t="shared" si="23"/>
        <v>34197.570000000007</v>
      </c>
    </row>
    <row r="284" spans="1:15" ht="15" x14ac:dyDescent="0.25">
      <c r="A284" s="25">
        <v>8</v>
      </c>
      <c r="B284" s="25">
        <v>1950</v>
      </c>
      <c r="C284" s="26" t="s">
        <v>52</v>
      </c>
      <c r="D284" s="54">
        <v>0</v>
      </c>
      <c r="E284" s="54">
        <v>0</v>
      </c>
      <c r="F284" s="54">
        <v>0</v>
      </c>
      <c r="G284" s="54"/>
      <c r="H284" s="27">
        <f t="shared" si="21"/>
        <v>0</v>
      </c>
      <c r="I284" s="29"/>
      <c r="J284" s="54">
        <v>0</v>
      </c>
      <c r="K284" s="54">
        <v>0</v>
      </c>
      <c r="L284" s="54">
        <v>0</v>
      </c>
      <c r="M284" s="54"/>
      <c r="N284" s="27">
        <f t="shared" si="22"/>
        <v>0</v>
      </c>
      <c r="O284" s="28">
        <f t="shared" si="23"/>
        <v>0</v>
      </c>
    </row>
    <row r="285" spans="1:15" ht="15" x14ac:dyDescent="0.25">
      <c r="A285" s="25">
        <v>8</v>
      </c>
      <c r="B285" s="25">
        <v>1955</v>
      </c>
      <c r="C285" s="26" t="s">
        <v>53</v>
      </c>
      <c r="D285" s="54">
        <v>191860.82</v>
      </c>
      <c r="E285" s="54">
        <v>170952.11</v>
      </c>
      <c r="F285" s="54">
        <v>0</v>
      </c>
      <c r="G285" s="54"/>
      <c r="H285" s="27">
        <f t="shared" si="21"/>
        <v>362812.93</v>
      </c>
      <c r="I285" s="29"/>
      <c r="J285" s="54">
        <v>-191860.82</v>
      </c>
      <c r="K285" s="54">
        <v>-8547.6</v>
      </c>
      <c r="L285" s="54">
        <v>0</v>
      </c>
      <c r="M285" s="54"/>
      <c r="N285" s="27">
        <f t="shared" si="22"/>
        <v>-200408.42</v>
      </c>
      <c r="O285" s="28">
        <f t="shared" si="23"/>
        <v>162404.50999999998</v>
      </c>
    </row>
    <row r="286" spans="1:15" ht="15" x14ac:dyDescent="0.25">
      <c r="A286" s="25">
        <v>8</v>
      </c>
      <c r="B286" s="25">
        <v>1955</v>
      </c>
      <c r="C286" s="26" t="s">
        <v>54</v>
      </c>
      <c r="D286" s="54"/>
      <c r="E286" s="54"/>
      <c r="F286" s="54"/>
      <c r="G286" s="54"/>
      <c r="H286" s="27">
        <f t="shared" si="21"/>
        <v>0</v>
      </c>
      <c r="I286" s="29"/>
      <c r="J286" s="55"/>
      <c r="K286" s="54"/>
      <c r="L286" s="54"/>
      <c r="M286" s="54"/>
      <c r="N286" s="27">
        <f t="shared" si="22"/>
        <v>0</v>
      </c>
      <c r="O286" s="28">
        <f t="shared" si="23"/>
        <v>0</v>
      </c>
    </row>
    <row r="287" spans="1:15" ht="15" x14ac:dyDescent="0.25">
      <c r="A287" s="25">
        <v>8</v>
      </c>
      <c r="B287" s="25">
        <v>1960</v>
      </c>
      <c r="C287" s="26" t="s">
        <v>55</v>
      </c>
      <c r="D287" s="54">
        <v>24433.51</v>
      </c>
      <c r="E287" s="54">
        <v>6187.74</v>
      </c>
      <c r="F287" s="54">
        <v>0</v>
      </c>
      <c r="G287" s="54"/>
      <c r="H287" s="27">
        <f t="shared" si="21"/>
        <v>30621.25</v>
      </c>
      <c r="I287" s="29"/>
      <c r="J287" s="54">
        <v>-2460.8000000000002</v>
      </c>
      <c r="K287" s="54">
        <v>-3647.52</v>
      </c>
      <c r="L287" s="54">
        <v>0</v>
      </c>
      <c r="M287" s="54"/>
      <c r="N287" s="27">
        <f t="shared" si="22"/>
        <v>-6108.32</v>
      </c>
      <c r="O287" s="28">
        <f t="shared" si="23"/>
        <v>24512.93</v>
      </c>
    </row>
    <row r="288" spans="1:15" ht="25.5" x14ac:dyDescent="0.25">
      <c r="A288" s="1">
        <v>47</v>
      </c>
      <c r="B288" s="25">
        <v>1970</v>
      </c>
      <c r="C288" s="26" t="s">
        <v>56</v>
      </c>
      <c r="D288" s="54">
        <v>0</v>
      </c>
      <c r="E288" s="54">
        <v>0</v>
      </c>
      <c r="F288" s="54">
        <v>0</v>
      </c>
      <c r="G288" s="54"/>
      <c r="H288" s="27">
        <f t="shared" si="21"/>
        <v>0</v>
      </c>
      <c r="I288" s="29"/>
      <c r="J288" s="54">
        <v>0</v>
      </c>
      <c r="K288" s="54">
        <v>0</v>
      </c>
      <c r="L288" s="54">
        <v>0</v>
      </c>
      <c r="M288" s="54"/>
      <c r="N288" s="27">
        <f t="shared" si="22"/>
        <v>0</v>
      </c>
      <c r="O288" s="28">
        <f t="shared" si="23"/>
        <v>0</v>
      </c>
    </row>
    <row r="289" spans="1:15" ht="25.5" x14ac:dyDescent="0.25">
      <c r="A289" s="25">
        <v>47</v>
      </c>
      <c r="B289" s="25">
        <v>1975</v>
      </c>
      <c r="C289" s="26" t="s">
        <v>57</v>
      </c>
      <c r="D289" s="54">
        <v>0</v>
      </c>
      <c r="E289" s="54">
        <v>0</v>
      </c>
      <c r="F289" s="54">
        <v>0</v>
      </c>
      <c r="G289" s="54"/>
      <c r="H289" s="27">
        <f t="shared" si="21"/>
        <v>0</v>
      </c>
      <c r="I289" s="29"/>
      <c r="J289" s="54">
        <v>0</v>
      </c>
      <c r="K289" s="54">
        <v>0</v>
      </c>
      <c r="L289" s="54">
        <v>0</v>
      </c>
      <c r="M289" s="54"/>
      <c r="N289" s="27">
        <f t="shared" si="22"/>
        <v>0</v>
      </c>
      <c r="O289" s="28">
        <f t="shared" si="23"/>
        <v>0</v>
      </c>
    </row>
    <row r="290" spans="1:15" ht="15" x14ac:dyDescent="0.25">
      <c r="A290" s="25">
        <v>47</v>
      </c>
      <c r="B290" s="25">
        <v>1980</v>
      </c>
      <c r="C290" s="26" t="s">
        <v>58</v>
      </c>
      <c r="D290" s="54">
        <v>4151744.39</v>
      </c>
      <c r="E290" s="54">
        <v>77854.450000000012</v>
      </c>
      <c r="F290" s="54">
        <v>0</v>
      </c>
      <c r="G290" s="54"/>
      <c r="H290" s="27">
        <f t="shared" si="21"/>
        <v>4229598.84</v>
      </c>
      <c r="I290" s="29"/>
      <c r="J290" s="54">
        <v>-3412662.73</v>
      </c>
      <c r="K290" s="54">
        <v>-66434.64</v>
      </c>
      <c r="L290" s="54">
        <v>0</v>
      </c>
      <c r="M290" s="54"/>
      <c r="N290" s="27">
        <f t="shared" si="22"/>
        <v>-3479097.37</v>
      </c>
      <c r="O290" s="28">
        <f t="shared" si="23"/>
        <v>750501.46999999974</v>
      </c>
    </row>
    <row r="291" spans="1:15" ht="15" x14ac:dyDescent="0.25">
      <c r="A291" s="25">
        <v>47</v>
      </c>
      <c r="B291" s="25">
        <v>1985</v>
      </c>
      <c r="C291" s="26" t="s">
        <v>59</v>
      </c>
      <c r="D291" s="54">
        <v>0</v>
      </c>
      <c r="E291" s="54">
        <v>0</v>
      </c>
      <c r="F291" s="54">
        <v>0</v>
      </c>
      <c r="G291" s="54"/>
      <c r="H291" s="27">
        <f t="shared" si="21"/>
        <v>0</v>
      </c>
      <c r="I291" s="29"/>
      <c r="J291" s="54">
        <v>0</v>
      </c>
      <c r="K291" s="54">
        <v>0</v>
      </c>
      <c r="L291" s="54">
        <v>0</v>
      </c>
      <c r="M291" s="54"/>
      <c r="N291" s="27">
        <f t="shared" si="22"/>
        <v>0</v>
      </c>
      <c r="O291" s="28">
        <f t="shared" si="23"/>
        <v>0</v>
      </c>
    </row>
    <row r="292" spans="1:15" ht="15" x14ac:dyDescent="0.25">
      <c r="A292" s="1">
        <v>47</v>
      </c>
      <c r="B292" s="25">
        <v>1990</v>
      </c>
      <c r="C292" s="30" t="s">
        <v>60</v>
      </c>
      <c r="D292" s="54">
        <v>0</v>
      </c>
      <c r="E292" s="54">
        <v>0</v>
      </c>
      <c r="F292" s="54">
        <v>0</v>
      </c>
      <c r="G292" s="54"/>
      <c r="H292" s="27">
        <f t="shared" si="21"/>
        <v>0</v>
      </c>
      <c r="I292" s="29"/>
      <c r="J292" s="54">
        <v>0</v>
      </c>
      <c r="K292" s="54">
        <v>0</v>
      </c>
      <c r="L292" s="54">
        <v>0</v>
      </c>
      <c r="M292" s="54"/>
      <c r="N292" s="27">
        <f t="shared" si="22"/>
        <v>0</v>
      </c>
      <c r="O292" s="28">
        <f t="shared" si="23"/>
        <v>0</v>
      </c>
    </row>
    <row r="293" spans="1:15" ht="15" x14ac:dyDescent="0.25">
      <c r="A293" s="25">
        <v>47</v>
      </c>
      <c r="B293" s="25">
        <v>1995</v>
      </c>
      <c r="C293" s="26" t="s">
        <v>61</v>
      </c>
      <c r="D293" s="54">
        <v>-29277060.490000002</v>
      </c>
      <c r="E293" s="54">
        <v>0</v>
      </c>
      <c r="F293" s="54">
        <v>0</v>
      </c>
      <c r="G293" s="54"/>
      <c r="H293" s="27">
        <f t="shared" si="21"/>
        <v>-29277060.490000002</v>
      </c>
      <c r="I293" s="29"/>
      <c r="J293" s="54">
        <v>8229433.1200000001</v>
      </c>
      <c r="K293" s="54">
        <v>565405.24</v>
      </c>
      <c r="L293" s="54">
        <v>0</v>
      </c>
      <c r="M293" s="54"/>
      <c r="N293" s="27">
        <f t="shared" si="22"/>
        <v>8794838.3599999994</v>
      </c>
      <c r="O293" s="28">
        <f t="shared" si="23"/>
        <v>-20482222.130000003</v>
      </c>
    </row>
    <row r="294" spans="1:15" ht="15" x14ac:dyDescent="0.25">
      <c r="A294" s="25">
        <v>47</v>
      </c>
      <c r="B294" s="25">
        <v>2440</v>
      </c>
      <c r="C294" s="26" t="s">
        <v>62</v>
      </c>
      <c r="D294" s="54">
        <v>-10750151.98</v>
      </c>
      <c r="E294" s="54">
        <v>-4681622.54</v>
      </c>
      <c r="F294" s="54">
        <v>0</v>
      </c>
      <c r="G294" s="54"/>
      <c r="H294" s="27">
        <f t="shared" si="21"/>
        <v>-15431774.52</v>
      </c>
      <c r="J294" s="54">
        <v>350398.01</v>
      </c>
      <c r="K294" s="54">
        <v>289166.86</v>
      </c>
      <c r="L294" s="54">
        <v>0</v>
      </c>
      <c r="M294" s="54"/>
      <c r="N294" s="27">
        <f t="shared" si="22"/>
        <v>639564.87</v>
      </c>
      <c r="O294" s="28">
        <f t="shared" si="23"/>
        <v>-14792209.65</v>
      </c>
    </row>
    <row r="295" spans="1:15" ht="15" x14ac:dyDescent="0.25">
      <c r="A295" s="31"/>
      <c r="B295" s="31">
        <v>2005</v>
      </c>
      <c r="C295" s="32" t="s">
        <v>63</v>
      </c>
      <c r="D295" s="54">
        <v>0</v>
      </c>
      <c r="E295" s="54">
        <v>0</v>
      </c>
      <c r="F295" s="54">
        <v>0</v>
      </c>
      <c r="G295" s="54"/>
      <c r="H295" s="27">
        <f t="shared" si="21"/>
        <v>0</v>
      </c>
      <c r="J295" s="54">
        <v>0</v>
      </c>
      <c r="K295" s="54">
        <v>0</v>
      </c>
      <c r="L295" s="54">
        <v>0</v>
      </c>
      <c r="M295" s="54"/>
      <c r="N295" s="27">
        <f t="shared" si="22"/>
        <v>0</v>
      </c>
      <c r="O295" s="28">
        <f t="shared" si="23"/>
        <v>0</v>
      </c>
    </row>
    <row r="296" spans="1:15" x14ac:dyDescent="0.2">
      <c r="A296" s="31"/>
      <c r="B296" s="31"/>
      <c r="C296" s="33" t="s">
        <v>64</v>
      </c>
      <c r="D296" s="34">
        <f>SUM(D255:D295)</f>
        <v>263844492.68999997</v>
      </c>
      <c r="E296" s="34">
        <f>SUM(E255:E295)</f>
        <v>8582528.7599999979</v>
      </c>
      <c r="F296" s="34">
        <f>SUM(F255:F295)</f>
        <v>-184202.12999999998</v>
      </c>
      <c r="G296" s="34"/>
      <c r="H296" s="34">
        <f>SUM(H255:H295)</f>
        <v>272242819.31999987</v>
      </c>
      <c r="I296" s="35"/>
      <c r="J296" s="34">
        <f>SUM(J255:J295)</f>
        <v>-152436025.18000007</v>
      </c>
      <c r="K296" s="34">
        <f>SUM(K255:K295)</f>
        <v>-5273418.7499999981</v>
      </c>
      <c r="L296" s="34">
        <f>SUM(L255:L295)</f>
        <v>140781.22999999998</v>
      </c>
      <c r="M296" s="34"/>
      <c r="N296" s="34">
        <f>SUM(N255:N295)</f>
        <v>-157568662.70000005</v>
      </c>
      <c r="O296" s="34">
        <f>SUM(O255:O295)</f>
        <v>114674156.61999997</v>
      </c>
    </row>
    <row r="297" spans="1:15" ht="37.5" x14ac:dyDescent="0.25">
      <c r="A297" s="31"/>
      <c r="B297" s="31"/>
      <c r="C297" s="36" t="s">
        <v>65</v>
      </c>
      <c r="D297" s="56"/>
      <c r="E297" s="56"/>
      <c r="F297" s="56"/>
      <c r="G297" s="56"/>
      <c r="H297" s="27">
        <f t="shared" ref="H297:H298" si="24">D297+E297+F297+G297</f>
        <v>0</v>
      </c>
      <c r="J297" s="56"/>
      <c r="K297" s="56"/>
      <c r="L297" s="56"/>
      <c r="M297" s="56"/>
      <c r="N297" s="27">
        <f t="shared" ref="N297:N298" si="25">J297+K297+L297+M297</f>
        <v>0</v>
      </c>
      <c r="O297" s="28">
        <f>H297+N297</f>
        <v>0</v>
      </c>
    </row>
    <row r="298" spans="1:15" ht="25.5" x14ac:dyDescent="0.25">
      <c r="A298" s="31"/>
      <c r="B298" s="31"/>
      <c r="C298" s="37" t="s">
        <v>66</v>
      </c>
      <c r="D298" s="56"/>
      <c r="E298" s="56"/>
      <c r="F298" s="56"/>
      <c r="G298" s="56"/>
      <c r="H298" s="27">
        <f t="shared" si="24"/>
        <v>0</v>
      </c>
      <c r="J298" s="56"/>
      <c r="K298" s="56"/>
      <c r="L298" s="56"/>
      <c r="M298" s="56"/>
      <c r="N298" s="27">
        <f t="shared" si="25"/>
        <v>0</v>
      </c>
      <c r="O298" s="28">
        <f t="shared" ref="O298" si="26">H298+N298</f>
        <v>0</v>
      </c>
    </row>
    <row r="299" spans="1:15" x14ac:dyDescent="0.2">
      <c r="A299" s="31"/>
      <c r="B299" s="31"/>
      <c r="C299" s="33" t="s">
        <v>67</v>
      </c>
      <c r="D299" s="34">
        <f>SUM(D296:D298)</f>
        <v>263844492.68999997</v>
      </c>
      <c r="E299" s="34">
        <f>SUM(E296:E298)</f>
        <v>8582528.7599999979</v>
      </c>
      <c r="F299" s="34">
        <f>SUM(F296:F298)</f>
        <v>-184202.12999999998</v>
      </c>
      <c r="G299" s="34"/>
      <c r="H299" s="34">
        <f>SUM(H296:H298)</f>
        <v>272242819.31999987</v>
      </c>
      <c r="I299" s="35"/>
      <c r="J299" s="34">
        <f>SUM(J296:J298)</f>
        <v>-152436025.18000007</v>
      </c>
      <c r="K299" s="34">
        <f>SUM(K296:K298)</f>
        <v>-5273418.7499999981</v>
      </c>
      <c r="L299" s="34">
        <f>SUM(L296:L298)</f>
        <v>140781.22999999998</v>
      </c>
      <c r="M299" s="34"/>
      <c r="N299" s="34">
        <f>SUM(N296:N298)</f>
        <v>-157568662.70000005</v>
      </c>
      <c r="O299" s="34">
        <f>SUM(O296:O298)</f>
        <v>114674156.61999997</v>
      </c>
    </row>
    <row r="300" spans="1:15" ht="15" x14ac:dyDescent="0.25">
      <c r="A300" s="31"/>
      <c r="B300" s="31"/>
      <c r="C300" s="38" t="s">
        <v>68</v>
      </c>
      <c r="D300" s="39"/>
      <c r="E300" s="39"/>
      <c r="F300" s="39"/>
      <c r="G300" s="39"/>
      <c r="H300" s="39"/>
      <c r="I300" s="39"/>
      <c r="J300" s="40"/>
      <c r="K300" s="56"/>
      <c r="N300" s="41"/>
      <c r="O300" s="42"/>
    </row>
    <row r="301" spans="1:15" ht="15" x14ac:dyDescent="0.25">
      <c r="A301" s="31"/>
      <c r="B301" s="31"/>
      <c r="C301" s="38" t="s">
        <v>69</v>
      </c>
      <c r="D301" s="39"/>
      <c r="E301" s="39"/>
      <c r="F301" s="39"/>
      <c r="G301" s="39"/>
      <c r="H301" s="39"/>
      <c r="I301" s="39"/>
      <c r="J301" s="40"/>
      <c r="K301" s="34">
        <f>K299+K300</f>
        <v>-5273418.7499999981</v>
      </c>
      <c r="N301" s="41"/>
      <c r="O301" s="42"/>
    </row>
    <row r="303" spans="1:15" x14ac:dyDescent="0.2">
      <c r="J303" s="2" t="s">
        <v>77</v>
      </c>
    </row>
    <row r="304" spans="1:15" ht="15" x14ac:dyDescent="0.25">
      <c r="A304" s="31">
        <v>47</v>
      </c>
      <c r="B304" s="31"/>
      <c r="C304" s="43" t="s">
        <v>78</v>
      </c>
      <c r="D304" s="44"/>
      <c r="E304" s="44"/>
      <c r="F304" s="44"/>
      <c r="G304" s="44"/>
      <c r="H304" s="44"/>
      <c r="I304" s="44"/>
      <c r="J304" s="44" t="s">
        <v>81</v>
      </c>
      <c r="K304" s="44"/>
      <c r="L304" s="55">
        <v>-45.64</v>
      </c>
      <c r="M304" s="57"/>
    </row>
    <row r="305" spans="1:16" ht="15" x14ac:dyDescent="0.25">
      <c r="A305" s="31">
        <v>47</v>
      </c>
      <c r="B305" s="31"/>
      <c r="C305" s="43" t="s">
        <v>78</v>
      </c>
      <c r="D305" s="44"/>
      <c r="E305" s="44"/>
      <c r="F305" s="44"/>
      <c r="G305" s="44"/>
      <c r="H305" s="44"/>
      <c r="I305" s="44"/>
      <c r="J305" s="44" t="s">
        <v>79</v>
      </c>
      <c r="K305" s="44"/>
      <c r="L305" s="55">
        <v>21400.12</v>
      </c>
      <c r="M305" s="57"/>
    </row>
    <row r="306" spans="1:16" ht="15" x14ac:dyDescent="0.25">
      <c r="A306" s="31">
        <v>47</v>
      </c>
      <c r="B306" s="31"/>
      <c r="C306" s="43" t="s">
        <v>78</v>
      </c>
      <c r="D306" s="44"/>
      <c r="E306" s="44"/>
      <c r="F306" s="44"/>
      <c r="G306" s="44"/>
      <c r="H306" s="44"/>
      <c r="I306" s="44"/>
      <c r="J306" s="44" t="s">
        <v>80</v>
      </c>
      <c r="K306" s="44"/>
      <c r="L306" s="55">
        <v>289166.86</v>
      </c>
      <c r="M306" s="57"/>
    </row>
    <row r="307" spans="1:16" ht="15" x14ac:dyDescent="0.25">
      <c r="J307" s="3" t="s">
        <v>75</v>
      </c>
      <c r="L307" s="45">
        <f>K301-L304-L305-L306</f>
        <v>-5583940.0899999989</v>
      </c>
      <c r="M307" s="46"/>
    </row>
    <row r="308" spans="1:16" x14ac:dyDescent="0.2">
      <c r="P308" s="47"/>
    </row>
    <row r="309" spans="1:16" ht="15" x14ac:dyDescent="0.2">
      <c r="E309" s="9" t="s">
        <v>8</v>
      </c>
      <c r="F309" s="10" t="s">
        <v>76</v>
      </c>
      <c r="G309" s="10"/>
    </row>
    <row r="310" spans="1:16" ht="15" x14ac:dyDescent="0.25">
      <c r="E310" s="9" t="s">
        <v>10</v>
      </c>
      <c r="F310" s="53">
        <v>2018</v>
      </c>
      <c r="G310" s="53"/>
      <c r="H310" s="11"/>
    </row>
    <row r="312" spans="1:16" x14ac:dyDescent="0.2">
      <c r="D312" s="12" t="s">
        <v>11</v>
      </c>
      <c r="E312" s="13"/>
      <c r="F312" s="13"/>
      <c r="G312" s="13"/>
      <c r="H312" s="14"/>
      <c r="J312" s="15"/>
      <c r="K312" s="16" t="s">
        <v>12</v>
      </c>
      <c r="L312" s="16"/>
      <c r="M312" s="16"/>
      <c r="N312" s="17"/>
    </row>
    <row r="313" spans="1:16" ht="30" customHeight="1" x14ac:dyDescent="0.2">
      <c r="A313" s="18" t="s">
        <v>13</v>
      </c>
      <c r="B313" s="18" t="s">
        <v>14</v>
      </c>
      <c r="C313" s="19" t="s">
        <v>15</v>
      </c>
      <c r="D313" s="18" t="s">
        <v>16</v>
      </c>
      <c r="E313" s="20" t="s">
        <v>17</v>
      </c>
      <c r="F313" s="20" t="s">
        <v>18</v>
      </c>
      <c r="G313" s="20" t="s">
        <v>19</v>
      </c>
      <c r="H313" s="18" t="s">
        <v>20</v>
      </c>
      <c r="I313" s="21"/>
      <c r="J313" s="22" t="s">
        <v>16</v>
      </c>
      <c r="K313" s="23" t="s">
        <v>21</v>
      </c>
      <c r="L313" s="23" t="s">
        <v>18</v>
      </c>
      <c r="M313" s="20" t="s">
        <v>19</v>
      </c>
      <c r="N313" s="24" t="s">
        <v>20</v>
      </c>
      <c r="O313" s="18" t="s">
        <v>22</v>
      </c>
    </row>
    <row r="314" spans="1:16" ht="25.5" customHeight="1" x14ac:dyDescent="0.25">
      <c r="A314" s="18"/>
      <c r="B314" s="25">
        <v>1609</v>
      </c>
      <c r="C314" s="26" t="s">
        <v>23</v>
      </c>
      <c r="D314" s="54">
        <v>4113602</v>
      </c>
      <c r="E314" s="54">
        <v>1000000</v>
      </c>
      <c r="F314" s="54">
        <v>0</v>
      </c>
      <c r="G314" s="54"/>
      <c r="H314" s="27">
        <f t="shared" ref="H314:H354" si="27">D314+E314+F314+G314</f>
        <v>5113602</v>
      </c>
      <c r="I314" s="21"/>
      <c r="J314" s="54">
        <v>-308520.34000000003</v>
      </c>
      <c r="K314" s="54">
        <v>-76893.42</v>
      </c>
      <c r="L314" s="54">
        <v>0</v>
      </c>
      <c r="M314" s="54"/>
      <c r="N314" s="27">
        <f t="shared" ref="N314:N354" si="28">J314+K314+L314+M314</f>
        <v>-385413.76</v>
      </c>
      <c r="O314" s="28">
        <f>H314+N314</f>
        <v>4728188.24</v>
      </c>
    </row>
    <row r="315" spans="1:16" ht="25.5" x14ac:dyDescent="0.25">
      <c r="A315" s="25">
        <v>12</v>
      </c>
      <c r="B315" s="25">
        <v>1611</v>
      </c>
      <c r="C315" s="26" t="s">
        <v>24</v>
      </c>
      <c r="D315" s="54">
        <v>8409778.8499999996</v>
      </c>
      <c r="E315" s="54">
        <v>259013.87</v>
      </c>
      <c r="F315" s="54">
        <v>0</v>
      </c>
      <c r="G315" s="54"/>
      <c r="H315" s="27">
        <f t="shared" si="27"/>
        <v>8668792.7199999988</v>
      </c>
      <c r="I315" s="29"/>
      <c r="J315" s="54">
        <v>-5876999.6699999999</v>
      </c>
      <c r="K315" s="54">
        <v>-599044.02</v>
      </c>
      <c r="L315" s="54">
        <v>0</v>
      </c>
      <c r="M315" s="54"/>
      <c r="N315" s="27">
        <f t="shared" si="28"/>
        <v>-6476043.6899999995</v>
      </c>
      <c r="O315" s="28">
        <f>H315+N315</f>
        <v>2192749.0299999993</v>
      </c>
    </row>
    <row r="316" spans="1:16" ht="25.5" x14ac:dyDescent="0.25">
      <c r="A316" s="25" t="s">
        <v>25</v>
      </c>
      <c r="B316" s="25">
        <v>1612</v>
      </c>
      <c r="C316" s="26" t="s">
        <v>26</v>
      </c>
      <c r="D316" s="54">
        <v>189350.5</v>
      </c>
      <c r="E316" s="54">
        <v>0</v>
      </c>
      <c r="F316" s="54">
        <v>0</v>
      </c>
      <c r="G316" s="54"/>
      <c r="H316" s="27">
        <f t="shared" si="27"/>
        <v>189350.5</v>
      </c>
      <c r="I316" s="29"/>
      <c r="J316" s="54">
        <v>-40655.160000000003</v>
      </c>
      <c r="K316" s="54">
        <v>-2520.2600000000002</v>
      </c>
      <c r="L316" s="54">
        <v>0</v>
      </c>
      <c r="M316" s="54"/>
      <c r="N316" s="27">
        <f t="shared" si="28"/>
        <v>-43175.420000000006</v>
      </c>
      <c r="O316" s="28">
        <f>H316+N316</f>
        <v>146175.07999999999</v>
      </c>
    </row>
    <row r="317" spans="1:16" ht="15" x14ac:dyDescent="0.25">
      <c r="A317" s="25" t="s">
        <v>27</v>
      </c>
      <c r="B317" s="25">
        <v>1805</v>
      </c>
      <c r="C317" s="26" t="s">
        <v>28</v>
      </c>
      <c r="D317" s="54">
        <v>202702.95</v>
      </c>
      <c r="E317" s="54">
        <v>0</v>
      </c>
      <c r="F317" s="54">
        <v>0</v>
      </c>
      <c r="G317" s="54"/>
      <c r="H317" s="27">
        <f t="shared" si="27"/>
        <v>202702.95</v>
      </c>
      <c r="I317" s="29"/>
      <c r="J317" s="54">
        <v>0</v>
      </c>
      <c r="K317" s="54">
        <v>0</v>
      </c>
      <c r="L317" s="54">
        <v>0</v>
      </c>
      <c r="M317" s="54"/>
      <c r="N317" s="27">
        <f t="shared" si="28"/>
        <v>0</v>
      </c>
      <c r="O317" s="28">
        <f>H317+N317</f>
        <v>202702.95</v>
      </c>
    </row>
    <row r="318" spans="1:16" ht="15" x14ac:dyDescent="0.25">
      <c r="A318" s="25">
        <v>47</v>
      </c>
      <c r="B318" s="25">
        <v>1808</v>
      </c>
      <c r="C318" s="26" t="s">
        <v>29</v>
      </c>
      <c r="D318" s="54">
        <v>2463557.2599999998</v>
      </c>
      <c r="E318" s="54">
        <v>7733</v>
      </c>
      <c r="F318" s="54">
        <v>0</v>
      </c>
      <c r="G318" s="54"/>
      <c r="H318" s="27">
        <f t="shared" si="27"/>
        <v>2471290.2599999998</v>
      </c>
      <c r="I318" s="29"/>
      <c r="J318" s="54">
        <v>-1471824.0899999999</v>
      </c>
      <c r="K318" s="54">
        <v>-66558.94</v>
      </c>
      <c r="L318" s="54">
        <v>0</v>
      </c>
      <c r="M318" s="54"/>
      <c r="N318" s="27">
        <f t="shared" si="28"/>
        <v>-1538383.0299999998</v>
      </c>
      <c r="O318" s="28">
        <f t="shared" ref="O318:O354" si="29">H318+N318</f>
        <v>932907.23</v>
      </c>
    </row>
    <row r="319" spans="1:16" ht="15" x14ac:dyDescent="0.25">
      <c r="A319" s="25">
        <v>13</v>
      </c>
      <c r="B319" s="25">
        <v>1810</v>
      </c>
      <c r="C319" s="26" t="s">
        <v>30</v>
      </c>
      <c r="D319" s="54">
        <v>0</v>
      </c>
      <c r="E319" s="54">
        <v>0</v>
      </c>
      <c r="F319" s="54">
        <v>0</v>
      </c>
      <c r="G319" s="54"/>
      <c r="H319" s="27">
        <f t="shared" si="27"/>
        <v>0</v>
      </c>
      <c r="I319" s="29"/>
      <c r="J319" s="54">
        <v>0</v>
      </c>
      <c r="K319" s="54">
        <v>0</v>
      </c>
      <c r="L319" s="54">
        <v>0</v>
      </c>
      <c r="M319" s="54"/>
      <c r="N319" s="27">
        <f t="shared" si="28"/>
        <v>0</v>
      </c>
      <c r="O319" s="28">
        <f t="shared" si="29"/>
        <v>0</v>
      </c>
    </row>
    <row r="320" spans="1:16" ht="15" x14ac:dyDescent="0.25">
      <c r="A320" s="25">
        <v>47</v>
      </c>
      <c r="B320" s="25">
        <v>1815</v>
      </c>
      <c r="C320" s="26" t="s">
        <v>31</v>
      </c>
      <c r="D320" s="54">
        <v>0</v>
      </c>
      <c r="E320" s="54">
        <v>0</v>
      </c>
      <c r="F320" s="54">
        <v>0</v>
      </c>
      <c r="G320" s="54"/>
      <c r="H320" s="27">
        <f t="shared" si="27"/>
        <v>0</v>
      </c>
      <c r="I320" s="29"/>
      <c r="J320" s="54">
        <v>0</v>
      </c>
      <c r="K320" s="54">
        <v>0</v>
      </c>
      <c r="L320" s="54">
        <v>0</v>
      </c>
      <c r="M320" s="54"/>
      <c r="N320" s="27">
        <f t="shared" si="28"/>
        <v>0</v>
      </c>
      <c r="O320" s="28">
        <f t="shared" si="29"/>
        <v>0</v>
      </c>
    </row>
    <row r="321" spans="1:15" ht="15" x14ac:dyDescent="0.25">
      <c r="A321" s="25">
        <v>47</v>
      </c>
      <c r="B321" s="25">
        <v>1820</v>
      </c>
      <c r="C321" s="26" t="s">
        <v>32</v>
      </c>
      <c r="D321" s="54">
        <v>14145433.250000002</v>
      </c>
      <c r="E321" s="54">
        <v>281625.99</v>
      </c>
      <c r="F321" s="54">
        <v>0</v>
      </c>
      <c r="G321" s="54"/>
      <c r="H321" s="27">
        <f t="shared" si="27"/>
        <v>14427059.240000002</v>
      </c>
      <c r="I321" s="29"/>
      <c r="J321" s="54">
        <v>-10192571.639999999</v>
      </c>
      <c r="K321" s="54">
        <v>-249760.57</v>
      </c>
      <c r="L321" s="54">
        <v>0</v>
      </c>
      <c r="M321" s="54"/>
      <c r="N321" s="27">
        <f t="shared" si="28"/>
        <v>-10442332.209999999</v>
      </c>
      <c r="O321" s="28">
        <f t="shared" si="29"/>
        <v>3984727.0300000031</v>
      </c>
    </row>
    <row r="322" spans="1:15" ht="15" x14ac:dyDescent="0.25">
      <c r="A322" s="25">
        <v>47</v>
      </c>
      <c r="B322" s="25">
        <v>1825</v>
      </c>
      <c r="C322" s="26" t="s">
        <v>33</v>
      </c>
      <c r="D322" s="54">
        <v>0</v>
      </c>
      <c r="E322" s="54">
        <v>0</v>
      </c>
      <c r="F322" s="54">
        <v>0</v>
      </c>
      <c r="G322" s="54"/>
      <c r="H322" s="27">
        <f t="shared" si="27"/>
        <v>0</v>
      </c>
      <c r="I322" s="29"/>
      <c r="J322" s="54">
        <v>0</v>
      </c>
      <c r="K322" s="54">
        <v>0</v>
      </c>
      <c r="L322" s="54">
        <v>0</v>
      </c>
      <c r="M322" s="54"/>
      <c r="N322" s="27">
        <f t="shared" si="28"/>
        <v>0</v>
      </c>
      <c r="O322" s="28">
        <f t="shared" si="29"/>
        <v>0</v>
      </c>
    </row>
    <row r="323" spans="1:15" ht="15" x14ac:dyDescent="0.25">
      <c r="A323" s="25">
        <v>47</v>
      </c>
      <c r="B323" s="25">
        <v>1830</v>
      </c>
      <c r="C323" s="26" t="s">
        <v>34</v>
      </c>
      <c r="D323" s="54">
        <v>40652215.859999999</v>
      </c>
      <c r="E323" s="54">
        <v>2095669.03</v>
      </c>
      <c r="F323" s="54">
        <v>-13488.39</v>
      </c>
      <c r="G323" s="54"/>
      <c r="H323" s="27">
        <f t="shared" si="27"/>
        <v>42734396.5</v>
      </c>
      <c r="I323" s="29"/>
      <c r="J323" s="54">
        <v>-18066067.080000002</v>
      </c>
      <c r="K323" s="54">
        <v>-758807.27</v>
      </c>
      <c r="L323" s="54">
        <v>5602.34</v>
      </c>
      <c r="M323" s="54"/>
      <c r="N323" s="27">
        <f t="shared" si="28"/>
        <v>-18819272.010000002</v>
      </c>
      <c r="O323" s="28">
        <f t="shared" si="29"/>
        <v>23915124.489999998</v>
      </c>
    </row>
    <row r="324" spans="1:15" ht="15" x14ac:dyDescent="0.25">
      <c r="A324" s="25">
        <v>47</v>
      </c>
      <c r="B324" s="25">
        <v>1835</v>
      </c>
      <c r="C324" s="26" t="s">
        <v>35</v>
      </c>
      <c r="D324" s="54">
        <v>49550112.580000006</v>
      </c>
      <c r="E324" s="54">
        <v>2132302.36</v>
      </c>
      <c r="F324" s="54">
        <v>-5708.03</v>
      </c>
      <c r="G324" s="54"/>
      <c r="H324" s="27">
        <f t="shared" si="27"/>
        <v>51676706.910000004</v>
      </c>
      <c r="I324" s="29"/>
      <c r="J324" s="54">
        <v>-26775341.560000002</v>
      </c>
      <c r="K324" s="54">
        <v>-678488.05</v>
      </c>
      <c r="L324" s="54">
        <v>2659.43</v>
      </c>
      <c r="M324" s="54"/>
      <c r="N324" s="27">
        <f t="shared" si="28"/>
        <v>-27451170.180000003</v>
      </c>
      <c r="O324" s="28">
        <f t="shared" si="29"/>
        <v>24225536.73</v>
      </c>
    </row>
    <row r="325" spans="1:15" ht="15" x14ac:dyDescent="0.25">
      <c r="A325" s="25">
        <v>47</v>
      </c>
      <c r="B325" s="25">
        <v>1840</v>
      </c>
      <c r="C325" s="26" t="s">
        <v>36</v>
      </c>
      <c r="D325" s="54">
        <v>22076284.889999997</v>
      </c>
      <c r="E325" s="54">
        <v>1502344.62</v>
      </c>
      <c r="F325" s="54">
        <v>0</v>
      </c>
      <c r="G325" s="54"/>
      <c r="H325" s="27">
        <f t="shared" si="27"/>
        <v>23578629.509999998</v>
      </c>
      <c r="I325" s="29"/>
      <c r="J325" s="54">
        <v>-8898261.5</v>
      </c>
      <c r="K325" s="54">
        <v>-271728.89</v>
      </c>
      <c r="L325" s="54">
        <v>0</v>
      </c>
      <c r="M325" s="54"/>
      <c r="N325" s="27">
        <f t="shared" si="28"/>
        <v>-9169990.3900000006</v>
      </c>
      <c r="O325" s="28">
        <f t="shared" si="29"/>
        <v>14408639.119999997</v>
      </c>
    </row>
    <row r="326" spans="1:15" ht="15" x14ac:dyDescent="0.25">
      <c r="A326" s="25">
        <v>47</v>
      </c>
      <c r="B326" s="25">
        <v>1845</v>
      </c>
      <c r="C326" s="26" t="s">
        <v>37</v>
      </c>
      <c r="D326" s="54">
        <v>34850813.859999999</v>
      </c>
      <c r="E326" s="54">
        <v>1516919.98</v>
      </c>
      <c r="F326" s="54">
        <v>-232.27</v>
      </c>
      <c r="G326" s="54"/>
      <c r="H326" s="27">
        <f t="shared" si="27"/>
        <v>36367501.569999993</v>
      </c>
      <c r="I326" s="29"/>
      <c r="J326" s="54">
        <v>-17199201.900000002</v>
      </c>
      <c r="K326" s="54">
        <v>-737114.46</v>
      </c>
      <c r="L326" s="54">
        <v>92.91</v>
      </c>
      <c r="M326" s="54"/>
      <c r="N326" s="27">
        <f t="shared" si="28"/>
        <v>-17936223.450000003</v>
      </c>
      <c r="O326" s="28">
        <f t="shared" si="29"/>
        <v>18431278.11999999</v>
      </c>
    </row>
    <row r="327" spans="1:15" ht="15" x14ac:dyDescent="0.25">
      <c r="A327" s="25">
        <v>47</v>
      </c>
      <c r="B327" s="25">
        <v>1850</v>
      </c>
      <c r="C327" s="26" t="s">
        <v>38</v>
      </c>
      <c r="D327" s="54">
        <v>56132495.979999989</v>
      </c>
      <c r="E327" s="54">
        <v>1444131.94</v>
      </c>
      <c r="F327" s="54">
        <v>-88444.55</v>
      </c>
      <c r="G327" s="54"/>
      <c r="H327" s="27">
        <f t="shared" si="27"/>
        <v>57488183.36999999</v>
      </c>
      <c r="I327" s="29"/>
      <c r="J327" s="54">
        <v>-30920541.570000004</v>
      </c>
      <c r="K327" s="54">
        <v>-889894.54</v>
      </c>
      <c r="L327" s="54">
        <v>55036.26</v>
      </c>
      <c r="M327" s="54"/>
      <c r="N327" s="27">
        <f t="shared" si="28"/>
        <v>-31755399.850000001</v>
      </c>
      <c r="O327" s="28">
        <f t="shared" si="29"/>
        <v>25732783.519999988</v>
      </c>
    </row>
    <row r="328" spans="1:15" ht="15" x14ac:dyDescent="0.25">
      <c r="A328" s="25">
        <v>47</v>
      </c>
      <c r="B328" s="25">
        <v>1855</v>
      </c>
      <c r="C328" s="26" t="s">
        <v>39</v>
      </c>
      <c r="D328" s="54">
        <v>39630896.470000006</v>
      </c>
      <c r="E328" s="54">
        <v>1252813.46</v>
      </c>
      <c r="F328" s="54">
        <v>0</v>
      </c>
      <c r="G328" s="54"/>
      <c r="H328" s="27">
        <f t="shared" si="27"/>
        <v>40883709.930000007</v>
      </c>
      <c r="I328" s="29"/>
      <c r="J328" s="54">
        <v>-19837408.080000002</v>
      </c>
      <c r="K328" s="54">
        <v>-406281.04</v>
      </c>
      <c r="L328" s="54">
        <v>0</v>
      </c>
      <c r="M328" s="54"/>
      <c r="N328" s="27">
        <f t="shared" si="28"/>
        <v>-20243689.120000001</v>
      </c>
      <c r="O328" s="28">
        <f t="shared" si="29"/>
        <v>20640020.810000006</v>
      </c>
    </row>
    <row r="329" spans="1:15" ht="15" x14ac:dyDescent="0.25">
      <c r="A329" s="25">
        <v>47</v>
      </c>
      <c r="B329" s="25">
        <v>1860</v>
      </c>
      <c r="C329" s="26" t="s">
        <v>40</v>
      </c>
      <c r="D329" s="54">
        <v>21176612.969999999</v>
      </c>
      <c r="E329" s="54">
        <v>611727.89</v>
      </c>
      <c r="F329" s="54">
        <v>-649928.06999999995</v>
      </c>
      <c r="G329" s="54"/>
      <c r="H329" s="27">
        <f t="shared" si="27"/>
        <v>21138412.789999999</v>
      </c>
      <c r="I329" s="29"/>
      <c r="J329" s="54">
        <v>-11564353.24</v>
      </c>
      <c r="K329" s="54">
        <v>-1017600.65</v>
      </c>
      <c r="L329" s="54">
        <v>358427.46</v>
      </c>
      <c r="M329" s="54"/>
      <c r="N329" s="27">
        <f t="shared" si="28"/>
        <v>-12223526.43</v>
      </c>
      <c r="O329" s="28">
        <f t="shared" si="29"/>
        <v>8914886.3599999994</v>
      </c>
    </row>
    <row r="330" spans="1:15" ht="15" x14ac:dyDescent="0.25">
      <c r="A330" s="25">
        <v>47</v>
      </c>
      <c r="B330" s="25">
        <v>1860</v>
      </c>
      <c r="C330" s="26" t="s">
        <v>41</v>
      </c>
      <c r="D330" s="54"/>
      <c r="E330" s="54"/>
      <c r="F330" s="54"/>
      <c r="G330" s="54"/>
      <c r="H330" s="27">
        <f t="shared" si="27"/>
        <v>0</v>
      </c>
      <c r="I330" s="29"/>
      <c r="J330" s="55"/>
      <c r="K330" s="54"/>
      <c r="L330" s="54"/>
      <c r="M330" s="54"/>
      <c r="N330" s="27">
        <f t="shared" si="28"/>
        <v>0</v>
      </c>
      <c r="O330" s="28">
        <f t="shared" si="29"/>
        <v>0</v>
      </c>
    </row>
    <row r="331" spans="1:15" ht="15" x14ac:dyDescent="0.25">
      <c r="A331" s="25" t="s">
        <v>27</v>
      </c>
      <c r="B331" s="25">
        <v>1905</v>
      </c>
      <c r="C331" s="26" t="s">
        <v>28</v>
      </c>
      <c r="D331" s="54">
        <v>96299.71</v>
      </c>
      <c r="E331" s="54">
        <v>0</v>
      </c>
      <c r="F331" s="54">
        <v>0</v>
      </c>
      <c r="G331" s="54"/>
      <c r="H331" s="27">
        <f t="shared" si="27"/>
        <v>96299.71</v>
      </c>
      <c r="I331" s="29"/>
      <c r="J331" s="54">
        <v>0</v>
      </c>
      <c r="K331" s="54">
        <v>0</v>
      </c>
      <c r="L331" s="54">
        <v>0</v>
      </c>
      <c r="M331" s="54"/>
      <c r="N331" s="27">
        <f t="shared" si="28"/>
        <v>0</v>
      </c>
      <c r="O331" s="28">
        <f t="shared" si="29"/>
        <v>96299.71</v>
      </c>
    </row>
    <row r="332" spans="1:15" ht="15" x14ac:dyDescent="0.25">
      <c r="A332" s="25">
        <v>47</v>
      </c>
      <c r="B332" s="25">
        <v>1908</v>
      </c>
      <c r="C332" s="26" t="s">
        <v>42</v>
      </c>
      <c r="D332" s="54">
        <v>9293724.5800000001</v>
      </c>
      <c r="E332" s="54">
        <v>452831.08999999997</v>
      </c>
      <c r="F332" s="54">
        <v>0</v>
      </c>
      <c r="G332" s="54"/>
      <c r="H332" s="27">
        <f t="shared" si="27"/>
        <v>9746555.6699999999</v>
      </c>
      <c r="I332" s="29"/>
      <c r="J332" s="54">
        <v>-5176085.99</v>
      </c>
      <c r="K332" s="54">
        <v>-276472.99</v>
      </c>
      <c r="L332" s="54">
        <v>0</v>
      </c>
      <c r="M332" s="54"/>
      <c r="N332" s="27">
        <f t="shared" si="28"/>
        <v>-5452558.9800000004</v>
      </c>
      <c r="O332" s="28">
        <f t="shared" si="29"/>
        <v>4293996.6899999995</v>
      </c>
    </row>
    <row r="333" spans="1:15" ht="15" x14ac:dyDescent="0.25">
      <c r="A333" s="25">
        <v>13</v>
      </c>
      <c r="B333" s="25">
        <v>1910</v>
      </c>
      <c r="C333" s="26" t="s">
        <v>30</v>
      </c>
      <c r="D333" s="54">
        <v>0</v>
      </c>
      <c r="E333" s="54">
        <v>0</v>
      </c>
      <c r="F333" s="54">
        <v>0</v>
      </c>
      <c r="G333" s="54"/>
      <c r="H333" s="27">
        <f t="shared" si="27"/>
        <v>0</v>
      </c>
      <c r="I333" s="29"/>
      <c r="J333" s="54">
        <v>0</v>
      </c>
      <c r="K333" s="54">
        <v>0</v>
      </c>
      <c r="L333" s="54">
        <v>0</v>
      </c>
      <c r="M333" s="54"/>
      <c r="N333" s="27">
        <f t="shared" si="28"/>
        <v>0</v>
      </c>
      <c r="O333" s="28">
        <f t="shared" si="29"/>
        <v>0</v>
      </c>
    </row>
    <row r="334" spans="1:15" ht="15" x14ac:dyDescent="0.25">
      <c r="A334" s="25">
        <v>8</v>
      </c>
      <c r="B334" s="25">
        <v>1915</v>
      </c>
      <c r="C334" s="26" t="s">
        <v>43</v>
      </c>
      <c r="D334" s="54">
        <v>1687357.2000000004</v>
      </c>
      <c r="E334" s="54">
        <v>60230.39</v>
      </c>
      <c r="F334" s="54">
        <v>-6161.4</v>
      </c>
      <c r="G334" s="54"/>
      <c r="H334" s="27">
        <f t="shared" si="27"/>
        <v>1741426.1900000004</v>
      </c>
      <c r="I334" s="29"/>
      <c r="J334" s="54">
        <v>-1408737.3099999998</v>
      </c>
      <c r="K334" s="54">
        <v>-54364.1</v>
      </c>
      <c r="L334" s="54">
        <v>6161.4</v>
      </c>
      <c r="M334" s="54"/>
      <c r="N334" s="27">
        <f t="shared" si="28"/>
        <v>-1456940.01</v>
      </c>
      <c r="O334" s="28">
        <f t="shared" si="29"/>
        <v>284486.1800000004</v>
      </c>
    </row>
    <row r="335" spans="1:15" ht="15" x14ac:dyDescent="0.25">
      <c r="A335" s="25">
        <v>8</v>
      </c>
      <c r="B335" s="25">
        <v>1915</v>
      </c>
      <c r="C335" s="26" t="s">
        <v>44</v>
      </c>
      <c r="D335" s="54"/>
      <c r="E335" s="54"/>
      <c r="F335" s="54"/>
      <c r="G335" s="54"/>
      <c r="H335" s="27">
        <f t="shared" si="27"/>
        <v>0</v>
      </c>
      <c r="I335" s="29"/>
      <c r="J335" s="55"/>
      <c r="K335" s="54"/>
      <c r="L335" s="54"/>
      <c r="M335" s="54"/>
      <c r="N335" s="27">
        <f t="shared" si="28"/>
        <v>0</v>
      </c>
      <c r="O335" s="28">
        <f t="shared" si="29"/>
        <v>0</v>
      </c>
    </row>
    <row r="336" spans="1:15" ht="15" x14ac:dyDescent="0.25">
      <c r="A336" s="25">
        <v>10</v>
      </c>
      <c r="B336" s="25">
        <v>1920</v>
      </c>
      <c r="C336" s="26" t="s">
        <v>45</v>
      </c>
      <c r="D336" s="54">
        <v>956012.71000000008</v>
      </c>
      <c r="E336" s="54">
        <v>268844.67</v>
      </c>
      <c r="F336" s="54">
        <v>0</v>
      </c>
      <c r="G336" s="54"/>
      <c r="H336" s="27">
        <f t="shared" si="27"/>
        <v>1224857.3800000001</v>
      </c>
      <c r="I336" s="29"/>
      <c r="J336" s="54">
        <v>-838906.19000000006</v>
      </c>
      <c r="K336" s="54">
        <v>-76642.720000000001</v>
      </c>
      <c r="L336" s="54">
        <v>0</v>
      </c>
      <c r="M336" s="54"/>
      <c r="N336" s="27">
        <f t="shared" si="28"/>
        <v>-915548.91</v>
      </c>
      <c r="O336" s="28">
        <f t="shared" si="29"/>
        <v>309308.47000000009</v>
      </c>
    </row>
    <row r="337" spans="1:15" ht="25.5" x14ac:dyDescent="0.25">
      <c r="A337" s="25">
        <v>45</v>
      </c>
      <c r="B337" s="25">
        <v>1920</v>
      </c>
      <c r="C337" s="26" t="s">
        <v>46</v>
      </c>
      <c r="D337" s="54"/>
      <c r="E337" s="54"/>
      <c r="F337" s="54"/>
      <c r="G337" s="54"/>
      <c r="H337" s="27">
        <f t="shared" si="27"/>
        <v>0</v>
      </c>
      <c r="I337" s="29"/>
      <c r="J337" s="55"/>
      <c r="K337" s="54"/>
      <c r="L337" s="54"/>
      <c r="M337" s="54"/>
      <c r="N337" s="27">
        <f t="shared" si="28"/>
        <v>0</v>
      </c>
      <c r="O337" s="28">
        <f t="shared" si="29"/>
        <v>0</v>
      </c>
    </row>
    <row r="338" spans="1:15" ht="25.5" x14ac:dyDescent="0.25">
      <c r="A338" s="25">
        <v>50</v>
      </c>
      <c r="B338" s="25">
        <v>1920</v>
      </c>
      <c r="C338" s="26" t="s">
        <v>47</v>
      </c>
      <c r="D338" s="54"/>
      <c r="E338" s="54"/>
      <c r="F338" s="54"/>
      <c r="G338" s="54"/>
      <c r="H338" s="27">
        <f t="shared" si="27"/>
        <v>0</v>
      </c>
      <c r="I338" s="29"/>
      <c r="J338" s="55"/>
      <c r="K338" s="54"/>
      <c r="L338" s="54"/>
      <c r="M338" s="54"/>
      <c r="N338" s="27">
        <f t="shared" si="28"/>
        <v>0</v>
      </c>
      <c r="O338" s="28">
        <f t="shared" si="29"/>
        <v>0</v>
      </c>
    </row>
    <row r="339" spans="1:15" ht="15" x14ac:dyDescent="0.25">
      <c r="A339" s="25">
        <v>10</v>
      </c>
      <c r="B339" s="25">
        <v>1930</v>
      </c>
      <c r="C339" s="26" t="s">
        <v>48</v>
      </c>
      <c r="D339" s="54">
        <v>4512634.43</v>
      </c>
      <c r="E339" s="54">
        <v>571509.25</v>
      </c>
      <c r="F339" s="54">
        <v>-433479</v>
      </c>
      <c r="G339" s="54"/>
      <c r="H339" s="27">
        <f t="shared" si="27"/>
        <v>4650664.68</v>
      </c>
      <c r="I339" s="29"/>
      <c r="J339" s="54">
        <v>-2713274.81</v>
      </c>
      <c r="K339" s="54">
        <v>-208800.47</v>
      </c>
      <c r="L339" s="54">
        <v>430054.72000000003</v>
      </c>
      <c r="M339" s="54"/>
      <c r="N339" s="27">
        <f t="shared" si="28"/>
        <v>-2492020.56</v>
      </c>
      <c r="O339" s="28">
        <f t="shared" si="29"/>
        <v>2158644.1199999996</v>
      </c>
    </row>
    <row r="340" spans="1:15" ht="15" x14ac:dyDescent="0.25">
      <c r="A340" s="25">
        <v>8</v>
      </c>
      <c r="B340" s="25">
        <v>1935</v>
      </c>
      <c r="C340" s="26" t="s">
        <v>49</v>
      </c>
      <c r="D340" s="54">
        <v>272397.36</v>
      </c>
      <c r="E340" s="54">
        <v>0</v>
      </c>
      <c r="F340" s="54">
        <v>0</v>
      </c>
      <c r="G340" s="54"/>
      <c r="H340" s="27">
        <f t="shared" si="27"/>
        <v>272397.36</v>
      </c>
      <c r="I340" s="29"/>
      <c r="J340" s="54">
        <v>-272397.36</v>
      </c>
      <c r="K340" s="54">
        <v>0</v>
      </c>
      <c r="L340" s="54">
        <v>0</v>
      </c>
      <c r="M340" s="54"/>
      <c r="N340" s="27">
        <f t="shared" si="28"/>
        <v>-272397.36</v>
      </c>
      <c r="O340" s="28">
        <f t="shared" si="29"/>
        <v>0</v>
      </c>
    </row>
    <row r="341" spans="1:15" ht="15" x14ac:dyDescent="0.25">
      <c r="A341" s="25">
        <v>8</v>
      </c>
      <c r="B341" s="25">
        <v>1940</v>
      </c>
      <c r="C341" s="26" t="s">
        <v>50</v>
      </c>
      <c r="D341" s="54">
        <v>1499692.5300000003</v>
      </c>
      <c r="E341" s="54">
        <v>3644.28</v>
      </c>
      <c r="F341" s="54">
        <v>0</v>
      </c>
      <c r="G341" s="54"/>
      <c r="H341" s="27">
        <f t="shared" si="27"/>
        <v>1503336.8100000003</v>
      </c>
      <c r="I341" s="29"/>
      <c r="J341" s="54">
        <v>-1373856.53</v>
      </c>
      <c r="K341" s="54">
        <v>-24605.920000000002</v>
      </c>
      <c r="L341" s="54">
        <v>0</v>
      </c>
      <c r="M341" s="54"/>
      <c r="N341" s="27">
        <f t="shared" si="28"/>
        <v>-1398462.45</v>
      </c>
      <c r="O341" s="28">
        <f t="shared" si="29"/>
        <v>104874.36000000034</v>
      </c>
    </row>
    <row r="342" spans="1:15" ht="15" x14ac:dyDescent="0.25">
      <c r="A342" s="25">
        <v>8</v>
      </c>
      <c r="B342" s="25">
        <v>1945</v>
      </c>
      <c r="C342" s="26" t="s">
        <v>51</v>
      </c>
      <c r="D342" s="54">
        <v>416645.36999999994</v>
      </c>
      <c r="E342" s="54">
        <v>6455</v>
      </c>
      <c r="F342" s="54">
        <v>0</v>
      </c>
      <c r="G342" s="54"/>
      <c r="H342" s="27">
        <f t="shared" si="27"/>
        <v>423100.36999999994</v>
      </c>
      <c r="I342" s="29"/>
      <c r="J342" s="54">
        <v>-382447.79999999993</v>
      </c>
      <c r="K342" s="54">
        <v>-7735.66</v>
      </c>
      <c r="L342" s="54">
        <v>0</v>
      </c>
      <c r="M342" s="54"/>
      <c r="N342" s="27">
        <f t="shared" si="28"/>
        <v>-390183.4599999999</v>
      </c>
      <c r="O342" s="28">
        <f t="shared" si="29"/>
        <v>32916.910000000033</v>
      </c>
    </row>
    <row r="343" spans="1:15" ht="15" x14ac:dyDescent="0.25">
      <c r="A343" s="25">
        <v>8</v>
      </c>
      <c r="B343" s="25">
        <v>1950</v>
      </c>
      <c r="C343" s="26" t="s">
        <v>52</v>
      </c>
      <c r="D343" s="54">
        <v>0</v>
      </c>
      <c r="E343" s="54">
        <v>0</v>
      </c>
      <c r="F343" s="54">
        <v>0</v>
      </c>
      <c r="G343" s="54"/>
      <c r="H343" s="27">
        <f t="shared" si="27"/>
        <v>0</v>
      </c>
      <c r="I343" s="29"/>
      <c r="J343" s="54">
        <v>0</v>
      </c>
      <c r="K343" s="54">
        <v>0</v>
      </c>
      <c r="L343" s="54">
        <v>0</v>
      </c>
      <c r="M343" s="54"/>
      <c r="N343" s="27">
        <f t="shared" si="28"/>
        <v>0</v>
      </c>
      <c r="O343" s="28">
        <f t="shared" si="29"/>
        <v>0</v>
      </c>
    </row>
    <row r="344" spans="1:15" ht="15" x14ac:dyDescent="0.25">
      <c r="A344" s="25">
        <v>8</v>
      </c>
      <c r="B344" s="25">
        <v>1955</v>
      </c>
      <c r="C344" s="26" t="s">
        <v>53</v>
      </c>
      <c r="D344" s="54">
        <v>362812.93</v>
      </c>
      <c r="E344" s="54">
        <v>0</v>
      </c>
      <c r="F344" s="54">
        <v>0</v>
      </c>
      <c r="G344" s="54"/>
      <c r="H344" s="27">
        <f t="shared" si="27"/>
        <v>362812.93</v>
      </c>
      <c r="I344" s="29"/>
      <c r="J344" s="54">
        <v>-200408.42</v>
      </c>
      <c r="K344" s="54">
        <v>-17095.2</v>
      </c>
      <c r="L344" s="54">
        <v>0</v>
      </c>
      <c r="M344" s="54"/>
      <c r="N344" s="27">
        <f t="shared" si="28"/>
        <v>-217503.62000000002</v>
      </c>
      <c r="O344" s="28">
        <f t="shared" si="29"/>
        <v>145309.30999999997</v>
      </c>
    </row>
    <row r="345" spans="1:15" ht="15" x14ac:dyDescent="0.25">
      <c r="A345" s="25">
        <v>8</v>
      </c>
      <c r="B345" s="25">
        <v>1955</v>
      </c>
      <c r="C345" s="26" t="s">
        <v>54</v>
      </c>
      <c r="D345" s="54"/>
      <c r="E345" s="54"/>
      <c r="F345" s="54"/>
      <c r="G345" s="54"/>
      <c r="H345" s="27">
        <f t="shared" si="27"/>
        <v>0</v>
      </c>
      <c r="I345" s="29"/>
      <c r="J345" s="55"/>
      <c r="K345" s="54"/>
      <c r="L345" s="54"/>
      <c r="M345" s="54"/>
      <c r="N345" s="27">
        <f t="shared" si="28"/>
        <v>0</v>
      </c>
      <c r="O345" s="28">
        <f t="shared" si="29"/>
        <v>0</v>
      </c>
    </row>
    <row r="346" spans="1:15" ht="15" x14ac:dyDescent="0.25">
      <c r="A346" s="25">
        <v>8</v>
      </c>
      <c r="B346" s="25">
        <v>1960</v>
      </c>
      <c r="C346" s="26" t="s">
        <v>55</v>
      </c>
      <c r="D346" s="54">
        <v>30621.25</v>
      </c>
      <c r="E346" s="54">
        <v>0</v>
      </c>
      <c r="F346" s="54">
        <v>-4014</v>
      </c>
      <c r="G346" s="54"/>
      <c r="H346" s="27">
        <f t="shared" si="27"/>
        <v>26607.25</v>
      </c>
      <c r="I346" s="29"/>
      <c r="J346" s="54">
        <v>-6108.32</v>
      </c>
      <c r="K346" s="54">
        <v>-2648.76</v>
      </c>
      <c r="L346" s="54">
        <v>1003.5</v>
      </c>
      <c r="M346" s="54"/>
      <c r="N346" s="27">
        <f t="shared" si="28"/>
        <v>-7753.58</v>
      </c>
      <c r="O346" s="28">
        <f t="shared" si="29"/>
        <v>18853.669999999998</v>
      </c>
    </row>
    <row r="347" spans="1:15" ht="25.5" x14ac:dyDescent="0.25">
      <c r="A347" s="1">
        <v>47</v>
      </c>
      <c r="B347" s="25">
        <v>1970</v>
      </c>
      <c r="C347" s="26" t="s">
        <v>56</v>
      </c>
      <c r="D347" s="54">
        <v>0</v>
      </c>
      <c r="E347" s="54">
        <v>0</v>
      </c>
      <c r="F347" s="54">
        <v>0</v>
      </c>
      <c r="G347" s="54"/>
      <c r="H347" s="27">
        <f t="shared" si="27"/>
        <v>0</v>
      </c>
      <c r="I347" s="29"/>
      <c r="J347" s="54">
        <v>0</v>
      </c>
      <c r="K347" s="54">
        <v>0</v>
      </c>
      <c r="L347" s="54">
        <v>0</v>
      </c>
      <c r="M347" s="54"/>
      <c r="N347" s="27">
        <f t="shared" si="28"/>
        <v>0</v>
      </c>
      <c r="O347" s="28">
        <f t="shared" si="29"/>
        <v>0</v>
      </c>
    </row>
    <row r="348" spans="1:15" ht="25.5" x14ac:dyDescent="0.25">
      <c r="A348" s="25">
        <v>47</v>
      </c>
      <c r="B348" s="25">
        <v>1975</v>
      </c>
      <c r="C348" s="26" t="s">
        <v>57</v>
      </c>
      <c r="D348" s="54">
        <v>0</v>
      </c>
      <c r="E348" s="54">
        <v>0</v>
      </c>
      <c r="F348" s="54">
        <v>0</v>
      </c>
      <c r="G348" s="54"/>
      <c r="H348" s="27">
        <f t="shared" si="27"/>
        <v>0</v>
      </c>
      <c r="I348" s="29"/>
      <c r="J348" s="54">
        <v>0</v>
      </c>
      <c r="K348" s="54">
        <v>0</v>
      </c>
      <c r="L348" s="54">
        <v>0</v>
      </c>
      <c r="M348" s="54"/>
      <c r="N348" s="27">
        <f t="shared" si="28"/>
        <v>0</v>
      </c>
      <c r="O348" s="28">
        <f t="shared" si="29"/>
        <v>0</v>
      </c>
    </row>
    <row r="349" spans="1:15" ht="15" x14ac:dyDescent="0.25">
      <c r="A349" s="25">
        <v>47</v>
      </c>
      <c r="B349" s="25">
        <v>1980</v>
      </c>
      <c r="C349" s="26" t="s">
        <v>58</v>
      </c>
      <c r="D349" s="54">
        <v>4229598.84</v>
      </c>
      <c r="E349" s="54">
        <v>15396</v>
      </c>
      <c r="F349" s="54">
        <v>0</v>
      </c>
      <c r="G349" s="54"/>
      <c r="H349" s="27">
        <f t="shared" si="27"/>
        <v>4244994.84</v>
      </c>
      <c r="I349" s="29"/>
      <c r="J349" s="54">
        <v>-3479097.37</v>
      </c>
      <c r="K349" s="54">
        <v>-69613.399999999994</v>
      </c>
      <c r="L349" s="54">
        <v>0</v>
      </c>
      <c r="M349" s="54"/>
      <c r="N349" s="27">
        <f t="shared" si="28"/>
        <v>-3548710.77</v>
      </c>
      <c r="O349" s="28">
        <f t="shared" si="29"/>
        <v>696284.06999999983</v>
      </c>
    </row>
    <row r="350" spans="1:15" ht="15" x14ac:dyDescent="0.25">
      <c r="A350" s="25">
        <v>47</v>
      </c>
      <c r="B350" s="25">
        <v>1985</v>
      </c>
      <c r="C350" s="26" t="s">
        <v>59</v>
      </c>
      <c r="D350" s="54">
        <v>0</v>
      </c>
      <c r="E350" s="54">
        <v>0</v>
      </c>
      <c r="F350" s="54">
        <v>0</v>
      </c>
      <c r="G350" s="54"/>
      <c r="H350" s="27">
        <f t="shared" si="27"/>
        <v>0</v>
      </c>
      <c r="I350" s="29"/>
      <c r="J350" s="54">
        <v>0</v>
      </c>
      <c r="K350" s="54">
        <v>0</v>
      </c>
      <c r="L350" s="54">
        <v>0</v>
      </c>
      <c r="M350" s="54"/>
      <c r="N350" s="27">
        <f t="shared" si="28"/>
        <v>0</v>
      </c>
      <c r="O350" s="28">
        <f t="shared" si="29"/>
        <v>0</v>
      </c>
    </row>
    <row r="351" spans="1:15" ht="15" x14ac:dyDescent="0.25">
      <c r="A351" s="1">
        <v>47</v>
      </c>
      <c r="B351" s="25">
        <v>1990</v>
      </c>
      <c r="C351" s="30" t="s">
        <v>60</v>
      </c>
      <c r="D351" s="54">
        <v>0</v>
      </c>
      <c r="E351" s="54">
        <v>0</v>
      </c>
      <c r="F351" s="54">
        <v>0</v>
      </c>
      <c r="G351" s="54"/>
      <c r="H351" s="27">
        <f t="shared" si="27"/>
        <v>0</v>
      </c>
      <c r="I351" s="29"/>
      <c r="J351" s="54">
        <v>0</v>
      </c>
      <c r="K351" s="54">
        <v>0</v>
      </c>
      <c r="L351" s="54">
        <v>0</v>
      </c>
      <c r="M351" s="54"/>
      <c r="N351" s="27">
        <f t="shared" si="28"/>
        <v>0</v>
      </c>
      <c r="O351" s="28">
        <f t="shared" si="29"/>
        <v>0</v>
      </c>
    </row>
    <row r="352" spans="1:15" ht="15" x14ac:dyDescent="0.25">
      <c r="A352" s="25">
        <v>47</v>
      </c>
      <c r="B352" s="25">
        <v>1995</v>
      </c>
      <c r="C352" s="26" t="s">
        <v>61</v>
      </c>
      <c r="D352" s="54">
        <v>-29277060.490000002</v>
      </c>
      <c r="E352" s="54">
        <v>0</v>
      </c>
      <c r="F352" s="54">
        <v>0</v>
      </c>
      <c r="G352" s="54"/>
      <c r="H352" s="27">
        <f t="shared" si="27"/>
        <v>-29277060.490000002</v>
      </c>
      <c r="I352" s="29"/>
      <c r="J352" s="54">
        <v>8794838.3599999994</v>
      </c>
      <c r="K352" s="54">
        <v>565405.24</v>
      </c>
      <c r="L352" s="54">
        <v>0</v>
      </c>
      <c r="M352" s="54"/>
      <c r="N352" s="27">
        <f t="shared" si="28"/>
        <v>9360243.5999999996</v>
      </c>
      <c r="O352" s="28">
        <f t="shared" si="29"/>
        <v>-19916816.890000001</v>
      </c>
    </row>
    <row r="353" spans="1:16" ht="15" x14ac:dyDescent="0.25">
      <c r="A353" s="25">
        <v>47</v>
      </c>
      <c r="B353" s="25">
        <v>2440</v>
      </c>
      <c r="C353" s="26" t="s">
        <v>62</v>
      </c>
      <c r="D353" s="54">
        <v>-15431774.52</v>
      </c>
      <c r="E353" s="54">
        <v>-3151665.05</v>
      </c>
      <c r="F353" s="54">
        <v>0</v>
      </c>
      <c r="G353" s="54"/>
      <c r="H353" s="27">
        <f t="shared" si="27"/>
        <v>-18583439.57</v>
      </c>
      <c r="J353" s="54">
        <v>639564.87</v>
      </c>
      <c r="K353" s="54">
        <v>375497.3</v>
      </c>
      <c r="L353" s="54">
        <v>0</v>
      </c>
      <c r="M353" s="54"/>
      <c r="N353" s="27">
        <f t="shared" si="28"/>
        <v>1015062.1699999999</v>
      </c>
      <c r="O353" s="28">
        <f t="shared" si="29"/>
        <v>-17568377.399999999</v>
      </c>
    </row>
    <row r="354" spans="1:16" ht="15" x14ac:dyDescent="0.25">
      <c r="A354" s="31"/>
      <c r="B354" s="31">
        <v>2005</v>
      </c>
      <c r="C354" s="32" t="s">
        <v>63</v>
      </c>
      <c r="D354" s="54">
        <v>0</v>
      </c>
      <c r="E354" s="54">
        <v>0</v>
      </c>
      <c r="F354" s="54">
        <v>0</v>
      </c>
      <c r="G354" s="54"/>
      <c r="H354" s="27">
        <f t="shared" si="27"/>
        <v>0</v>
      </c>
      <c r="J354" s="54">
        <v>0</v>
      </c>
      <c r="K354" s="54">
        <v>0</v>
      </c>
      <c r="L354" s="54">
        <v>0</v>
      </c>
      <c r="M354" s="54"/>
      <c r="N354" s="27">
        <f t="shared" si="28"/>
        <v>0</v>
      </c>
      <c r="O354" s="28">
        <f t="shared" si="29"/>
        <v>0</v>
      </c>
    </row>
    <row r="355" spans="1:16" x14ac:dyDescent="0.2">
      <c r="A355" s="31"/>
      <c r="B355" s="31"/>
      <c r="C355" s="33" t="s">
        <v>64</v>
      </c>
      <c r="D355" s="34">
        <f>SUM(D314:D354)</f>
        <v>272242819.31999987</v>
      </c>
      <c r="E355" s="34">
        <f>SUM(E314:E354)</f>
        <v>10331527.77</v>
      </c>
      <c r="F355" s="34">
        <f>SUM(F314:F354)</f>
        <v>-1201455.71</v>
      </c>
      <c r="G355" s="34"/>
      <c r="H355" s="34">
        <f>SUM(H314:H354)</f>
        <v>281372891.38</v>
      </c>
      <c r="I355" s="35"/>
      <c r="J355" s="34">
        <f>SUM(J314:J354)</f>
        <v>-157568662.70000005</v>
      </c>
      <c r="K355" s="34">
        <f>SUM(K314:K354)</f>
        <v>-5551768.79</v>
      </c>
      <c r="L355" s="34">
        <f>SUM(L314:L354)</f>
        <v>859038.02</v>
      </c>
      <c r="M355" s="34"/>
      <c r="N355" s="34">
        <f>SUM(N314:N354)</f>
        <v>-162261393.47000006</v>
      </c>
      <c r="O355" s="34">
        <f>SUM(O314:O354)</f>
        <v>119111497.91</v>
      </c>
    </row>
    <row r="356" spans="1:16" ht="37.5" x14ac:dyDescent="0.25">
      <c r="A356" s="31"/>
      <c r="B356" s="31"/>
      <c r="C356" s="36" t="s">
        <v>65</v>
      </c>
      <c r="D356" s="56"/>
      <c r="E356" s="56"/>
      <c r="F356" s="56"/>
      <c r="G356" s="56"/>
      <c r="H356" s="27">
        <f t="shared" ref="H356:H357" si="30">D356+E356+F356+G356</f>
        <v>0</v>
      </c>
      <c r="J356" s="56"/>
      <c r="K356" s="56"/>
      <c r="L356" s="56"/>
      <c r="M356" s="56"/>
      <c r="N356" s="27">
        <f t="shared" ref="N356:N357" si="31">J356+K356+L356+M356</f>
        <v>0</v>
      </c>
      <c r="O356" s="28">
        <f>H356+N356</f>
        <v>0</v>
      </c>
    </row>
    <row r="357" spans="1:16" ht="25.5" x14ac:dyDescent="0.25">
      <c r="A357" s="31"/>
      <c r="B357" s="31"/>
      <c r="C357" s="37" t="s">
        <v>66</v>
      </c>
      <c r="D357" s="56"/>
      <c r="E357" s="56"/>
      <c r="F357" s="56"/>
      <c r="G357" s="56"/>
      <c r="H357" s="27">
        <f t="shared" si="30"/>
        <v>0</v>
      </c>
      <c r="J357" s="56"/>
      <c r="K357" s="56"/>
      <c r="L357" s="56"/>
      <c r="M357" s="56"/>
      <c r="N357" s="27">
        <f t="shared" si="31"/>
        <v>0</v>
      </c>
      <c r="O357" s="28">
        <f t="shared" ref="O357" si="32">H357+N357</f>
        <v>0</v>
      </c>
    </row>
    <row r="358" spans="1:16" x14ac:dyDescent="0.2">
      <c r="A358" s="31"/>
      <c r="B358" s="31"/>
      <c r="C358" s="33" t="s">
        <v>67</v>
      </c>
      <c r="D358" s="34">
        <f>SUM(D355:D357)</f>
        <v>272242819.31999987</v>
      </c>
      <c r="E358" s="34">
        <f>SUM(E355:E357)</f>
        <v>10331527.77</v>
      </c>
      <c r="F358" s="34">
        <f>SUM(F355:F357)</f>
        <v>-1201455.71</v>
      </c>
      <c r="G358" s="34"/>
      <c r="H358" s="34">
        <f>SUM(H355:H357)</f>
        <v>281372891.38</v>
      </c>
      <c r="I358" s="35"/>
      <c r="J358" s="34">
        <f>SUM(J355:J357)</f>
        <v>-157568662.70000005</v>
      </c>
      <c r="K358" s="34">
        <f>SUM(K355:K357)</f>
        <v>-5551768.79</v>
      </c>
      <c r="L358" s="34">
        <f>SUM(L355:L357)</f>
        <v>859038.02</v>
      </c>
      <c r="M358" s="34"/>
      <c r="N358" s="34">
        <f>SUM(N355:N357)</f>
        <v>-162261393.47000006</v>
      </c>
      <c r="O358" s="34">
        <f>SUM(O355:O357)</f>
        <v>119111497.91</v>
      </c>
    </row>
    <row r="359" spans="1:16" ht="15" x14ac:dyDescent="0.25">
      <c r="A359" s="31"/>
      <c r="B359" s="31"/>
      <c r="C359" s="38" t="s">
        <v>68</v>
      </c>
      <c r="D359" s="39"/>
      <c r="E359" s="39"/>
      <c r="F359" s="39"/>
      <c r="G359" s="39"/>
      <c r="H359" s="39"/>
      <c r="I359" s="39"/>
      <c r="J359" s="40"/>
      <c r="K359" s="56"/>
      <c r="N359" s="41"/>
      <c r="O359" s="42"/>
    </row>
    <row r="360" spans="1:16" ht="15" x14ac:dyDescent="0.25">
      <c r="A360" s="31"/>
      <c r="B360" s="31"/>
      <c r="C360" s="38" t="s">
        <v>69</v>
      </c>
      <c r="D360" s="39"/>
      <c r="E360" s="39"/>
      <c r="F360" s="39"/>
      <c r="G360" s="39"/>
      <c r="H360" s="39"/>
      <c r="I360" s="39"/>
      <c r="J360" s="40"/>
      <c r="K360" s="34">
        <f>K358+K359</f>
        <v>-5551768.79</v>
      </c>
      <c r="N360" s="41"/>
      <c r="O360" s="42"/>
    </row>
    <row r="362" spans="1:16" x14ac:dyDescent="0.2">
      <c r="J362" s="2" t="s">
        <v>77</v>
      </c>
    </row>
    <row r="363" spans="1:16" ht="15" x14ac:dyDescent="0.25">
      <c r="A363" s="31">
        <v>47</v>
      </c>
      <c r="B363" s="31"/>
      <c r="C363" s="43" t="s">
        <v>78</v>
      </c>
      <c r="D363" s="44"/>
      <c r="E363" s="44"/>
      <c r="F363" s="44"/>
      <c r="G363" s="44"/>
      <c r="H363" s="44"/>
      <c r="I363" s="44"/>
      <c r="J363" s="44" t="s">
        <v>79</v>
      </c>
      <c r="K363" s="44"/>
      <c r="L363" s="55">
        <v>332135.15999999997</v>
      </c>
      <c r="M363" s="57"/>
    </row>
    <row r="364" spans="1:16" ht="15" x14ac:dyDescent="0.25">
      <c r="A364" s="31">
        <v>47</v>
      </c>
      <c r="B364" s="31"/>
      <c r="C364" s="43" t="s">
        <v>78</v>
      </c>
      <c r="D364" s="44"/>
      <c r="E364" s="44"/>
      <c r="F364" s="44"/>
      <c r="G364" s="44"/>
      <c r="H364" s="44"/>
      <c r="I364" s="44"/>
      <c r="J364" s="44" t="s">
        <v>80</v>
      </c>
      <c r="K364" s="44"/>
      <c r="L364" s="55">
        <v>375497.3</v>
      </c>
      <c r="M364" s="57"/>
    </row>
    <row r="365" spans="1:16" ht="15" x14ac:dyDescent="0.25">
      <c r="A365" s="31"/>
      <c r="B365" s="31"/>
      <c r="C365" s="43"/>
      <c r="D365" s="44"/>
      <c r="E365" s="44"/>
      <c r="F365" s="44"/>
      <c r="G365" s="44"/>
      <c r="H365" s="44"/>
      <c r="I365" s="44"/>
      <c r="J365" s="44"/>
      <c r="K365" s="44"/>
      <c r="L365" s="55"/>
      <c r="M365" s="57"/>
    </row>
    <row r="366" spans="1:16" ht="15" x14ac:dyDescent="0.25">
      <c r="J366" s="3" t="s">
        <v>75</v>
      </c>
      <c r="L366" s="45">
        <f>K360-L363-L364-L365</f>
        <v>-6259401.25</v>
      </c>
      <c r="M366" s="46"/>
    </row>
    <row r="367" spans="1:16" x14ac:dyDescent="0.2">
      <c r="P367" s="47"/>
    </row>
    <row r="368" spans="1:16" ht="15" x14ac:dyDescent="0.2">
      <c r="E368" s="9" t="s">
        <v>8</v>
      </c>
      <c r="F368" s="10" t="s">
        <v>76</v>
      </c>
      <c r="G368" s="10"/>
    </row>
    <row r="369" spans="1:15" ht="15" x14ac:dyDescent="0.25">
      <c r="E369" s="9" t="s">
        <v>10</v>
      </c>
      <c r="F369" s="53">
        <v>2019</v>
      </c>
      <c r="G369" s="53"/>
      <c r="H369" s="11"/>
    </row>
    <row r="371" spans="1:15" x14ac:dyDescent="0.2">
      <c r="D371" s="12" t="s">
        <v>11</v>
      </c>
      <c r="E371" s="13"/>
      <c r="F371" s="13"/>
      <c r="G371" s="13"/>
      <c r="H371" s="14"/>
      <c r="J371" s="15"/>
      <c r="K371" s="16" t="s">
        <v>12</v>
      </c>
      <c r="L371" s="16"/>
      <c r="M371" s="16"/>
      <c r="N371" s="17"/>
    </row>
    <row r="372" spans="1:15" ht="30" customHeight="1" x14ac:dyDescent="0.2">
      <c r="A372" s="18" t="s">
        <v>13</v>
      </c>
      <c r="B372" s="18" t="s">
        <v>14</v>
      </c>
      <c r="C372" s="19" t="s">
        <v>15</v>
      </c>
      <c r="D372" s="18" t="s">
        <v>16</v>
      </c>
      <c r="E372" s="20" t="s">
        <v>17</v>
      </c>
      <c r="F372" s="20" t="s">
        <v>18</v>
      </c>
      <c r="G372" s="20" t="s">
        <v>19</v>
      </c>
      <c r="H372" s="18" t="s">
        <v>20</v>
      </c>
      <c r="I372" s="21"/>
      <c r="J372" s="22" t="s">
        <v>16</v>
      </c>
      <c r="K372" s="23" t="s">
        <v>21</v>
      </c>
      <c r="L372" s="23" t="s">
        <v>18</v>
      </c>
      <c r="M372" s="20" t="s">
        <v>19</v>
      </c>
      <c r="N372" s="24" t="s">
        <v>20</v>
      </c>
      <c r="O372" s="18" t="s">
        <v>22</v>
      </c>
    </row>
    <row r="373" spans="1:15" ht="25.5" customHeight="1" x14ac:dyDescent="0.25">
      <c r="A373" s="25">
        <v>14.1</v>
      </c>
      <c r="B373" s="25">
        <v>1609</v>
      </c>
      <c r="C373" s="26" t="s">
        <v>23</v>
      </c>
      <c r="D373" s="54">
        <v>5113602</v>
      </c>
      <c r="E373" s="54">
        <v>1772800</v>
      </c>
      <c r="F373" s="54">
        <v>0</v>
      </c>
      <c r="G373" s="54">
        <v>-2568000</v>
      </c>
      <c r="H373" s="27">
        <f t="shared" ref="H373:H413" si="33">D373+E373+F373+G373</f>
        <v>4318402</v>
      </c>
      <c r="I373" s="21"/>
      <c r="J373" s="54">
        <v>-385413.76</v>
      </c>
      <c r="K373" s="54">
        <v>-100000.02</v>
      </c>
      <c r="L373" s="54">
        <v>0</v>
      </c>
      <c r="M373" s="54">
        <v>42800</v>
      </c>
      <c r="N373" s="27">
        <f t="shared" ref="N373:N413" si="34">J373+K373+L373+M373</f>
        <v>-442613.78</v>
      </c>
      <c r="O373" s="28">
        <f>H373+N373</f>
        <v>3875788.2199999997</v>
      </c>
    </row>
    <row r="374" spans="1:15" ht="25.5" x14ac:dyDescent="0.25">
      <c r="A374" s="25">
        <v>12</v>
      </c>
      <c r="B374" s="25">
        <v>1611</v>
      </c>
      <c r="C374" s="26" t="s">
        <v>24</v>
      </c>
      <c r="D374" s="54">
        <v>8668792.7199999988</v>
      </c>
      <c r="E374" s="54">
        <v>1998199.79</v>
      </c>
      <c r="F374" s="54">
        <v>0</v>
      </c>
      <c r="G374" s="54">
        <v>0</v>
      </c>
      <c r="H374" s="27">
        <f t="shared" si="33"/>
        <v>10666992.509999998</v>
      </c>
      <c r="I374" s="29"/>
      <c r="J374" s="54">
        <v>-6476043.6899999995</v>
      </c>
      <c r="K374" s="54">
        <v>-791134.66</v>
      </c>
      <c r="L374" s="54">
        <v>0</v>
      </c>
      <c r="M374" s="54">
        <v>0</v>
      </c>
      <c r="N374" s="27">
        <f t="shared" si="34"/>
        <v>-7267178.3499999996</v>
      </c>
      <c r="O374" s="28">
        <f>H374+N374</f>
        <v>3399814.1599999983</v>
      </c>
    </row>
    <row r="375" spans="1:15" ht="25.5" x14ac:dyDescent="0.25">
      <c r="A375" s="25" t="s">
        <v>25</v>
      </c>
      <c r="B375" s="25">
        <v>1612</v>
      </c>
      <c r="C375" s="26" t="s">
        <v>26</v>
      </c>
      <c r="D375" s="54">
        <v>189350.5</v>
      </c>
      <c r="E375" s="54">
        <v>0</v>
      </c>
      <c r="F375" s="54">
        <v>0</v>
      </c>
      <c r="G375" s="54">
        <v>0</v>
      </c>
      <c r="H375" s="27">
        <f t="shared" si="33"/>
        <v>189350.5</v>
      </c>
      <c r="I375" s="29"/>
      <c r="J375" s="54">
        <v>-43175.420000000006</v>
      </c>
      <c r="K375" s="54">
        <v>-2521.2600000000002</v>
      </c>
      <c r="L375" s="54">
        <v>0</v>
      </c>
      <c r="M375" s="54">
        <v>0</v>
      </c>
      <c r="N375" s="27">
        <f t="shared" si="34"/>
        <v>-45696.680000000008</v>
      </c>
      <c r="O375" s="28">
        <f>H375+N375</f>
        <v>143653.82</v>
      </c>
    </row>
    <row r="376" spans="1:15" ht="15" x14ac:dyDescent="0.25">
      <c r="A376" s="25" t="s">
        <v>27</v>
      </c>
      <c r="B376" s="25">
        <v>1805</v>
      </c>
      <c r="C376" s="26" t="s">
        <v>28</v>
      </c>
      <c r="D376" s="54">
        <v>202702.95</v>
      </c>
      <c r="E376" s="54">
        <v>0</v>
      </c>
      <c r="F376" s="54">
        <v>0</v>
      </c>
      <c r="G376" s="54">
        <v>0</v>
      </c>
      <c r="H376" s="27">
        <f t="shared" si="33"/>
        <v>202702.95</v>
      </c>
      <c r="I376" s="29"/>
      <c r="J376" s="54">
        <v>0</v>
      </c>
      <c r="K376" s="54">
        <v>0</v>
      </c>
      <c r="L376" s="54">
        <v>0</v>
      </c>
      <c r="M376" s="54">
        <v>0</v>
      </c>
      <c r="N376" s="27">
        <f t="shared" si="34"/>
        <v>0</v>
      </c>
      <c r="O376" s="28">
        <f>H376+N376</f>
        <v>202702.95</v>
      </c>
    </row>
    <row r="377" spans="1:15" ht="15" x14ac:dyDescent="0.25">
      <c r="A377" s="25">
        <v>47</v>
      </c>
      <c r="B377" s="25">
        <v>1808</v>
      </c>
      <c r="C377" s="26" t="s">
        <v>29</v>
      </c>
      <c r="D377" s="54">
        <v>2471290.2599999998</v>
      </c>
      <c r="E377" s="54">
        <v>67264.149999999994</v>
      </c>
      <c r="F377" s="54">
        <v>0</v>
      </c>
      <c r="G377" s="54">
        <v>0</v>
      </c>
      <c r="H377" s="27">
        <f t="shared" si="33"/>
        <v>2538554.4099999997</v>
      </c>
      <c r="I377" s="29"/>
      <c r="J377" s="54">
        <v>-1538383.0299999998</v>
      </c>
      <c r="K377" s="54">
        <v>-63788.39</v>
      </c>
      <c r="L377" s="54">
        <v>0</v>
      </c>
      <c r="M377" s="54">
        <v>0</v>
      </c>
      <c r="N377" s="27">
        <f t="shared" si="34"/>
        <v>-1602171.4199999997</v>
      </c>
      <c r="O377" s="28">
        <f t="shared" ref="O377:O413" si="35">H377+N377</f>
        <v>936382.99</v>
      </c>
    </row>
    <row r="378" spans="1:15" ht="15" x14ac:dyDescent="0.25">
      <c r="A378" s="25">
        <v>13</v>
      </c>
      <c r="B378" s="25">
        <v>1810</v>
      </c>
      <c r="C378" s="26" t="s">
        <v>30</v>
      </c>
      <c r="D378" s="54">
        <v>0</v>
      </c>
      <c r="E378" s="54">
        <v>0</v>
      </c>
      <c r="F378" s="54">
        <v>0</v>
      </c>
      <c r="G378" s="54">
        <v>0</v>
      </c>
      <c r="H378" s="27">
        <f t="shared" si="33"/>
        <v>0</v>
      </c>
      <c r="I378" s="29"/>
      <c r="J378" s="54">
        <v>0</v>
      </c>
      <c r="K378" s="54">
        <v>0</v>
      </c>
      <c r="L378" s="54">
        <v>0</v>
      </c>
      <c r="M378" s="54">
        <v>0</v>
      </c>
      <c r="N378" s="27">
        <f t="shared" si="34"/>
        <v>0</v>
      </c>
      <c r="O378" s="28">
        <f t="shared" si="35"/>
        <v>0</v>
      </c>
    </row>
    <row r="379" spans="1:15" ht="15" x14ac:dyDescent="0.25">
      <c r="A379" s="25">
        <v>47</v>
      </c>
      <c r="B379" s="25">
        <v>1815</v>
      </c>
      <c r="C379" s="26" t="s">
        <v>31</v>
      </c>
      <c r="D379" s="54">
        <v>0</v>
      </c>
      <c r="E379" s="54">
        <v>0</v>
      </c>
      <c r="F379" s="54">
        <v>0</v>
      </c>
      <c r="G379" s="54">
        <v>0</v>
      </c>
      <c r="H379" s="27">
        <f t="shared" si="33"/>
        <v>0</v>
      </c>
      <c r="I379" s="29"/>
      <c r="J379" s="54">
        <v>0</v>
      </c>
      <c r="K379" s="54">
        <v>0</v>
      </c>
      <c r="L379" s="54">
        <v>0</v>
      </c>
      <c r="M379" s="54">
        <v>0</v>
      </c>
      <c r="N379" s="27">
        <f t="shared" si="34"/>
        <v>0</v>
      </c>
      <c r="O379" s="28">
        <f t="shared" si="35"/>
        <v>0</v>
      </c>
    </row>
    <row r="380" spans="1:15" ht="15" x14ac:dyDescent="0.25">
      <c r="A380" s="25">
        <v>47</v>
      </c>
      <c r="B380" s="25">
        <v>1820</v>
      </c>
      <c r="C380" s="26" t="s">
        <v>32</v>
      </c>
      <c r="D380" s="54">
        <v>14427059.240000002</v>
      </c>
      <c r="E380" s="54">
        <v>51680.47</v>
      </c>
      <c r="F380" s="54">
        <v>0</v>
      </c>
      <c r="G380" s="54">
        <v>0</v>
      </c>
      <c r="H380" s="27">
        <f t="shared" si="33"/>
        <v>14478739.710000003</v>
      </c>
      <c r="I380" s="29"/>
      <c r="J380" s="54">
        <v>-10442332.209999999</v>
      </c>
      <c r="K380" s="54">
        <v>-236896.42</v>
      </c>
      <c r="L380" s="54">
        <v>0</v>
      </c>
      <c r="M380" s="54">
        <v>0</v>
      </c>
      <c r="N380" s="27">
        <f t="shared" si="34"/>
        <v>-10679228.629999999</v>
      </c>
      <c r="O380" s="28">
        <f t="shared" si="35"/>
        <v>3799511.0800000038</v>
      </c>
    </row>
    <row r="381" spans="1:15" ht="15" x14ac:dyDescent="0.25">
      <c r="A381" s="25">
        <v>47</v>
      </c>
      <c r="B381" s="25">
        <v>1825</v>
      </c>
      <c r="C381" s="26" t="s">
        <v>33</v>
      </c>
      <c r="D381" s="54">
        <v>0</v>
      </c>
      <c r="E381" s="54">
        <v>0</v>
      </c>
      <c r="F381" s="54">
        <v>0</v>
      </c>
      <c r="G381" s="54">
        <v>0</v>
      </c>
      <c r="H381" s="27">
        <f t="shared" si="33"/>
        <v>0</v>
      </c>
      <c r="I381" s="29"/>
      <c r="J381" s="54">
        <v>0</v>
      </c>
      <c r="K381" s="54">
        <v>0</v>
      </c>
      <c r="L381" s="54">
        <v>0</v>
      </c>
      <c r="M381" s="54">
        <v>0</v>
      </c>
      <c r="N381" s="27">
        <f t="shared" si="34"/>
        <v>0</v>
      </c>
      <c r="O381" s="28">
        <f t="shared" si="35"/>
        <v>0</v>
      </c>
    </row>
    <row r="382" spans="1:15" ht="15" x14ac:dyDescent="0.25">
      <c r="A382" s="25">
        <v>47</v>
      </c>
      <c r="B382" s="25">
        <v>1830</v>
      </c>
      <c r="C382" s="26" t="s">
        <v>34</v>
      </c>
      <c r="D382" s="54">
        <v>42734396.5</v>
      </c>
      <c r="E382" s="54">
        <v>2227946.29</v>
      </c>
      <c r="F382" s="54">
        <v>-2547</v>
      </c>
      <c r="G382" s="54">
        <v>0</v>
      </c>
      <c r="H382" s="27">
        <f t="shared" si="33"/>
        <v>44959795.789999999</v>
      </c>
      <c r="I382" s="29"/>
      <c r="J382" s="54">
        <v>-18819272.010000002</v>
      </c>
      <c r="K382" s="54">
        <v>-809547.65</v>
      </c>
      <c r="L382" s="54">
        <v>542.91</v>
      </c>
      <c r="M382" s="54">
        <v>0</v>
      </c>
      <c r="N382" s="27">
        <f t="shared" si="34"/>
        <v>-19628276.75</v>
      </c>
      <c r="O382" s="28">
        <f t="shared" si="35"/>
        <v>25331519.039999999</v>
      </c>
    </row>
    <row r="383" spans="1:15" ht="15" x14ac:dyDescent="0.25">
      <c r="A383" s="25">
        <v>47</v>
      </c>
      <c r="B383" s="25">
        <v>1835</v>
      </c>
      <c r="C383" s="26" t="s">
        <v>35</v>
      </c>
      <c r="D383" s="54">
        <v>51676706.910000004</v>
      </c>
      <c r="E383" s="54">
        <v>3483923.1</v>
      </c>
      <c r="F383" s="54">
        <v>0</v>
      </c>
      <c r="G383" s="54">
        <v>0</v>
      </c>
      <c r="H383" s="27">
        <f t="shared" si="33"/>
        <v>55160630.010000005</v>
      </c>
      <c r="I383" s="29"/>
      <c r="J383" s="54">
        <v>-27451170.180000003</v>
      </c>
      <c r="K383" s="54">
        <v>-740840.33</v>
      </c>
      <c r="L383" s="54">
        <v>0</v>
      </c>
      <c r="M383" s="54">
        <v>0</v>
      </c>
      <c r="N383" s="27">
        <f t="shared" si="34"/>
        <v>-28192010.510000002</v>
      </c>
      <c r="O383" s="28">
        <f t="shared" si="35"/>
        <v>26968619.500000004</v>
      </c>
    </row>
    <row r="384" spans="1:15" ht="15" x14ac:dyDescent="0.25">
      <c r="A384" s="25">
        <v>47</v>
      </c>
      <c r="B384" s="25">
        <v>1840</v>
      </c>
      <c r="C384" s="26" t="s">
        <v>36</v>
      </c>
      <c r="D384" s="54">
        <v>23578629.509999998</v>
      </c>
      <c r="E384" s="54">
        <v>1843837.58</v>
      </c>
      <c r="F384" s="54">
        <v>0</v>
      </c>
      <c r="G384" s="54">
        <v>0</v>
      </c>
      <c r="H384" s="27">
        <f t="shared" si="33"/>
        <v>25422467.089999996</v>
      </c>
      <c r="I384" s="29"/>
      <c r="J384" s="54">
        <v>-9169990.3900000006</v>
      </c>
      <c r="K384" s="54">
        <v>-299613.74</v>
      </c>
      <c r="L384" s="54">
        <v>0</v>
      </c>
      <c r="M384" s="54">
        <v>0</v>
      </c>
      <c r="N384" s="27">
        <f t="shared" si="34"/>
        <v>-9469604.1300000008</v>
      </c>
      <c r="O384" s="28">
        <f t="shared" si="35"/>
        <v>15952862.959999995</v>
      </c>
    </row>
    <row r="385" spans="1:15" ht="15" x14ac:dyDescent="0.25">
      <c r="A385" s="25">
        <v>47</v>
      </c>
      <c r="B385" s="25">
        <v>1845</v>
      </c>
      <c r="C385" s="26" t="s">
        <v>37</v>
      </c>
      <c r="D385" s="54">
        <v>36367501.569999993</v>
      </c>
      <c r="E385" s="54">
        <v>3638505.13</v>
      </c>
      <c r="F385" s="54">
        <v>0</v>
      </c>
      <c r="G385" s="54">
        <v>0</v>
      </c>
      <c r="H385" s="27">
        <f t="shared" si="33"/>
        <v>40006006.699999996</v>
      </c>
      <c r="I385" s="29"/>
      <c r="J385" s="54">
        <v>-17936223.450000003</v>
      </c>
      <c r="K385" s="54">
        <v>-805531.56</v>
      </c>
      <c r="L385" s="54">
        <v>0</v>
      </c>
      <c r="M385" s="54">
        <v>0</v>
      </c>
      <c r="N385" s="27">
        <f t="shared" si="34"/>
        <v>-18741755.010000002</v>
      </c>
      <c r="O385" s="28">
        <f t="shared" si="35"/>
        <v>21264251.689999994</v>
      </c>
    </row>
    <row r="386" spans="1:15" ht="15" x14ac:dyDescent="0.25">
      <c r="A386" s="25">
        <v>47</v>
      </c>
      <c r="B386" s="25">
        <v>1850</v>
      </c>
      <c r="C386" s="26" t="s">
        <v>38</v>
      </c>
      <c r="D386" s="54">
        <v>57488183.36999999</v>
      </c>
      <c r="E386" s="54">
        <v>1563463.69</v>
      </c>
      <c r="F386" s="54">
        <v>-97445.75</v>
      </c>
      <c r="G386" s="54">
        <v>0</v>
      </c>
      <c r="H386" s="27">
        <f t="shared" si="33"/>
        <v>58954201.309999987</v>
      </c>
      <c r="I386" s="29"/>
      <c r="J386" s="54">
        <v>-31755399.850000001</v>
      </c>
      <c r="K386" s="54">
        <v>-924482.98</v>
      </c>
      <c r="L386" s="54">
        <v>65275.45</v>
      </c>
      <c r="M386" s="54">
        <v>0</v>
      </c>
      <c r="N386" s="27">
        <f t="shared" si="34"/>
        <v>-32614607.380000003</v>
      </c>
      <c r="O386" s="28">
        <f t="shared" si="35"/>
        <v>26339593.929999985</v>
      </c>
    </row>
    <row r="387" spans="1:15" ht="15" x14ac:dyDescent="0.25">
      <c r="A387" s="25">
        <v>47</v>
      </c>
      <c r="B387" s="25">
        <v>1855</v>
      </c>
      <c r="C387" s="26" t="s">
        <v>39</v>
      </c>
      <c r="D387" s="54">
        <v>40883709.930000007</v>
      </c>
      <c r="E387" s="54">
        <v>2033329.05</v>
      </c>
      <c r="F387" s="54">
        <v>0</v>
      </c>
      <c r="G387" s="54">
        <v>0</v>
      </c>
      <c r="H387" s="27">
        <f t="shared" si="33"/>
        <v>42917038.980000004</v>
      </c>
      <c r="I387" s="29"/>
      <c r="J387" s="54">
        <v>-20243689.120000001</v>
      </c>
      <c r="K387" s="54">
        <v>-433665.96</v>
      </c>
      <c r="L387" s="54">
        <v>0</v>
      </c>
      <c r="M387" s="54">
        <v>0</v>
      </c>
      <c r="N387" s="27">
        <f t="shared" si="34"/>
        <v>-20677355.080000002</v>
      </c>
      <c r="O387" s="28">
        <f t="shared" si="35"/>
        <v>22239683.900000002</v>
      </c>
    </row>
    <row r="388" spans="1:15" ht="15" x14ac:dyDescent="0.25">
      <c r="A388" s="25">
        <v>47</v>
      </c>
      <c r="B388" s="25">
        <v>1860</v>
      </c>
      <c r="C388" s="26" t="s">
        <v>40</v>
      </c>
      <c r="D388" s="54">
        <v>21138412.789999999</v>
      </c>
      <c r="E388" s="54">
        <v>509429.07</v>
      </c>
      <c r="F388" s="54">
        <v>-94696.12</v>
      </c>
      <c r="G388" s="54">
        <v>0</v>
      </c>
      <c r="H388" s="27">
        <f t="shared" si="33"/>
        <v>21553145.739999998</v>
      </c>
      <c r="I388" s="29"/>
      <c r="J388" s="54">
        <v>-12223526.43</v>
      </c>
      <c r="K388" s="54">
        <v>-990719.92</v>
      </c>
      <c r="L388" s="54">
        <v>56604.41</v>
      </c>
      <c r="M388" s="54">
        <v>0</v>
      </c>
      <c r="N388" s="27">
        <f t="shared" si="34"/>
        <v>-13157641.939999999</v>
      </c>
      <c r="O388" s="28">
        <f t="shared" si="35"/>
        <v>8395503.7999999989</v>
      </c>
    </row>
    <row r="389" spans="1:15" ht="15" x14ac:dyDescent="0.25">
      <c r="A389" s="25">
        <v>47</v>
      </c>
      <c r="B389" s="25">
        <v>1860</v>
      </c>
      <c r="C389" s="26" t="s">
        <v>41</v>
      </c>
      <c r="D389" s="54"/>
      <c r="E389" s="54"/>
      <c r="F389" s="54"/>
      <c r="G389" s="54"/>
      <c r="H389" s="27">
        <f t="shared" si="33"/>
        <v>0</v>
      </c>
      <c r="I389" s="29"/>
      <c r="J389" s="54"/>
      <c r="K389" s="54"/>
      <c r="L389" s="54"/>
      <c r="M389" s="54"/>
      <c r="N389" s="27">
        <f t="shared" si="34"/>
        <v>0</v>
      </c>
      <c r="O389" s="28">
        <f t="shared" si="35"/>
        <v>0</v>
      </c>
    </row>
    <row r="390" spans="1:15" ht="15" x14ac:dyDescent="0.25">
      <c r="A390" s="25" t="s">
        <v>27</v>
      </c>
      <c r="B390" s="25">
        <v>1905</v>
      </c>
      <c r="C390" s="26" t="s">
        <v>28</v>
      </c>
      <c r="D390" s="54">
        <v>96299.71</v>
      </c>
      <c r="E390" s="54">
        <v>0</v>
      </c>
      <c r="F390" s="54">
        <v>0</v>
      </c>
      <c r="G390" s="54">
        <v>0</v>
      </c>
      <c r="H390" s="27">
        <f t="shared" si="33"/>
        <v>96299.71</v>
      </c>
      <c r="I390" s="29"/>
      <c r="J390" s="54">
        <v>0</v>
      </c>
      <c r="K390" s="54">
        <v>0</v>
      </c>
      <c r="L390" s="54">
        <v>0</v>
      </c>
      <c r="M390" s="54">
        <v>0</v>
      </c>
      <c r="N390" s="27">
        <f t="shared" si="34"/>
        <v>0</v>
      </c>
      <c r="O390" s="28">
        <f t="shared" si="35"/>
        <v>96299.71</v>
      </c>
    </row>
    <row r="391" spans="1:15" ht="15" x14ac:dyDescent="0.25">
      <c r="A391" s="25">
        <v>47</v>
      </c>
      <c r="B391" s="25">
        <v>1908</v>
      </c>
      <c r="C391" s="26" t="s">
        <v>42</v>
      </c>
      <c r="D391" s="54">
        <v>9746555.6699999999</v>
      </c>
      <c r="E391" s="54">
        <v>826104.39</v>
      </c>
      <c r="F391" s="54">
        <v>0</v>
      </c>
      <c r="G391" s="54">
        <v>0</v>
      </c>
      <c r="H391" s="27">
        <f t="shared" si="33"/>
        <v>10572660.060000001</v>
      </c>
      <c r="I391" s="29"/>
      <c r="J391" s="54">
        <v>-5452558.9800000004</v>
      </c>
      <c r="K391" s="54">
        <v>-306949.28999999998</v>
      </c>
      <c r="L391" s="54">
        <v>0</v>
      </c>
      <c r="M391" s="54">
        <v>0</v>
      </c>
      <c r="N391" s="27">
        <f t="shared" si="34"/>
        <v>-5759508.2700000005</v>
      </c>
      <c r="O391" s="28">
        <f t="shared" si="35"/>
        <v>4813151.79</v>
      </c>
    </row>
    <row r="392" spans="1:15" ht="15" x14ac:dyDescent="0.25">
      <c r="A392" s="25">
        <v>13</v>
      </c>
      <c r="B392" s="25">
        <v>1910</v>
      </c>
      <c r="C392" s="26" t="s">
        <v>30</v>
      </c>
      <c r="D392" s="54">
        <v>0</v>
      </c>
      <c r="E392" s="54">
        <v>0</v>
      </c>
      <c r="F392" s="54">
        <v>0</v>
      </c>
      <c r="G392" s="54">
        <v>0</v>
      </c>
      <c r="H392" s="27">
        <f t="shared" si="33"/>
        <v>0</v>
      </c>
      <c r="I392" s="29"/>
      <c r="J392" s="54">
        <v>0</v>
      </c>
      <c r="K392" s="54">
        <v>0</v>
      </c>
      <c r="L392" s="54">
        <v>0</v>
      </c>
      <c r="M392" s="54">
        <v>0</v>
      </c>
      <c r="N392" s="27">
        <f t="shared" si="34"/>
        <v>0</v>
      </c>
      <c r="O392" s="28">
        <f t="shared" si="35"/>
        <v>0</v>
      </c>
    </row>
    <row r="393" spans="1:15" ht="15" x14ac:dyDescent="0.25">
      <c r="A393" s="25">
        <v>8</v>
      </c>
      <c r="B393" s="25">
        <v>1915</v>
      </c>
      <c r="C393" s="26" t="s">
        <v>43</v>
      </c>
      <c r="D393" s="54">
        <v>1741426.1900000004</v>
      </c>
      <c r="E393" s="54">
        <v>145114.47</v>
      </c>
      <c r="F393" s="54">
        <v>0</v>
      </c>
      <c r="G393" s="54">
        <v>0</v>
      </c>
      <c r="H393" s="27">
        <f t="shared" si="33"/>
        <v>1886540.6600000004</v>
      </c>
      <c r="I393" s="29"/>
      <c r="J393" s="54">
        <v>-1456940.01</v>
      </c>
      <c r="K393" s="54">
        <v>-62617.24</v>
      </c>
      <c r="L393" s="54">
        <v>0</v>
      </c>
      <c r="M393" s="54">
        <v>0</v>
      </c>
      <c r="N393" s="27">
        <f t="shared" si="34"/>
        <v>-1519557.25</v>
      </c>
      <c r="O393" s="28">
        <f t="shared" si="35"/>
        <v>366983.41000000038</v>
      </c>
    </row>
    <row r="394" spans="1:15" ht="15" x14ac:dyDescent="0.25">
      <c r="A394" s="25">
        <v>8</v>
      </c>
      <c r="B394" s="25">
        <v>1915</v>
      </c>
      <c r="C394" s="26" t="s">
        <v>44</v>
      </c>
      <c r="D394" s="54"/>
      <c r="E394" s="54"/>
      <c r="F394" s="54"/>
      <c r="G394" s="54"/>
      <c r="H394" s="27">
        <f t="shared" si="33"/>
        <v>0</v>
      </c>
      <c r="I394" s="29"/>
      <c r="J394" s="54"/>
      <c r="K394" s="54"/>
      <c r="L394" s="54"/>
      <c r="M394" s="54"/>
      <c r="N394" s="27">
        <f t="shared" si="34"/>
        <v>0</v>
      </c>
      <c r="O394" s="28">
        <f t="shared" si="35"/>
        <v>0</v>
      </c>
    </row>
    <row r="395" spans="1:15" ht="15" x14ac:dyDescent="0.25">
      <c r="A395" s="25">
        <v>10</v>
      </c>
      <c r="B395" s="25">
        <v>1920</v>
      </c>
      <c r="C395" s="26" t="s">
        <v>45</v>
      </c>
      <c r="D395" s="54">
        <v>1224857.3800000001</v>
      </c>
      <c r="E395" s="54">
        <v>154127.82</v>
      </c>
      <c r="F395" s="54">
        <v>-44537.46</v>
      </c>
      <c r="G395" s="54">
        <v>0</v>
      </c>
      <c r="H395" s="27">
        <f t="shared" si="33"/>
        <v>1334447.7400000002</v>
      </c>
      <c r="I395" s="29"/>
      <c r="J395" s="54">
        <v>-915548.91</v>
      </c>
      <c r="K395" s="54">
        <v>-101631.71</v>
      </c>
      <c r="L395" s="54">
        <v>44537.46</v>
      </c>
      <c r="M395" s="54">
        <v>0</v>
      </c>
      <c r="N395" s="27">
        <f t="shared" si="34"/>
        <v>-972643.16</v>
      </c>
      <c r="O395" s="28">
        <f t="shared" si="35"/>
        <v>361804.58000000019</v>
      </c>
    </row>
    <row r="396" spans="1:15" ht="25.5" x14ac:dyDescent="0.25">
      <c r="A396" s="25">
        <v>45</v>
      </c>
      <c r="B396" s="25">
        <v>1920</v>
      </c>
      <c r="C396" s="26" t="s">
        <v>46</v>
      </c>
      <c r="D396" s="54"/>
      <c r="E396" s="54"/>
      <c r="F396" s="54"/>
      <c r="G396" s="54"/>
      <c r="H396" s="27">
        <f t="shared" si="33"/>
        <v>0</v>
      </c>
      <c r="I396" s="29"/>
      <c r="J396" s="54"/>
      <c r="K396" s="54"/>
      <c r="L396" s="54"/>
      <c r="M396" s="54"/>
      <c r="N396" s="27">
        <f t="shared" si="34"/>
        <v>0</v>
      </c>
      <c r="O396" s="28">
        <f t="shared" si="35"/>
        <v>0</v>
      </c>
    </row>
    <row r="397" spans="1:15" ht="25.5" x14ac:dyDescent="0.25">
      <c r="A397" s="25">
        <v>50</v>
      </c>
      <c r="B397" s="25">
        <v>1920</v>
      </c>
      <c r="C397" s="26" t="s">
        <v>47</v>
      </c>
      <c r="D397" s="54"/>
      <c r="E397" s="54"/>
      <c r="F397" s="54"/>
      <c r="G397" s="54"/>
      <c r="H397" s="27">
        <f t="shared" si="33"/>
        <v>0</v>
      </c>
      <c r="I397" s="29"/>
      <c r="J397" s="54"/>
      <c r="K397" s="54"/>
      <c r="L397" s="54"/>
      <c r="M397" s="54"/>
      <c r="N397" s="27">
        <f t="shared" si="34"/>
        <v>0</v>
      </c>
      <c r="O397" s="28">
        <f t="shared" si="35"/>
        <v>0</v>
      </c>
    </row>
    <row r="398" spans="1:15" ht="15" x14ac:dyDescent="0.25">
      <c r="A398" s="25">
        <v>10</v>
      </c>
      <c r="B398" s="25">
        <v>1930</v>
      </c>
      <c r="C398" s="26" t="s">
        <v>48</v>
      </c>
      <c r="D398" s="54">
        <v>4650664.68</v>
      </c>
      <c r="E398" s="54">
        <v>380768.65</v>
      </c>
      <c r="F398" s="54">
        <v>-359669.22</v>
      </c>
      <c r="G398" s="54">
        <v>0</v>
      </c>
      <c r="H398" s="27">
        <f t="shared" si="33"/>
        <v>4671764.1100000003</v>
      </c>
      <c r="I398" s="29"/>
      <c r="J398" s="54">
        <v>-2492020.56</v>
      </c>
      <c r="K398" s="54">
        <v>-311147.39</v>
      </c>
      <c r="L398" s="54">
        <v>314925.37</v>
      </c>
      <c r="M398" s="54">
        <v>0</v>
      </c>
      <c r="N398" s="27">
        <f t="shared" si="34"/>
        <v>-2488242.58</v>
      </c>
      <c r="O398" s="28">
        <f t="shared" si="35"/>
        <v>2183521.5300000003</v>
      </c>
    </row>
    <row r="399" spans="1:15" ht="15" x14ac:dyDescent="0.25">
      <c r="A399" s="25">
        <v>8</v>
      </c>
      <c r="B399" s="25">
        <v>1935</v>
      </c>
      <c r="C399" s="26" t="s">
        <v>49</v>
      </c>
      <c r="D399" s="54">
        <v>272397.36</v>
      </c>
      <c r="E399" s="54">
        <v>0</v>
      </c>
      <c r="F399" s="54">
        <v>0</v>
      </c>
      <c r="G399" s="54">
        <v>0</v>
      </c>
      <c r="H399" s="27">
        <f t="shared" si="33"/>
        <v>272397.36</v>
      </c>
      <c r="I399" s="29"/>
      <c r="J399" s="54">
        <v>-272397.36</v>
      </c>
      <c r="K399" s="54">
        <v>0</v>
      </c>
      <c r="L399" s="54">
        <v>0</v>
      </c>
      <c r="M399" s="54">
        <v>0</v>
      </c>
      <c r="N399" s="27">
        <f t="shared" si="34"/>
        <v>-272397.36</v>
      </c>
      <c r="O399" s="28">
        <f t="shared" si="35"/>
        <v>0</v>
      </c>
    </row>
    <row r="400" spans="1:15" ht="15" x14ac:dyDescent="0.25">
      <c r="A400" s="25">
        <v>8</v>
      </c>
      <c r="B400" s="25">
        <v>1940</v>
      </c>
      <c r="C400" s="26" t="s">
        <v>50</v>
      </c>
      <c r="D400" s="54">
        <v>1503336.8100000003</v>
      </c>
      <c r="E400" s="54">
        <v>5500</v>
      </c>
      <c r="F400" s="54">
        <v>0</v>
      </c>
      <c r="G400" s="54">
        <v>0</v>
      </c>
      <c r="H400" s="27">
        <f t="shared" si="33"/>
        <v>1508836.8100000003</v>
      </c>
      <c r="I400" s="29"/>
      <c r="J400" s="54">
        <v>-1398462.45</v>
      </c>
      <c r="K400" s="54">
        <v>-23150.97</v>
      </c>
      <c r="L400" s="54">
        <v>0</v>
      </c>
      <c r="M400" s="54">
        <v>0</v>
      </c>
      <c r="N400" s="27">
        <f t="shared" si="34"/>
        <v>-1421613.42</v>
      </c>
      <c r="O400" s="28">
        <f t="shared" si="35"/>
        <v>87223.390000000363</v>
      </c>
    </row>
    <row r="401" spans="1:15" ht="15" x14ac:dyDescent="0.25">
      <c r="A401" s="25">
        <v>8</v>
      </c>
      <c r="B401" s="25">
        <v>1945</v>
      </c>
      <c r="C401" s="26" t="s">
        <v>51</v>
      </c>
      <c r="D401" s="54">
        <v>423100.36999999994</v>
      </c>
      <c r="E401" s="54">
        <v>4066</v>
      </c>
      <c r="F401" s="54">
        <v>0</v>
      </c>
      <c r="G401" s="54">
        <v>0</v>
      </c>
      <c r="H401" s="27">
        <f t="shared" si="33"/>
        <v>427166.36999999994</v>
      </c>
      <c r="I401" s="29"/>
      <c r="J401" s="54">
        <v>-390183.4599999999</v>
      </c>
      <c r="K401" s="54">
        <v>-7046.64</v>
      </c>
      <c r="L401" s="54">
        <v>0</v>
      </c>
      <c r="M401" s="54">
        <v>0</v>
      </c>
      <c r="N401" s="27">
        <f t="shared" si="34"/>
        <v>-397230.09999999992</v>
      </c>
      <c r="O401" s="28">
        <f t="shared" si="35"/>
        <v>29936.270000000019</v>
      </c>
    </row>
    <row r="402" spans="1:15" ht="15" x14ac:dyDescent="0.25">
      <c r="A402" s="25">
        <v>8</v>
      </c>
      <c r="B402" s="25">
        <v>1950</v>
      </c>
      <c r="C402" s="26" t="s">
        <v>52</v>
      </c>
      <c r="D402" s="54">
        <v>0</v>
      </c>
      <c r="E402" s="54">
        <v>0</v>
      </c>
      <c r="F402" s="54">
        <v>0</v>
      </c>
      <c r="G402" s="54">
        <v>0</v>
      </c>
      <c r="H402" s="27">
        <f t="shared" si="33"/>
        <v>0</v>
      </c>
      <c r="I402" s="29"/>
      <c r="J402" s="54">
        <v>0</v>
      </c>
      <c r="K402" s="54">
        <v>0</v>
      </c>
      <c r="L402" s="54">
        <v>0</v>
      </c>
      <c r="M402" s="54">
        <v>0</v>
      </c>
      <c r="N402" s="27">
        <f t="shared" si="34"/>
        <v>0</v>
      </c>
      <c r="O402" s="28">
        <f t="shared" si="35"/>
        <v>0</v>
      </c>
    </row>
    <row r="403" spans="1:15" ht="15" x14ac:dyDescent="0.25">
      <c r="A403" s="25">
        <v>8</v>
      </c>
      <c r="B403" s="25">
        <v>1955</v>
      </c>
      <c r="C403" s="26" t="s">
        <v>53</v>
      </c>
      <c r="D403" s="54">
        <v>362812.93</v>
      </c>
      <c r="E403" s="54">
        <v>0</v>
      </c>
      <c r="F403" s="54">
        <v>0</v>
      </c>
      <c r="G403" s="54">
        <v>0</v>
      </c>
      <c r="H403" s="27">
        <f t="shared" si="33"/>
        <v>362812.93</v>
      </c>
      <c r="I403" s="29"/>
      <c r="J403" s="54">
        <v>-217503.62000000002</v>
      </c>
      <c r="K403" s="54">
        <v>-17095.2</v>
      </c>
      <c r="L403" s="54">
        <v>0</v>
      </c>
      <c r="M403" s="54">
        <v>0</v>
      </c>
      <c r="N403" s="27">
        <f t="shared" si="34"/>
        <v>-234598.82000000004</v>
      </c>
      <c r="O403" s="28">
        <f t="shared" si="35"/>
        <v>128214.10999999996</v>
      </c>
    </row>
    <row r="404" spans="1:15" ht="15" x14ac:dyDescent="0.25">
      <c r="A404" s="25">
        <v>8</v>
      </c>
      <c r="B404" s="25">
        <v>1955</v>
      </c>
      <c r="C404" s="26" t="s">
        <v>54</v>
      </c>
      <c r="D404" s="54"/>
      <c r="E404" s="54"/>
      <c r="F404" s="54"/>
      <c r="G404" s="54">
        <v>0</v>
      </c>
      <c r="H404" s="27">
        <f t="shared" si="33"/>
        <v>0</v>
      </c>
      <c r="I404" s="29"/>
      <c r="J404" s="54"/>
      <c r="K404" s="54"/>
      <c r="L404" s="54"/>
      <c r="M404" s="54"/>
      <c r="N404" s="27">
        <f t="shared" si="34"/>
        <v>0</v>
      </c>
      <c r="O404" s="28">
        <f t="shared" si="35"/>
        <v>0</v>
      </c>
    </row>
    <row r="405" spans="1:15" ht="15" x14ac:dyDescent="0.25">
      <c r="A405" s="25">
        <v>8</v>
      </c>
      <c r="B405" s="25">
        <v>1960</v>
      </c>
      <c r="C405" s="26" t="s">
        <v>55</v>
      </c>
      <c r="D405" s="54">
        <v>26607.25</v>
      </c>
      <c r="E405" s="54">
        <v>0</v>
      </c>
      <c r="F405" s="54">
        <v>0</v>
      </c>
      <c r="G405" s="54">
        <v>0</v>
      </c>
      <c r="H405" s="27">
        <f t="shared" si="33"/>
        <v>26607.25</v>
      </c>
      <c r="I405" s="29"/>
      <c r="J405" s="54">
        <v>-7753.58</v>
      </c>
      <c r="K405" s="54">
        <v>-2661.24</v>
      </c>
      <c r="L405" s="54">
        <v>0</v>
      </c>
      <c r="M405" s="54">
        <v>0</v>
      </c>
      <c r="N405" s="27">
        <f t="shared" si="34"/>
        <v>-10414.82</v>
      </c>
      <c r="O405" s="28">
        <f t="shared" si="35"/>
        <v>16192.43</v>
      </c>
    </row>
    <row r="406" spans="1:15" ht="25.5" x14ac:dyDescent="0.25">
      <c r="A406" s="1">
        <v>47</v>
      </c>
      <c r="B406" s="25">
        <v>1970</v>
      </c>
      <c r="C406" s="26" t="s">
        <v>56</v>
      </c>
      <c r="D406" s="54">
        <v>0</v>
      </c>
      <c r="E406" s="54">
        <v>0</v>
      </c>
      <c r="F406" s="54">
        <v>0</v>
      </c>
      <c r="G406" s="54">
        <v>0</v>
      </c>
      <c r="H406" s="27">
        <f t="shared" si="33"/>
        <v>0</v>
      </c>
      <c r="I406" s="29"/>
      <c r="J406" s="54">
        <v>0</v>
      </c>
      <c r="K406" s="54">
        <v>0</v>
      </c>
      <c r="L406" s="54">
        <v>0</v>
      </c>
      <c r="M406" s="54">
        <v>0</v>
      </c>
      <c r="N406" s="27">
        <f t="shared" si="34"/>
        <v>0</v>
      </c>
      <c r="O406" s="28">
        <f t="shared" si="35"/>
        <v>0</v>
      </c>
    </row>
    <row r="407" spans="1:15" ht="25.5" x14ac:dyDescent="0.25">
      <c r="A407" s="25">
        <v>47</v>
      </c>
      <c r="B407" s="25">
        <v>1975</v>
      </c>
      <c r="C407" s="26" t="s">
        <v>57</v>
      </c>
      <c r="D407" s="54">
        <v>0</v>
      </c>
      <c r="E407" s="54">
        <v>0</v>
      </c>
      <c r="F407" s="54">
        <v>0</v>
      </c>
      <c r="G407" s="54">
        <v>0</v>
      </c>
      <c r="H407" s="27">
        <f t="shared" si="33"/>
        <v>0</v>
      </c>
      <c r="I407" s="29"/>
      <c r="J407" s="54">
        <v>0</v>
      </c>
      <c r="K407" s="54">
        <v>0</v>
      </c>
      <c r="L407" s="54">
        <v>0</v>
      </c>
      <c r="M407" s="54">
        <v>0</v>
      </c>
      <c r="N407" s="27">
        <f t="shared" si="34"/>
        <v>0</v>
      </c>
      <c r="O407" s="28">
        <f t="shared" si="35"/>
        <v>0</v>
      </c>
    </row>
    <row r="408" spans="1:15" ht="15" x14ac:dyDescent="0.25">
      <c r="A408" s="25">
        <v>47</v>
      </c>
      <c r="B408" s="25">
        <v>1980</v>
      </c>
      <c r="C408" s="26" t="s">
        <v>58</v>
      </c>
      <c r="D408" s="54">
        <v>4244994.84</v>
      </c>
      <c r="E408" s="54">
        <v>72577.149999999994</v>
      </c>
      <c r="F408" s="54">
        <v>0</v>
      </c>
      <c r="G408" s="54">
        <v>0</v>
      </c>
      <c r="H408" s="27">
        <f t="shared" si="33"/>
        <v>4317571.99</v>
      </c>
      <c r="I408" s="29"/>
      <c r="J408" s="54">
        <v>-3548710.77</v>
      </c>
      <c r="K408" s="54">
        <v>-52719.199999999997</v>
      </c>
      <c r="L408" s="54">
        <v>0</v>
      </c>
      <c r="M408" s="54">
        <v>0</v>
      </c>
      <c r="N408" s="27">
        <f t="shared" si="34"/>
        <v>-3601429.97</v>
      </c>
      <c r="O408" s="28">
        <f t="shared" si="35"/>
        <v>716142.02</v>
      </c>
    </row>
    <row r="409" spans="1:15" ht="15" x14ac:dyDescent="0.25">
      <c r="A409" s="25">
        <v>47</v>
      </c>
      <c r="B409" s="25">
        <v>1985</v>
      </c>
      <c r="C409" s="26" t="s">
        <v>59</v>
      </c>
      <c r="D409" s="54">
        <v>0</v>
      </c>
      <c r="E409" s="54">
        <v>0</v>
      </c>
      <c r="F409" s="54">
        <v>0</v>
      </c>
      <c r="G409" s="54">
        <v>0</v>
      </c>
      <c r="H409" s="27">
        <f t="shared" si="33"/>
        <v>0</v>
      </c>
      <c r="I409" s="29"/>
      <c r="J409" s="54">
        <v>0</v>
      </c>
      <c r="K409" s="54">
        <v>0</v>
      </c>
      <c r="L409" s="54">
        <v>0</v>
      </c>
      <c r="M409" s="54">
        <v>0</v>
      </c>
      <c r="N409" s="27">
        <f t="shared" si="34"/>
        <v>0</v>
      </c>
      <c r="O409" s="28">
        <f t="shared" si="35"/>
        <v>0</v>
      </c>
    </row>
    <row r="410" spans="1:15" ht="15" x14ac:dyDescent="0.25">
      <c r="A410" s="1">
        <v>47</v>
      </c>
      <c r="B410" s="25">
        <v>1990</v>
      </c>
      <c r="C410" s="30" t="s">
        <v>60</v>
      </c>
      <c r="D410" s="54">
        <v>0</v>
      </c>
      <c r="E410" s="54">
        <v>0</v>
      </c>
      <c r="F410" s="54">
        <v>0</v>
      </c>
      <c r="G410" s="54">
        <v>0</v>
      </c>
      <c r="H410" s="27">
        <f t="shared" si="33"/>
        <v>0</v>
      </c>
      <c r="I410" s="29"/>
      <c r="J410" s="54">
        <v>0</v>
      </c>
      <c r="K410" s="54">
        <v>0</v>
      </c>
      <c r="L410" s="54">
        <v>0</v>
      </c>
      <c r="M410" s="54">
        <v>0</v>
      </c>
      <c r="N410" s="27">
        <f t="shared" si="34"/>
        <v>0</v>
      </c>
      <c r="O410" s="28">
        <f t="shared" si="35"/>
        <v>0</v>
      </c>
    </row>
    <row r="411" spans="1:15" ht="15" x14ac:dyDescent="0.25">
      <c r="A411" s="25">
        <v>47</v>
      </c>
      <c r="B411" s="25">
        <v>1995</v>
      </c>
      <c r="C411" s="26" t="s">
        <v>61</v>
      </c>
      <c r="D411" s="54">
        <v>-29277060.490000002</v>
      </c>
      <c r="E411" s="54">
        <v>0</v>
      </c>
      <c r="F411" s="54">
        <v>0</v>
      </c>
      <c r="G411" s="54">
        <v>0</v>
      </c>
      <c r="H411" s="27">
        <f t="shared" si="33"/>
        <v>-29277060.490000002</v>
      </c>
      <c r="I411" s="29"/>
      <c r="J411" s="54">
        <v>9360243.5999999996</v>
      </c>
      <c r="K411" s="54">
        <v>565405.24</v>
      </c>
      <c r="L411" s="54">
        <v>0</v>
      </c>
      <c r="M411" s="54">
        <v>0</v>
      </c>
      <c r="N411" s="27">
        <f t="shared" si="34"/>
        <v>9925648.8399999999</v>
      </c>
      <c r="O411" s="28">
        <f t="shared" si="35"/>
        <v>-19351411.650000002</v>
      </c>
    </row>
    <row r="412" spans="1:15" ht="15" x14ac:dyDescent="0.25">
      <c r="A412" s="25">
        <v>47</v>
      </c>
      <c r="B412" s="25">
        <v>2440</v>
      </c>
      <c r="C412" s="26" t="s">
        <v>62</v>
      </c>
      <c r="D412" s="54">
        <v>-18583439.57</v>
      </c>
      <c r="E412" s="54">
        <v>-6214032.29</v>
      </c>
      <c r="F412" s="54">
        <v>0</v>
      </c>
      <c r="G412" s="54">
        <v>0</v>
      </c>
      <c r="H412" s="27">
        <f t="shared" si="33"/>
        <v>-24797471.859999999</v>
      </c>
      <c r="J412" s="54">
        <v>1015062.1699999999</v>
      </c>
      <c r="K412" s="54">
        <v>477935.69</v>
      </c>
      <c r="L412" s="54">
        <v>0</v>
      </c>
      <c r="M412" s="54">
        <v>0</v>
      </c>
      <c r="N412" s="27">
        <f t="shared" si="34"/>
        <v>1492997.8599999999</v>
      </c>
      <c r="O412" s="28">
        <f t="shared" si="35"/>
        <v>-23304474</v>
      </c>
    </row>
    <row r="413" spans="1:15" ht="15" x14ac:dyDescent="0.25">
      <c r="A413" s="31"/>
      <c r="B413" s="31">
        <v>2005</v>
      </c>
      <c r="C413" s="32" t="s">
        <v>63</v>
      </c>
      <c r="D413" s="54">
        <v>0</v>
      </c>
      <c r="E413" s="54">
        <v>0</v>
      </c>
      <c r="F413" s="54">
        <v>0</v>
      </c>
      <c r="G413" s="54">
        <v>0</v>
      </c>
      <c r="H413" s="27">
        <f t="shared" si="33"/>
        <v>0</v>
      </c>
      <c r="J413" s="54">
        <v>0</v>
      </c>
      <c r="K413" s="54">
        <v>0</v>
      </c>
      <c r="L413" s="54">
        <v>0</v>
      </c>
      <c r="M413" s="54">
        <v>0</v>
      </c>
      <c r="N413" s="27">
        <f t="shared" si="34"/>
        <v>0</v>
      </c>
      <c r="O413" s="28">
        <f t="shared" si="35"/>
        <v>0</v>
      </c>
    </row>
    <row r="414" spans="1:15" x14ac:dyDescent="0.2">
      <c r="A414" s="31"/>
      <c r="B414" s="31"/>
      <c r="C414" s="33" t="s">
        <v>64</v>
      </c>
      <c r="D414" s="34">
        <f>SUM(D373:D413)</f>
        <v>281372891.38</v>
      </c>
      <c r="E414" s="34">
        <f>SUM(E373:E413)</f>
        <v>14564604.509999998</v>
      </c>
      <c r="F414" s="34">
        <f>SUM(F373:F413)</f>
        <v>-598895.54999999993</v>
      </c>
      <c r="G414" s="34">
        <f>SUM(G373:G413)</f>
        <v>-2568000</v>
      </c>
      <c r="H414" s="34">
        <f>SUM(H373:H413)</f>
        <v>292770600.34000003</v>
      </c>
      <c r="I414" s="35"/>
      <c r="J414" s="34">
        <f t="shared" ref="J414:O414" si="36">SUM(J373:J413)</f>
        <v>-162261393.47000006</v>
      </c>
      <c r="K414" s="34">
        <f t="shared" si="36"/>
        <v>-6040420.8399999989</v>
      </c>
      <c r="L414" s="34">
        <f t="shared" si="36"/>
        <v>481885.6</v>
      </c>
      <c r="M414" s="34">
        <f t="shared" si="36"/>
        <v>42800</v>
      </c>
      <c r="N414" s="34">
        <f t="shared" si="36"/>
        <v>-167777128.71000001</v>
      </c>
      <c r="O414" s="34">
        <f t="shared" si="36"/>
        <v>124993471.63000003</v>
      </c>
    </row>
    <row r="415" spans="1:15" ht="37.5" x14ac:dyDescent="0.25">
      <c r="A415" s="31"/>
      <c r="B415" s="31"/>
      <c r="C415" s="36" t="s">
        <v>65</v>
      </c>
      <c r="D415" s="56"/>
      <c r="E415" s="56"/>
      <c r="F415" s="56"/>
      <c r="G415" s="54"/>
      <c r="H415" s="27">
        <f t="shared" ref="H415:H416" si="37">D415+E415+F415+G415</f>
        <v>0</v>
      </c>
      <c r="J415" s="56"/>
      <c r="K415" s="56"/>
      <c r="L415" s="56"/>
      <c r="M415" s="56"/>
      <c r="N415" s="27">
        <f t="shared" ref="N415:N416" si="38">J415+K415+L415+M415</f>
        <v>0</v>
      </c>
      <c r="O415" s="28">
        <f>H415+N415</f>
        <v>0</v>
      </c>
    </row>
    <row r="416" spans="1:15" ht="25.5" x14ac:dyDescent="0.25">
      <c r="A416" s="31"/>
      <c r="B416" s="31"/>
      <c r="C416" s="37" t="s">
        <v>66</v>
      </c>
      <c r="D416" s="56"/>
      <c r="E416" s="56"/>
      <c r="F416" s="56"/>
      <c r="G416" s="54"/>
      <c r="H416" s="27">
        <f t="shared" si="37"/>
        <v>0</v>
      </c>
      <c r="J416" s="56"/>
      <c r="K416" s="56"/>
      <c r="L416" s="56"/>
      <c r="M416" s="56"/>
      <c r="N416" s="27">
        <f t="shared" si="38"/>
        <v>0</v>
      </c>
      <c r="O416" s="28">
        <f t="shared" ref="O416" si="39">H416+N416</f>
        <v>0</v>
      </c>
    </row>
    <row r="417" spans="1:16" x14ac:dyDescent="0.2">
      <c r="A417" s="31"/>
      <c r="B417" s="31"/>
      <c r="C417" s="33" t="s">
        <v>67</v>
      </c>
      <c r="D417" s="34">
        <f>SUM(D414:D416)</f>
        <v>281372891.38</v>
      </c>
      <c r="E417" s="34">
        <f>SUM(E414:E416)</f>
        <v>14564604.509999998</v>
      </c>
      <c r="F417" s="34">
        <f>SUM(F414:F416)</f>
        <v>-598895.54999999993</v>
      </c>
      <c r="G417" s="34">
        <f>SUM(G414:G416)</f>
        <v>-2568000</v>
      </c>
      <c r="H417" s="34">
        <f>SUM(H414:H416)</f>
        <v>292770600.34000003</v>
      </c>
      <c r="I417" s="35"/>
      <c r="J417" s="34">
        <f>SUM(J414:J416)</f>
        <v>-162261393.47000006</v>
      </c>
      <c r="K417" s="34">
        <f>SUM(K414:K416)</f>
        <v>-6040420.8399999989</v>
      </c>
      <c r="L417" s="34">
        <f>SUM(L414:L416)</f>
        <v>481885.6</v>
      </c>
      <c r="M417" s="34"/>
      <c r="N417" s="34">
        <f>SUM(N414:N416)</f>
        <v>-167777128.71000001</v>
      </c>
      <c r="O417" s="34">
        <f>SUM(O414:O416)</f>
        <v>124993471.63000003</v>
      </c>
    </row>
    <row r="418" spans="1:16" ht="15" x14ac:dyDescent="0.25">
      <c r="A418" s="31"/>
      <c r="B418" s="31"/>
      <c r="C418" s="38" t="s">
        <v>68</v>
      </c>
      <c r="D418" s="39"/>
      <c r="E418" s="39"/>
      <c r="F418" s="39"/>
      <c r="G418" s="39"/>
      <c r="H418" s="39"/>
      <c r="I418" s="39"/>
      <c r="J418" s="40"/>
      <c r="K418" s="56"/>
      <c r="N418" s="41"/>
      <c r="O418" s="42"/>
    </row>
    <row r="419" spans="1:16" ht="15" x14ac:dyDescent="0.25">
      <c r="A419" s="31"/>
      <c r="B419" s="31"/>
      <c r="C419" s="38" t="s">
        <v>69</v>
      </c>
      <c r="D419" s="39"/>
      <c r="E419" s="39"/>
      <c r="F419" s="39"/>
      <c r="G419" s="39"/>
      <c r="H419" s="39"/>
      <c r="I419" s="39"/>
      <c r="J419" s="40"/>
      <c r="K419" s="34">
        <f>K417+K418</f>
        <v>-6040420.8399999989</v>
      </c>
      <c r="N419" s="41"/>
      <c r="O419" s="42"/>
    </row>
    <row r="421" spans="1:16" x14ac:dyDescent="0.2">
      <c r="J421" s="2" t="s">
        <v>82</v>
      </c>
    </row>
    <row r="422" spans="1:16" ht="15" x14ac:dyDescent="0.25">
      <c r="A422" s="31">
        <v>10</v>
      </c>
      <c r="B422" s="31"/>
      <c r="C422" s="43" t="s">
        <v>71</v>
      </c>
      <c r="D422" s="44"/>
      <c r="E422" s="44"/>
      <c r="F422" s="44"/>
      <c r="G422" s="44"/>
      <c r="H422" s="44"/>
      <c r="I422" s="44"/>
      <c r="J422" s="44" t="s">
        <v>83</v>
      </c>
      <c r="K422" s="44"/>
      <c r="L422" s="55">
        <v>-48222.39</v>
      </c>
      <c r="M422" s="57"/>
    </row>
    <row r="423" spans="1:16" ht="15" x14ac:dyDescent="0.25">
      <c r="A423" s="31">
        <v>12</v>
      </c>
      <c r="B423" s="31"/>
      <c r="C423" s="43" t="s">
        <v>84</v>
      </c>
      <c r="D423" s="44"/>
      <c r="E423" s="44"/>
      <c r="F423" s="44"/>
      <c r="G423" s="44"/>
      <c r="H423" s="44"/>
      <c r="I423" s="44"/>
      <c r="J423" s="44" t="s">
        <v>85</v>
      </c>
      <c r="K423" s="44"/>
      <c r="L423" s="55">
        <v>-125702.97</v>
      </c>
      <c r="M423" s="57"/>
    </row>
    <row r="424" spans="1:16" ht="15" x14ac:dyDescent="0.25">
      <c r="A424" s="31">
        <v>14.1</v>
      </c>
      <c r="B424" s="31"/>
      <c r="C424" s="43" t="s">
        <v>23</v>
      </c>
      <c r="D424" s="44"/>
      <c r="E424" s="44"/>
      <c r="F424" s="44"/>
      <c r="G424" s="44"/>
      <c r="H424" s="44"/>
      <c r="I424" s="44"/>
      <c r="J424" s="44" t="s">
        <v>86</v>
      </c>
      <c r="K424" s="44"/>
      <c r="L424" s="55">
        <f>-M414</f>
        <v>-42800</v>
      </c>
      <c r="M424" s="57"/>
    </row>
    <row r="425" spans="1:16" ht="15" x14ac:dyDescent="0.25">
      <c r="A425" s="31">
        <v>47</v>
      </c>
      <c r="B425" s="31"/>
      <c r="C425" s="43" t="s">
        <v>78</v>
      </c>
      <c r="D425" s="44"/>
      <c r="E425" s="44"/>
      <c r="F425" s="44"/>
      <c r="G425" s="44"/>
      <c r="H425" s="44"/>
      <c r="I425" s="44"/>
      <c r="J425" s="44" t="s">
        <v>79</v>
      </c>
      <c r="K425" s="44"/>
      <c r="L425" s="55">
        <v>70261.98</v>
      </c>
      <c r="M425" s="57"/>
    </row>
    <row r="426" spans="1:16" ht="15" x14ac:dyDescent="0.25">
      <c r="A426" s="31"/>
      <c r="B426" s="31"/>
      <c r="C426" s="43"/>
      <c r="D426" s="44"/>
      <c r="E426" s="44"/>
      <c r="F426" s="44"/>
      <c r="G426" s="44"/>
      <c r="H426" s="44"/>
      <c r="I426" s="44"/>
      <c r="J426" s="44" t="s">
        <v>80</v>
      </c>
      <c r="K426" s="44"/>
      <c r="L426" s="55">
        <v>477935.69</v>
      </c>
      <c r="M426" s="57"/>
      <c r="P426" s="47"/>
    </row>
    <row r="427" spans="1:16" ht="15" x14ac:dyDescent="0.25">
      <c r="E427" s="9" t="s">
        <v>8</v>
      </c>
      <c r="F427" s="10" t="s">
        <v>76</v>
      </c>
      <c r="G427" s="10"/>
      <c r="J427" s="3" t="s">
        <v>75</v>
      </c>
      <c r="L427" s="45">
        <f>K419-L422-L423-L424-L425-L426</f>
        <v>-6371893.1500000004</v>
      </c>
    </row>
    <row r="428" spans="1:16" ht="15" x14ac:dyDescent="0.25">
      <c r="E428" s="9" t="s">
        <v>10</v>
      </c>
      <c r="F428" s="53">
        <v>2020</v>
      </c>
      <c r="G428" s="53"/>
      <c r="H428" s="11"/>
    </row>
    <row r="430" spans="1:16" x14ac:dyDescent="0.2">
      <c r="D430" s="12" t="s">
        <v>11</v>
      </c>
      <c r="E430" s="13"/>
      <c r="F430" s="13"/>
      <c r="G430" s="13"/>
      <c r="H430" s="14"/>
      <c r="J430" s="15"/>
      <c r="K430" s="16" t="s">
        <v>12</v>
      </c>
      <c r="L430" s="16"/>
      <c r="M430" s="16"/>
      <c r="N430" s="17"/>
    </row>
    <row r="431" spans="1:16" ht="30" customHeight="1" x14ac:dyDescent="0.2">
      <c r="A431" s="18" t="s">
        <v>13</v>
      </c>
      <c r="B431" s="18" t="s">
        <v>14</v>
      </c>
      <c r="C431" s="19" t="s">
        <v>15</v>
      </c>
      <c r="D431" s="18" t="s">
        <v>16</v>
      </c>
      <c r="E431" s="20" t="s">
        <v>17</v>
      </c>
      <c r="F431" s="20" t="s">
        <v>18</v>
      </c>
      <c r="G431" s="20" t="s">
        <v>19</v>
      </c>
      <c r="H431" s="18" t="s">
        <v>20</v>
      </c>
      <c r="I431" s="21"/>
      <c r="J431" s="22" t="s">
        <v>16</v>
      </c>
      <c r="K431" s="23" t="s">
        <v>21</v>
      </c>
      <c r="L431" s="23" t="s">
        <v>18</v>
      </c>
      <c r="M431" s="20" t="s">
        <v>19</v>
      </c>
      <c r="N431" s="24" t="s">
        <v>20</v>
      </c>
      <c r="O431" s="18" t="s">
        <v>22</v>
      </c>
    </row>
    <row r="432" spans="1:16" ht="25.5" customHeight="1" x14ac:dyDescent="0.25">
      <c r="A432" s="25">
        <v>14.1</v>
      </c>
      <c r="B432" s="25">
        <v>1609</v>
      </c>
      <c r="C432" s="26" t="s">
        <v>23</v>
      </c>
      <c r="D432" s="54">
        <v>4318402</v>
      </c>
      <c r="E432" s="54">
        <v>0</v>
      </c>
      <c r="F432" s="54">
        <v>0</v>
      </c>
      <c r="G432" s="54"/>
      <c r="H432" s="27">
        <f t="shared" ref="H432:H472" si="40">D432+E432+F432+G432</f>
        <v>4318402</v>
      </c>
      <c r="I432" s="21"/>
      <c r="J432" s="54">
        <v>-442613.78</v>
      </c>
      <c r="K432" s="54">
        <v>-71973.399999999994</v>
      </c>
      <c r="L432" s="54">
        <v>0</v>
      </c>
      <c r="M432" s="54"/>
      <c r="N432" s="27">
        <f t="shared" ref="N432:N472" si="41">J432+K432+L432+M432</f>
        <v>-514587.18000000005</v>
      </c>
      <c r="O432" s="28">
        <f>H432+N432</f>
        <v>3803814.82</v>
      </c>
    </row>
    <row r="433" spans="1:15" ht="25.5" x14ac:dyDescent="0.25">
      <c r="A433" s="25">
        <v>12</v>
      </c>
      <c r="B433" s="25">
        <v>1611</v>
      </c>
      <c r="C433" s="26" t="s">
        <v>24</v>
      </c>
      <c r="D433" s="54">
        <v>10666992.509999998</v>
      </c>
      <c r="E433" s="54">
        <v>1954898</v>
      </c>
      <c r="F433" s="54">
        <v>0</v>
      </c>
      <c r="G433" s="54"/>
      <c r="H433" s="27">
        <f t="shared" si="40"/>
        <v>12621890.509999998</v>
      </c>
      <c r="I433" s="29"/>
      <c r="J433" s="54">
        <v>-7267178.3499999996</v>
      </c>
      <c r="K433" s="54">
        <v>-956047.56</v>
      </c>
      <c r="L433" s="54">
        <v>0</v>
      </c>
      <c r="M433" s="54"/>
      <c r="N433" s="27">
        <f t="shared" si="41"/>
        <v>-8223225.9100000001</v>
      </c>
      <c r="O433" s="28">
        <f>H433+N433</f>
        <v>4398664.5999999978</v>
      </c>
    </row>
    <row r="434" spans="1:15" ht="25.5" x14ac:dyDescent="0.25">
      <c r="A434" s="25" t="s">
        <v>25</v>
      </c>
      <c r="B434" s="25">
        <v>1612</v>
      </c>
      <c r="C434" s="26" t="s">
        <v>26</v>
      </c>
      <c r="D434" s="54">
        <v>189350.5</v>
      </c>
      <c r="E434" s="54">
        <v>0</v>
      </c>
      <c r="F434" s="54">
        <v>0</v>
      </c>
      <c r="G434" s="54"/>
      <c r="H434" s="27">
        <f t="shared" si="40"/>
        <v>189350.5</v>
      </c>
      <c r="I434" s="29"/>
      <c r="J434" s="54">
        <v>-45696.680000000008</v>
      </c>
      <c r="K434" s="54">
        <v>-2520.2600000000002</v>
      </c>
      <c r="L434" s="54">
        <v>0</v>
      </c>
      <c r="M434" s="54"/>
      <c r="N434" s="27">
        <f t="shared" si="41"/>
        <v>-48216.94000000001</v>
      </c>
      <c r="O434" s="28">
        <f>H434+N434</f>
        <v>141133.56</v>
      </c>
    </row>
    <row r="435" spans="1:15" ht="15" x14ac:dyDescent="0.25">
      <c r="A435" s="25" t="s">
        <v>27</v>
      </c>
      <c r="B435" s="25">
        <v>1805</v>
      </c>
      <c r="C435" s="26" t="s">
        <v>28</v>
      </c>
      <c r="D435" s="54">
        <v>202702.95</v>
      </c>
      <c r="E435" s="54">
        <v>0</v>
      </c>
      <c r="F435" s="54">
        <v>0</v>
      </c>
      <c r="G435" s="54"/>
      <c r="H435" s="27">
        <f t="shared" si="40"/>
        <v>202702.95</v>
      </c>
      <c r="I435" s="29"/>
      <c r="J435" s="54">
        <v>0</v>
      </c>
      <c r="K435" s="54">
        <v>0</v>
      </c>
      <c r="L435" s="54">
        <v>0</v>
      </c>
      <c r="M435" s="54"/>
      <c r="N435" s="27">
        <f t="shared" si="41"/>
        <v>0</v>
      </c>
      <c r="O435" s="28">
        <f>H435+N435</f>
        <v>202702.95</v>
      </c>
    </row>
    <row r="436" spans="1:15" ht="15" x14ac:dyDescent="0.25">
      <c r="A436" s="25">
        <v>47</v>
      </c>
      <c r="B436" s="25">
        <v>1808</v>
      </c>
      <c r="C436" s="26" t="s">
        <v>29</v>
      </c>
      <c r="D436" s="54">
        <v>2538554.4099999997</v>
      </c>
      <c r="E436" s="54">
        <v>40000</v>
      </c>
      <c r="F436" s="54">
        <v>0</v>
      </c>
      <c r="G436" s="54"/>
      <c r="H436" s="27">
        <f t="shared" si="40"/>
        <v>2578554.4099999997</v>
      </c>
      <c r="I436" s="29"/>
      <c r="J436" s="54">
        <v>-1602171.4199999997</v>
      </c>
      <c r="K436" s="54">
        <v>-63566.44</v>
      </c>
      <c r="L436" s="54">
        <v>0</v>
      </c>
      <c r="M436" s="54"/>
      <c r="N436" s="27">
        <f t="shared" si="41"/>
        <v>-1665737.8599999996</v>
      </c>
      <c r="O436" s="28">
        <f t="shared" ref="O436:O472" si="42">H436+N436</f>
        <v>912816.55</v>
      </c>
    </row>
    <row r="437" spans="1:15" ht="15" x14ac:dyDescent="0.25">
      <c r="A437" s="25">
        <v>13</v>
      </c>
      <c r="B437" s="25">
        <v>1810</v>
      </c>
      <c r="C437" s="26" t="s">
        <v>30</v>
      </c>
      <c r="D437" s="54">
        <v>0</v>
      </c>
      <c r="E437" s="54">
        <v>0</v>
      </c>
      <c r="F437" s="54">
        <v>0</v>
      </c>
      <c r="G437" s="54"/>
      <c r="H437" s="27">
        <f t="shared" si="40"/>
        <v>0</v>
      </c>
      <c r="I437" s="29"/>
      <c r="J437" s="54">
        <v>0</v>
      </c>
      <c r="K437" s="54">
        <v>0</v>
      </c>
      <c r="L437" s="54">
        <v>0</v>
      </c>
      <c r="M437" s="54"/>
      <c r="N437" s="27">
        <f t="shared" si="41"/>
        <v>0</v>
      </c>
      <c r="O437" s="28">
        <f t="shared" si="42"/>
        <v>0</v>
      </c>
    </row>
    <row r="438" spans="1:15" ht="15" x14ac:dyDescent="0.25">
      <c r="A438" s="25">
        <v>47</v>
      </c>
      <c r="B438" s="25">
        <v>1815</v>
      </c>
      <c r="C438" s="26" t="s">
        <v>31</v>
      </c>
      <c r="D438" s="54">
        <v>0</v>
      </c>
      <c r="E438" s="54">
        <v>0</v>
      </c>
      <c r="F438" s="54">
        <v>0</v>
      </c>
      <c r="G438" s="54"/>
      <c r="H438" s="27">
        <f t="shared" si="40"/>
        <v>0</v>
      </c>
      <c r="I438" s="29"/>
      <c r="J438" s="54">
        <v>0</v>
      </c>
      <c r="K438" s="54">
        <v>0</v>
      </c>
      <c r="L438" s="54">
        <v>0</v>
      </c>
      <c r="M438" s="54"/>
      <c r="N438" s="27">
        <f t="shared" si="41"/>
        <v>0</v>
      </c>
      <c r="O438" s="28">
        <f t="shared" si="42"/>
        <v>0</v>
      </c>
    </row>
    <row r="439" spans="1:15" ht="15" x14ac:dyDescent="0.25">
      <c r="A439" s="25">
        <v>47</v>
      </c>
      <c r="B439" s="25">
        <v>1820</v>
      </c>
      <c r="C439" s="26" t="s">
        <v>32</v>
      </c>
      <c r="D439" s="54">
        <v>14478739.710000003</v>
      </c>
      <c r="E439" s="54">
        <v>434733</v>
      </c>
      <c r="F439" s="54">
        <v>0</v>
      </c>
      <c r="G439" s="54"/>
      <c r="H439" s="27">
        <f t="shared" si="40"/>
        <v>14913472.710000003</v>
      </c>
      <c r="I439" s="29"/>
      <c r="J439" s="54">
        <v>-10679228.629999999</v>
      </c>
      <c r="K439" s="54">
        <v>-229673.44</v>
      </c>
      <c r="L439" s="54">
        <v>0</v>
      </c>
      <c r="M439" s="54"/>
      <c r="N439" s="27">
        <f t="shared" si="41"/>
        <v>-10908902.069999998</v>
      </c>
      <c r="O439" s="28">
        <f t="shared" si="42"/>
        <v>4004570.6400000043</v>
      </c>
    </row>
    <row r="440" spans="1:15" ht="15" x14ac:dyDescent="0.25">
      <c r="A440" s="25">
        <v>47</v>
      </c>
      <c r="B440" s="25">
        <v>1825</v>
      </c>
      <c r="C440" s="26" t="s">
        <v>33</v>
      </c>
      <c r="D440" s="54">
        <v>0</v>
      </c>
      <c r="E440" s="54">
        <v>0</v>
      </c>
      <c r="F440" s="54">
        <v>0</v>
      </c>
      <c r="G440" s="54"/>
      <c r="H440" s="27">
        <f t="shared" si="40"/>
        <v>0</v>
      </c>
      <c r="I440" s="29"/>
      <c r="J440" s="54">
        <v>0</v>
      </c>
      <c r="K440" s="54">
        <v>0</v>
      </c>
      <c r="L440" s="54">
        <v>0</v>
      </c>
      <c r="M440" s="54"/>
      <c r="N440" s="27">
        <f t="shared" si="41"/>
        <v>0</v>
      </c>
      <c r="O440" s="28">
        <f t="shared" si="42"/>
        <v>0</v>
      </c>
    </row>
    <row r="441" spans="1:15" ht="15" x14ac:dyDescent="0.25">
      <c r="A441" s="25">
        <v>47</v>
      </c>
      <c r="B441" s="25">
        <v>1830</v>
      </c>
      <c r="C441" s="26" t="s">
        <v>34</v>
      </c>
      <c r="D441" s="54">
        <v>44959795.789999999</v>
      </c>
      <c r="E441" s="54">
        <v>3944767</v>
      </c>
      <c r="F441" s="54">
        <v>0</v>
      </c>
      <c r="G441" s="54"/>
      <c r="H441" s="27">
        <f t="shared" si="40"/>
        <v>48904562.789999999</v>
      </c>
      <c r="I441" s="29"/>
      <c r="J441" s="54">
        <v>-19628276.75</v>
      </c>
      <c r="K441" s="54">
        <v>-889784.57</v>
      </c>
      <c r="L441" s="54">
        <v>0</v>
      </c>
      <c r="M441" s="54"/>
      <c r="N441" s="27">
        <f t="shared" si="41"/>
        <v>-20518061.32</v>
      </c>
      <c r="O441" s="28">
        <f t="shared" si="42"/>
        <v>28386501.469999999</v>
      </c>
    </row>
    <row r="442" spans="1:15" ht="15" x14ac:dyDescent="0.25">
      <c r="A442" s="25">
        <v>47</v>
      </c>
      <c r="B442" s="25">
        <v>1835</v>
      </c>
      <c r="C442" s="26" t="s">
        <v>35</v>
      </c>
      <c r="D442" s="54">
        <v>55160630.010000005</v>
      </c>
      <c r="E442" s="54">
        <v>2070032</v>
      </c>
      <c r="F442" s="54">
        <v>0</v>
      </c>
      <c r="G442" s="54"/>
      <c r="H442" s="27">
        <f t="shared" si="40"/>
        <v>57230662.010000005</v>
      </c>
      <c r="I442" s="29"/>
      <c r="J442" s="54">
        <v>-28192010.510000002</v>
      </c>
      <c r="K442" s="54">
        <v>-815034.29</v>
      </c>
      <c r="L442" s="54">
        <v>0</v>
      </c>
      <c r="M442" s="54"/>
      <c r="N442" s="27">
        <f t="shared" si="41"/>
        <v>-29007044.800000001</v>
      </c>
      <c r="O442" s="28">
        <f t="shared" si="42"/>
        <v>28223617.210000005</v>
      </c>
    </row>
    <row r="443" spans="1:15" ht="15" x14ac:dyDescent="0.25">
      <c r="A443" s="25">
        <v>47</v>
      </c>
      <c r="B443" s="25">
        <v>1840</v>
      </c>
      <c r="C443" s="26" t="s">
        <v>36</v>
      </c>
      <c r="D443" s="54">
        <v>25422467.089999996</v>
      </c>
      <c r="E443" s="54">
        <v>2207240</v>
      </c>
      <c r="F443" s="54">
        <v>0</v>
      </c>
      <c r="G443" s="54"/>
      <c r="H443" s="27">
        <f t="shared" si="40"/>
        <v>27629707.089999996</v>
      </c>
      <c r="I443" s="29"/>
      <c r="J443" s="54">
        <v>-9469604.1300000008</v>
      </c>
      <c r="K443" s="54">
        <v>-333372.73</v>
      </c>
      <c r="L443" s="54">
        <v>0</v>
      </c>
      <c r="M443" s="54"/>
      <c r="N443" s="27">
        <f t="shared" si="41"/>
        <v>-9802976.8600000013</v>
      </c>
      <c r="O443" s="28">
        <f t="shared" si="42"/>
        <v>17826730.229999997</v>
      </c>
    </row>
    <row r="444" spans="1:15" ht="15" x14ac:dyDescent="0.25">
      <c r="A444" s="25">
        <v>47</v>
      </c>
      <c r="B444" s="25">
        <v>1845</v>
      </c>
      <c r="C444" s="26" t="s">
        <v>37</v>
      </c>
      <c r="D444" s="54">
        <v>40006006.699999996</v>
      </c>
      <c r="E444" s="54">
        <v>6723199</v>
      </c>
      <c r="F444" s="54">
        <v>0</v>
      </c>
      <c r="G444" s="54"/>
      <c r="H444" s="27">
        <f t="shared" si="40"/>
        <v>46729205.699999996</v>
      </c>
      <c r="I444" s="29"/>
      <c r="J444" s="54">
        <v>-18741755.010000002</v>
      </c>
      <c r="K444" s="54">
        <v>-948680.73</v>
      </c>
      <c r="L444" s="54">
        <v>0</v>
      </c>
      <c r="M444" s="54"/>
      <c r="N444" s="27">
        <f t="shared" si="41"/>
        <v>-19690435.740000002</v>
      </c>
      <c r="O444" s="28">
        <f t="shared" si="42"/>
        <v>27038769.959999993</v>
      </c>
    </row>
    <row r="445" spans="1:15" ht="15" x14ac:dyDescent="0.25">
      <c r="A445" s="25">
        <v>47</v>
      </c>
      <c r="B445" s="25">
        <v>1850</v>
      </c>
      <c r="C445" s="26" t="s">
        <v>38</v>
      </c>
      <c r="D445" s="54">
        <v>58954201.309999987</v>
      </c>
      <c r="E445" s="54">
        <v>2092178</v>
      </c>
      <c r="F445" s="54">
        <v>-94900.54</v>
      </c>
      <c r="G445" s="54"/>
      <c r="H445" s="27">
        <f t="shared" si="40"/>
        <v>60951478.769999988</v>
      </c>
      <c r="I445" s="29"/>
      <c r="J445" s="54">
        <v>-32614607.380000003</v>
      </c>
      <c r="K445" s="54">
        <v>-970178.5</v>
      </c>
      <c r="L445" s="54">
        <v>61383.51</v>
      </c>
      <c r="M445" s="54"/>
      <c r="N445" s="27">
        <f t="shared" si="41"/>
        <v>-33523402.370000001</v>
      </c>
      <c r="O445" s="28">
        <f t="shared" si="42"/>
        <v>27428076.399999987</v>
      </c>
    </row>
    <row r="446" spans="1:15" ht="15" x14ac:dyDescent="0.25">
      <c r="A446" s="25">
        <v>47</v>
      </c>
      <c r="B446" s="25">
        <v>1855</v>
      </c>
      <c r="C446" s="26" t="s">
        <v>39</v>
      </c>
      <c r="D446" s="54">
        <v>42917038.980000004</v>
      </c>
      <c r="E446" s="54">
        <v>3110994</v>
      </c>
      <c r="F446" s="54">
        <v>0</v>
      </c>
      <c r="G446" s="54"/>
      <c r="H446" s="27">
        <f t="shared" si="40"/>
        <v>46028032.980000004</v>
      </c>
      <c r="I446" s="29"/>
      <c r="J446" s="54">
        <v>-20677355.080000002</v>
      </c>
      <c r="K446" s="54">
        <v>-479316.84</v>
      </c>
      <c r="L446" s="54">
        <v>0</v>
      </c>
      <c r="M446" s="54"/>
      <c r="N446" s="27">
        <f t="shared" si="41"/>
        <v>-21156671.920000002</v>
      </c>
      <c r="O446" s="28">
        <f t="shared" si="42"/>
        <v>24871361.060000002</v>
      </c>
    </row>
    <row r="447" spans="1:15" ht="15" x14ac:dyDescent="0.25">
      <c r="A447" s="25">
        <v>47</v>
      </c>
      <c r="B447" s="25">
        <v>1860</v>
      </c>
      <c r="C447" s="26" t="s">
        <v>40</v>
      </c>
      <c r="D447" s="54">
        <v>21553145.739999998</v>
      </c>
      <c r="E447" s="54">
        <v>602500</v>
      </c>
      <c r="F447" s="54">
        <v>-287554.96999999997</v>
      </c>
      <c r="G447" s="54"/>
      <c r="H447" s="27">
        <f t="shared" si="40"/>
        <v>21868090.77</v>
      </c>
      <c r="I447" s="29"/>
      <c r="J447" s="54">
        <v>-13157641.939999999</v>
      </c>
      <c r="K447" s="54">
        <v>-1022679.78</v>
      </c>
      <c r="L447" s="54">
        <v>195403.44</v>
      </c>
      <c r="M447" s="54"/>
      <c r="N447" s="27">
        <f t="shared" si="41"/>
        <v>-13984918.279999999</v>
      </c>
      <c r="O447" s="28">
        <f t="shared" si="42"/>
        <v>7883172.4900000002</v>
      </c>
    </row>
    <row r="448" spans="1:15" ht="15" x14ac:dyDescent="0.25">
      <c r="A448" s="25">
        <v>47</v>
      </c>
      <c r="B448" s="25">
        <v>1860</v>
      </c>
      <c r="C448" s="26" t="s">
        <v>41</v>
      </c>
      <c r="D448" s="54"/>
      <c r="E448" s="54"/>
      <c r="F448" s="54"/>
      <c r="G448" s="54"/>
      <c r="H448" s="27">
        <f t="shared" si="40"/>
        <v>0</v>
      </c>
      <c r="I448" s="29"/>
      <c r="J448" s="55"/>
      <c r="K448" s="54"/>
      <c r="L448" s="54"/>
      <c r="M448" s="54"/>
      <c r="N448" s="27">
        <f t="shared" si="41"/>
        <v>0</v>
      </c>
      <c r="O448" s="28">
        <f t="shared" si="42"/>
        <v>0</v>
      </c>
    </row>
    <row r="449" spans="1:15" ht="15" x14ac:dyDescent="0.25">
      <c r="A449" s="25" t="s">
        <v>27</v>
      </c>
      <c r="B449" s="25">
        <v>1905</v>
      </c>
      <c r="C449" s="26" t="s">
        <v>28</v>
      </c>
      <c r="D449" s="54">
        <v>96299.71</v>
      </c>
      <c r="E449" s="54">
        <v>0</v>
      </c>
      <c r="F449" s="54">
        <v>0</v>
      </c>
      <c r="G449" s="54"/>
      <c r="H449" s="27">
        <f t="shared" si="40"/>
        <v>96299.71</v>
      </c>
      <c r="I449" s="29"/>
      <c r="J449" s="54">
        <v>0</v>
      </c>
      <c r="K449" s="54">
        <v>0</v>
      </c>
      <c r="L449" s="54">
        <v>0</v>
      </c>
      <c r="M449" s="54"/>
      <c r="N449" s="27">
        <f t="shared" si="41"/>
        <v>0</v>
      </c>
      <c r="O449" s="28">
        <f t="shared" si="42"/>
        <v>96299.71</v>
      </c>
    </row>
    <row r="450" spans="1:15" ht="15" x14ac:dyDescent="0.25">
      <c r="A450" s="25">
        <v>47</v>
      </c>
      <c r="B450" s="25">
        <v>1908</v>
      </c>
      <c r="C450" s="26" t="s">
        <v>42</v>
      </c>
      <c r="D450" s="54">
        <v>10572660.060000001</v>
      </c>
      <c r="E450" s="54">
        <v>497745</v>
      </c>
      <c r="F450" s="54">
        <v>0</v>
      </c>
      <c r="G450" s="54"/>
      <c r="H450" s="27">
        <f t="shared" si="40"/>
        <v>11070405.060000001</v>
      </c>
      <c r="I450" s="29"/>
      <c r="J450" s="54">
        <v>-5759508.2700000005</v>
      </c>
      <c r="K450" s="54">
        <v>-331852.2</v>
      </c>
      <c r="L450" s="54">
        <v>0</v>
      </c>
      <c r="M450" s="54"/>
      <c r="N450" s="27">
        <f t="shared" si="41"/>
        <v>-6091360.4700000007</v>
      </c>
      <c r="O450" s="28">
        <f t="shared" si="42"/>
        <v>4979044.59</v>
      </c>
    </row>
    <row r="451" spans="1:15" ht="15" x14ac:dyDescent="0.25">
      <c r="A451" s="25">
        <v>13</v>
      </c>
      <c r="B451" s="25">
        <v>1910</v>
      </c>
      <c r="C451" s="26" t="s">
        <v>30</v>
      </c>
      <c r="D451" s="54">
        <v>0</v>
      </c>
      <c r="E451" s="54">
        <v>0</v>
      </c>
      <c r="F451" s="54">
        <v>0</v>
      </c>
      <c r="G451" s="54"/>
      <c r="H451" s="27">
        <f t="shared" si="40"/>
        <v>0</v>
      </c>
      <c r="I451" s="29"/>
      <c r="J451" s="54">
        <v>0</v>
      </c>
      <c r="K451" s="54">
        <v>0</v>
      </c>
      <c r="L451" s="54">
        <v>0</v>
      </c>
      <c r="M451" s="54"/>
      <c r="N451" s="27">
        <f t="shared" si="41"/>
        <v>0</v>
      </c>
      <c r="O451" s="28">
        <f t="shared" si="42"/>
        <v>0</v>
      </c>
    </row>
    <row r="452" spans="1:15" ht="15" x14ac:dyDescent="0.25">
      <c r="A452" s="25">
        <v>8</v>
      </c>
      <c r="B452" s="25">
        <v>1915</v>
      </c>
      <c r="C452" s="26" t="s">
        <v>43</v>
      </c>
      <c r="D452" s="54">
        <v>1886540.6600000004</v>
      </c>
      <c r="E452" s="54">
        <v>42051</v>
      </c>
      <c r="F452" s="54">
        <v>0</v>
      </c>
      <c r="G452" s="54"/>
      <c r="H452" s="27">
        <f t="shared" si="40"/>
        <v>1928591.6600000004</v>
      </c>
      <c r="I452" s="29"/>
      <c r="J452" s="54">
        <v>-1519557.25</v>
      </c>
      <c r="K452" s="54">
        <v>-63274.15</v>
      </c>
      <c r="L452" s="54">
        <v>0</v>
      </c>
      <c r="M452" s="54"/>
      <c r="N452" s="27">
        <f t="shared" si="41"/>
        <v>-1582831.4</v>
      </c>
      <c r="O452" s="28">
        <f t="shared" si="42"/>
        <v>345760.26000000047</v>
      </c>
    </row>
    <row r="453" spans="1:15" ht="15" x14ac:dyDescent="0.25">
      <c r="A453" s="25">
        <v>8</v>
      </c>
      <c r="B453" s="25">
        <v>1915</v>
      </c>
      <c r="C453" s="26" t="s">
        <v>44</v>
      </c>
      <c r="D453" s="54"/>
      <c r="E453" s="54"/>
      <c r="F453" s="54"/>
      <c r="G453" s="54"/>
      <c r="H453" s="27">
        <f t="shared" si="40"/>
        <v>0</v>
      </c>
      <c r="I453" s="29"/>
      <c r="J453" s="55"/>
      <c r="K453" s="54"/>
      <c r="L453" s="54"/>
      <c r="M453" s="54"/>
      <c r="N453" s="27">
        <f t="shared" si="41"/>
        <v>0</v>
      </c>
      <c r="O453" s="28">
        <f t="shared" si="42"/>
        <v>0</v>
      </c>
    </row>
    <row r="454" spans="1:15" ht="15" x14ac:dyDescent="0.25">
      <c r="A454" s="25">
        <v>10</v>
      </c>
      <c r="B454" s="25">
        <v>1920</v>
      </c>
      <c r="C454" s="26" t="s">
        <v>45</v>
      </c>
      <c r="D454" s="54">
        <v>1334447.7400000002</v>
      </c>
      <c r="E454" s="54">
        <v>72140</v>
      </c>
      <c r="F454" s="54">
        <v>0</v>
      </c>
      <c r="G454" s="54"/>
      <c r="H454" s="27">
        <f t="shared" si="40"/>
        <v>1406587.7400000002</v>
      </c>
      <c r="I454" s="29"/>
      <c r="J454" s="54">
        <v>-972643.16</v>
      </c>
      <c r="K454" s="54">
        <v>-117965.43</v>
      </c>
      <c r="L454" s="54">
        <v>0</v>
      </c>
      <c r="M454" s="54"/>
      <c r="N454" s="27">
        <f t="shared" si="41"/>
        <v>-1090608.5900000001</v>
      </c>
      <c r="O454" s="28">
        <f t="shared" si="42"/>
        <v>315979.15000000014</v>
      </c>
    </row>
    <row r="455" spans="1:15" ht="25.5" x14ac:dyDescent="0.25">
      <c r="A455" s="25">
        <v>45</v>
      </c>
      <c r="B455" s="25">
        <v>1920</v>
      </c>
      <c r="C455" s="26" t="s">
        <v>46</v>
      </c>
      <c r="D455" s="54"/>
      <c r="E455" s="54"/>
      <c r="F455" s="54"/>
      <c r="G455" s="54"/>
      <c r="H455" s="27">
        <f t="shared" si="40"/>
        <v>0</v>
      </c>
      <c r="I455" s="29"/>
      <c r="J455" s="55"/>
      <c r="K455" s="54"/>
      <c r="L455" s="54"/>
      <c r="M455" s="54"/>
      <c r="N455" s="27">
        <f t="shared" si="41"/>
        <v>0</v>
      </c>
      <c r="O455" s="28">
        <f t="shared" si="42"/>
        <v>0</v>
      </c>
    </row>
    <row r="456" spans="1:15" ht="25.5" x14ac:dyDescent="0.25">
      <c r="A456" s="25">
        <v>50</v>
      </c>
      <c r="B456" s="25">
        <v>1920</v>
      </c>
      <c r="C456" s="26" t="s">
        <v>47</v>
      </c>
      <c r="D456" s="54"/>
      <c r="E456" s="54"/>
      <c r="F456" s="54"/>
      <c r="G456" s="54"/>
      <c r="H456" s="27">
        <f t="shared" si="40"/>
        <v>0</v>
      </c>
      <c r="I456" s="29"/>
      <c r="J456" s="55"/>
      <c r="K456" s="54"/>
      <c r="L456" s="54"/>
      <c r="M456" s="54"/>
      <c r="N456" s="27">
        <f t="shared" si="41"/>
        <v>0</v>
      </c>
      <c r="O456" s="28">
        <f t="shared" si="42"/>
        <v>0</v>
      </c>
    </row>
    <row r="457" spans="1:15" ht="15" x14ac:dyDescent="0.25">
      <c r="A457" s="25">
        <v>10</v>
      </c>
      <c r="B457" s="25">
        <v>1930</v>
      </c>
      <c r="C457" s="26" t="s">
        <v>48</v>
      </c>
      <c r="D457" s="54">
        <v>4671764.1100000003</v>
      </c>
      <c r="E457" s="54">
        <v>360837</v>
      </c>
      <c r="F457" s="54">
        <v>0</v>
      </c>
      <c r="G457" s="54"/>
      <c r="H457" s="27">
        <f t="shared" si="40"/>
        <v>5032601.1100000003</v>
      </c>
      <c r="I457" s="29"/>
      <c r="J457" s="54">
        <v>-2488242.58</v>
      </c>
      <c r="K457" s="54">
        <v>-273909.32</v>
      </c>
      <c r="L457" s="54">
        <v>0</v>
      </c>
      <c r="M457" s="54"/>
      <c r="N457" s="27">
        <f t="shared" si="41"/>
        <v>-2762151.9</v>
      </c>
      <c r="O457" s="28">
        <f t="shared" si="42"/>
        <v>2270449.2100000004</v>
      </c>
    </row>
    <row r="458" spans="1:15" ht="15" x14ac:dyDescent="0.25">
      <c r="A458" s="25">
        <v>8</v>
      </c>
      <c r="B458" s="25">
        <v>1935</v>
      </c>
      <c r="C458" s="26" t="s">
        <v>49</v>
      </c>
      <c r="D458" s="54">
        <v>272397.36</v>
      </c>
      <c r="E458" s="54">
        <v>0</v>
      </c>
      <c r="F458" s="54">
        <v>0</v>
      </c>
      <c r="G458" s="54"/>
      <c r="H458" s="27">
        <f t="shared" si="40"/>
        <v>272397.36</v>
      </c>
      <c r="I458" s="29"/>
      <c r="J458" s="54">
        <v>-272397.36</v>
      </c>
      <c r="K458" s="54">
        <v>0</v>
      </c>
      <c r="L458" s="54">
        <v>0</v>
      </c>
      <c r="M458" s="54"/>
      <c r="N458" s="27">
        <f t="shared" si="41"/>
        <v>-272397.36</v>
      </c>
      <c r="O458" s="28">
        <f t="shared" si="42"/>
        <v>0</v>
      </c>
    </row>
    <row r="459" spans="1:15" ht="15" x14ac:dyDescent="0.25">
      <c r="A459" s="25">
        <v>8</v>
      </c>
      <c r="B459" s="25">
        <v>1940</v>
      </c>
      <c r="C459" s="26" t="s">
        <v>50</v>
      </c>
      <c r="D459" s="54">
        <v>1508836.8100000003</v>
      </c>
      <c r="E459" s="54">
        <v>9000</v>
      </c>
      <c r="F459" s="54">
        <v>0</v>
      </c>
      <c r="G459" s="54"/>
      <c r="H459" s="27">
        <f t="shared" si="40"/>
        <v>1517836.8100000003</v>
      </c>
      <c r="I459" s="29"/>
      <c r="J459" s="54">
        <v>-1421613.42</v>
      </c>
      <c r="K459" s="54">
        <v>-21803.329999999998</v>
      </c>
      <c r="L459" s="54">
        <v>0</v>
      </c>
      <c r="M459" s="54"/>
      <c r="N459" s="27">
        <f t="shared" si="41"/>
        <v>-1443416.75</v>
      </c>
      <c r="O459" s="28">
        <f t="shared" si="42"/>
        <v>74420.060000000289</v>
      </c>
    </row>
    <row r="460" spans="1:15" ht="15" x14ac:dyDescent="0.25">
      <c r="A460" s="25">
        <v>8</v>
      </c>
      <c r="B460" s="25">
        <v>1945</v>
      </c>
      <c r="C460" s="26" t="s">
        <v>51</v>
      </c>
      <c r="D460" s="54">
        <v>427166.36999999994</v>
      </c>
      <c r="E460" s="54">
        <v>10500</v>
      </c>
      <c r="F460" s="54">
        <v>0</v>
      </c>
      <c r="G460" s="54"/>
      <c r="H460" s="27">
        <f t="shared" si="40"/>
        <v>437666.36999999994</v>
      </c>
      <c r="I460" s="29"/>
      <c r="J460" s="54">
        <v>-397230.09999999992</v>
      </c>
      <c r="K460" s="54">
        <v>-6429.4400000000005</v>
      </c>
      <c r="L460" s="54">
        <v>0</v>
      </c>
      <c r="M460" s="54"/>
      <c r="N460" s="27">
        <f t="shared" si="41"/>
        <v>-403659.53999999992</v>
      </c>
      <c r="O460" s="28">
        <f t="shared" si="42"/>
        <v>34006.830000000016</v>
      </c>
    </row>
    <row r="461" spans="1:15" ht="15" x14ac:dyDescent="0.25">
      <c r="A461" s="25">
        <v>8</v>
      </c>
      <c r="B461" s="25">
        <v>1950</v>
      </c>
      <c r="C461" s="26" t="s">
        <v>52</v>
      </c>
      <c r="D461" s="54">
        <v>0</v>
      </c>
      <c r="E461" s="54">
        <v>0</v>
      </c>
      <c r="F461" s="54">
        <v>0</v>
      </c>
      <c r="G461" s="54"/>
      <c r="H461" s="27">
        <f t="shared" si="40"/>
        <v>0</v>
      </c>
      <c r="I461" s="29"/>
      <c r="J461" s="54">
        <v>0</v>
      </c>
      <c r="K461" s="54">
        <v>0</v>
      </c>
      <c r="L461" s="54">
        <v>0</v>
      </c>
      <c r="M461" s="54"/>
      <c r="N461" s="27">
        <f t="shared" si="41"/>
        <v>0</v>
      </c>
      <c r="O461" s="28">
        <f t="shared" si="42"/>
        <v>0</v>
      </c>
    </row>
    <row r="462" spans="1:15" ht="15" x14ac:dyDescent="0.25">
      <c r="A462" s="25">
        <v>8</v>
      </c>
      <c r="B462" s="25">
        <v>1955</v>
      </c>
      <c r="C462" s="26" t="s">
        <v>53</v>
      </c>
      <c r="D462" s="54">
        <v>362812.93</v>
      </c>
      <c r="E462" s="54">
        <v>0</v>
      </c>
      <c r="F462" s="54">
        <v>0</v>
      </c>
      <c r="G462" s="54"/>
      <c r="H462" s="27">
        <f t="shared" si="40"/>
        <v>362812.93</v>
      </c>
      <c r="I462" s="29"/>
      <c r="J462" s="54">
        <v>-234598.82000000004</v>
      </c>
      <c r="K462" s="54">
        <v>-17095.2</v>
      </c>
      <c r="L462" s="54">
        <v>0</v>
      </c>
      <c r="M462" s="54"/>
      <c r="N462" s="27">
        <f t="shared" si="41"/>
        <v>-251694.02000000005</v>
      </c>
      <c r="O462" s="28">
        <f t="shared" si="42"/>
        <v>111118.90999999995</v>
      </c>
    </row>
    <row r="463" spans="1:15" ht="15" x14ac:dyDescent="0.25">
      <c r="A463" s="25">
        <v>8</v>
      </c>
      <c r="B463" s="25">
        <v>1955</v>
      </c>
      <c r="C463" s="26" t="s">
        <v>54</v>
      </c>
      <c r="D463" s="54"/>
      <c r="E463" s="54"/>
      <c r="F463" s="54"/>
      <c r="G463" s="54"/>
      <c r="H463" s="27">
        <f t="shared" si="40"/>
        <v>0</v>
      </c>
      <c r="I463" s="29"/>
      <c r="J463" s="55"/>
      <c r="K463" s="54"/>
      <c r="L463" s="54"/>
      <c r="M463" s="54"/>
      <c r="N463" s="27">
        <f t="shared" si="41"/>
        <v>0</v>
      </c>
      <c r="O463" s="28">
        <f t="shared" si="42"/>
        <v>0</v>
      </c>
    </row>
    <row r="464" spans="1:15" ht="15" x14ac:dyDescent="0.25">
      <c r="A464" s="25">
        <v>8</v>
      </c>
      <c r="B464" s="25">
        <v>1960</v>
      </c>
      <c r="C464" s="26" t="s">
        <v>55</v>
      </c>
      <c r="D464" s="54">
        <v>26607.25</v>
      </c>
      <c r="E464" s="54">
        <v>0</v>
      </c>
      <c r="F464" s="54">
        <v>0</v>
      </c>
      <c r="G464" s="54"/>
      <c r="H464" s="27">
        <f t="shared" si="40"/>
        <v>26607.25</v>
      </c>
      <c r="I464" s="29"/>
      <c r="J464" s="54">
        <v>-10414.82</v>
      </c>
      <c r="K464" s="54">
        <v>-2661.24</v>
      </c>
      <c r="L464" s="54">
        <v>0</v>
      </c>
      <c r="M464" s="54"/>
      <c r="N464" s="27">
        <f t="shared" si="41"/>
        <v>-13076.06</v>
      </c>
      <c r="O464" s="28">
        <f t="shared" si="42"/>
        <v>13531.19</v>
      </c>
    </row>
    <row r="465" spans="1:15" ht="25.5" x14ac:dyDescent="0.25">
      <c r="A465" s="1">
        <v>47</v>
      </c>
      <c r="B465" s="25">
        <v>1970</v>
      </c>
      <c r="C465" s="26" t="s">
        <v>56</v>
      </c>
      <c r="D465" s="54">
        <v>0</v>
      </c>
      <c r="E465" s="54">
        <v>0</v>
      </c>
      <c r="F465" s="54">
        <v>0</v>
      </c>
      <c r="G465" s="54"/>
      <c r="H465" s="27">
        <f t="shared" si="40"/>
        <v>0</v>
      </c>
      <c r="I465" s="29"/>
      <c r="J465" s="54">
        <v>0</v>
      </c>
      <c r="K465" s="54">
        <v>0</v>
      </c>
      <c r="L465" s="54">
        <v>0</v>
      </c>
      <c r="M465" s="54"/>
      <c r="N465" s="27">
        <f t="shared" si="41"/>
        <v>0</v>
      </c>
      <c r="O465" s="28">
        <f t="shared" si="42"/>
        <v>0</v>
      </c>
    </row>
    <row r="466" spans="1:15" ht="25.5" x14ac:dyDescent="0.25">
      <c r="A466" s="25">
        <v>47</v>
      </c>
      <c r="B466" s="25">
        <v>1975</v>
      </c>
      <c r="C466" s="26" t="s">
        <v>57</v>
      </c>
      <c r="D466" s="54">
        <v>0</v>
      </c>
      <c r="E466" s="54">
        <v>0</v>
      </c>
      <c r="F466" s="54">
        <v>0</v>
      </c>
      <c r="G466" s="54"/>
      <c r="H466" s="27">
        <f t="shared" si="40"/>
        <v>0</v>
      </c>
      <c r="I466" s="29"/>
      <c r="J466" s="54">
        <v>0</v>
      </c>
      <c r="K466" s="54">
        <v>0</v>
      </c>
      <c r="L466" s="54">
        <v>0</v>
      </c>
      <c r="M466" s="54"/>
      <c r="N466" s="27">
        <f t="shared" si="41"/>
        <v>0</v>
      </c>
      <c r="O466" s="28">
        <f t="shared" si="42"/>
        <v>0</v>
      </c>
    </row>
    <row r="467" spans="1:15" ht="15" x14ac:dyDescent="0.25">
      <c r="A467" s="25">
        <v>47</v>
      </c>
      <c r="B467" s="25">
        <v>1980</v>
      </c>
      <c r="C467" s="26" t="s">
        <v>58</v>
      </c>
      <c r="D467" s="54">
        <v>4317571.99</v>
      </c>
      <c r="E467" s="54">
        <v>55000</v>
      </c>
      <c r="F467" s="54">
        <v>0</v>
      </c>
      <c r="G467" s="54"/>
      <c r="H467" s="27">
        <f t="shared" si="40"/>
        <v>4372571.99</v>
      </c>
      <c r="I467" s="29"/>
      <c r="J467" s="54">
        <v>-3601429.97</v>
      </c>
      <c r="K467" s="54">
        <v>-49472.17</v>
      </c>
      <c r="L467" s="54">
        <v>0</v>
      </c>
      <c r="M467" s="54"/>
      <c r="N467" s="27">
        <f t="shared" si="41"/>
        <v>-3650902.14</v>
      </c>
      <c r="O467" s="28">
        <f t="shared" si="42"/>
        <v>721669.85000000009</v>
      </c>
    </row>
    <row r="468" spans="1:15" ht="15" x14ac:dyDescent="0.25">
      <c r="A468" s="25">
        <v>47</v>
      </c>
      <c r="B468" s="25">
        <v>1985</v>
      </c>
      <c r="C468" s="26" t="s">
        <v>59</v>
      </c>
      <c r="D468" s="54">
        <v>0</v>
      </c>
      <c r="E468" s="54">
        <v>0</v>
      </c>
      <c r="F468" s="54">
        <v>0</v>
      </c>
      <c r="G468" s="54"/>
      <c r="H468" s="27">
        <f t="shared" si="40"/>
        <v>0</v>
      </c>
      <c r="I468" s="29"/>
      <c r="J468" s="54">
        <v>0</v>
      </c>
      <c r="K468" s="54">
        <v>0</v>
      </c>
      <c r="L468" s="54">
        <v>0</v>
      </c>
      <c r="M468" s="54"/>
      <c r="N468" s="27">
        <f t="shared" si="41"/>
        <v>0</v>
      </c>
      <c r="O468" s="28">
        <f t="shared" si="42"/>
        <v>0</v>
      </c>
    </row>
    <row r="469" spans="1:15" ht="15" x14ac:dyDescent="0.25">
      <c r="A469" s="1">
        <v>47</v>
      </c>
      <c r="B469" s="25">
        <v>1990</v>
      </c>
      <c r="C469" s="30" t="s">
        <v>60</v>
      </c>
      <c r="D469" s="54">
        <v>0</v>
      </c>
      <c r="E469" s="54">
        <v>0</v>
      </c>
      <c r="F469" s="54">
        <v>0</v>
      </c>
      <c r="G469" s="54"/>
      <c r="H469" s="27">
        <f t="shared" si="40"/>
        <v>0</v>
      </c>
      <c r="I469" s="29"/>
      <c r="J469" s="54">
        <v>0</v>
      </c>
      <c r="K469" s="54">
        <v>0</v>
      </c>
      <c r="L469" s="54">
        <v>0</v>
      </c>
      <c r="M469" s="54"/>
      <c r="N469" s="27">
        <f t="shared" si="41"/>
        <v>0</v>
      </c>
      <c r="O469" s="28">
        <f t="shared" si="42"/>
        <v>0</v>
      </c>
    </row>
    <row r="470" spans="1:15" ht="15" x14ac:dyDescent="0.25">
      <c r="A470" s="25">
        <v>47</v>
      </c>
      <c r="B470" s="25">
        <v>1995</v>
      </c>
      <c r="C470" s="26" t="s">
        <v>61</v>
      </c>
      <c r="D470" s="54">
        <v>-29277060.490000002</v>
      </c>
      <c r="E470" s="54">
        <v>0</v>
      </c>
      <c r="F470" s="54">
        <v>0</v>
      </c>
      <c r="G470" s="54"/>
      <c r="H470" s="27">
        <f t="shared" si="40"/>
        <v>-29277060.490000002</v>
      </c>
      <c r="I470" s="29"/>
      <c r="J470" s="54">
        <v>9925648.8399999999</v>
      </c>
      <c r="K470" s="54">
        <v>564315.51</v>
      </c>
      <c r="L470" s="54">
        <v>0</v>
      </c>
      <c r="M470" s="54"/>
      <c r="N470" s="27">
        <f t="shared" si="41"/>
        <v>10489964.35</v>
      </c>
      <c r="O470" s="28">
        <f t="shared" si="42"/>
        <v>-18787096.140000001</v>
      </c>
    </row>
    <row r="471" spans="1:15" ht="15" x14ac:dyDescent="0.25">
      <c r="A471" s="25">
        <v>47</v>
      </c>
      <c r="B471" s="25">
        <v>2440</v>
      </c>
      <c r="C471" s="26" t="s">
        <v>62</v>
      </c>
      <c r="D471" s="54">
        <v>-24797471.859999999</v>
      </c>
      <c r="E471" s="54">
        <v>-14917692</v>
      </c>
      <c r="F471" s="54">
        <v>0</v>
      </c>
      <c r="G471" s="54"/>
      <c r="H471" s="27">
        <f t="shared" si="40"/>
        <v>-39715163.859999999</v>
      </c>
      <c r="J471" s="54">
        <v>1492997.8599999999</v>
      </c>
      <c r="K471" s="54">
        <v>738682.25</v>
      </c>
      <c r="L471" s="54">
        <v>0</v>
      </c>
      <c r="M471" s="54"/>
      <c r="N471" s="27">
        <f t="shared" si="41"/>
        <v>2231680.11</v>
      </c>
      <c r="O471" s="28">
        <f t="shared" si="42"/>
        <v>-37483483.75</v>
      </c>
    </row>
    <row r="472" spans="1:15" ht="15" x14ac:dyDescent="0.25">
      <c r="A472" s="31"/>
      <c r="B472" s="31">
        <v>2005</v>
      </c>
      <c r="C472" s="32" t="s">
        <v>63</v>
      </c>
      <c r="D472" s="54">
        <v>0</v>
      </c>
      <c r="E472" s="54">
        <v>0</v>
      </c>
      <c r="F472" s="54">
        <v>0</v>
      </c>
      <c r="G472" s="54"/>
      <c r="H472" s="27">
        <f t="shared" si="40"/>
        <v>0</v>
      </c>
      <c r="J472" s="54">
        <v>0</v>
      </c>
      <c r="K472" s="54">
        <v>0</v>
      </c>
      <c r="L472" s="54">
        <v>0</v>
      </c>
      <c r="M472" s="54"/>
      <c r="N472" s="27">
        <f t="shared" si="41"/>
        <v>0</v>
      </c>
      <c r="O472" s="28">
        <f t="shared" si="42"/>
        <v>0</v>
      </c>
    </row>
    <row r="473" spans="1:15" x14ac:dyDescent="0.2">
      <c r="A473" s="31"/>
      <c r="B473" s="31"/>
      <c r="C473" s="33" t="s">
        <v>64</v>
      </c>
      <c r="D473" s="34">
        <f>SUM(D432:D472)</f>
        <v>292770600.34000003</v>
      </c>
      <c r="E473" s="34">
        <f>SUM(E432:E472)</f>
        <v>9310122</v>
      </c>
      <c r="F473" s="34">
        <f>SUM(F432:F472)</f>
        <v>-382455.50999999995</v>
      </c>
      <c r="G473" s="34"/>
      <c r="H473" s="34">
        <f>SUM(H432:H472)</f>
        <v>301698266.83000004</v>
      </c>
      <c r="I473" s="35"/>
      <c r="J473" s="34">
        <f>SUM(J432:J472)</f>
        <v>-167777128.71000001</v>
      </c>
      <c r="K473" s="34">
        <f>SUM(K432:K472)</f>
        <v>-6364293.2600000016</v>
      </c>
      <c r="L473" s="34">
        <f>SUM(L432:L472)</f>
        <v>256786.95</v>
      </c>
      <c r="M473" s="34"/>
      <c r="N473" s="34">
        <f>SUM(N432:N472)</f>
        <v>-173884635.02000004</v>
      </c>
      <c r="O473" s="34">
        <f>SUM(O432:O472)</f>
        <v>127813631.81</v>
      </c>
    </row>
    <row r="474" spans="1:15" ht="37.5" x14ac:dyDescent="0.25">
      <c r="A474" s="31"/>
      <c r="B474" s="31"/>
      <c r="C474" s="36" t="s">
        <v>65</v>
      </c>
      <c r="D474" s="56"/>
      <c r="E474" s="56"/>
      <c r="F474" s="56"/>
      <c r="G474" s="56"/>
      <c r="H474" s="27">
        <f t="shared" ref="H474:H475" si="43">D474+E474+F474+G474</f>
        <v>0</v>
      </c>
      <c r="J474" s="56"/>
      <c r="K474" s="56"/>
      <c r="L474" s="56"/>
      <c r="M474" s="56"/>
      <c r="N474" s="27">
        <f t="shared" ref="N474:N475" si="44">J474+K474+L474+M474</f>
        <v>0</v>
      </c>
      <c r="O474" s="28">
        <f>H474+N474</f>
        <v>0</v>
      </c>
    </row>
    <row r="475" spans="1:15" ht="25.5" x14ac:dyDescent="0.25">
      <c r="A475" s="31"/>
      <c r="B475" s="31"/>
      <c r="C475" s="37" t="s">
        <v>66</v>
      </c>
      <c r="D475" s="56"/>
      <c r="E475" s="56"/>
      <c r="F475" s="56"/>
      <c r="G475" s="56"/>
      <c r="H475" s="27">
        <f t="shared" si="43"/>
        <v>0</v>
      </c>
      <c r="J475" s="56"/>
      <c r="K475" s="56"/>
      <c r="L475" s="56"/>
      <c r="M475" s="56"/>
      <c r="N475" s="27">
        <f t="shared" si="44"/>
        <v>0</v>
      </c>
      <c r="O475" s="28">
        <f t="shared" ref="O475" si="45">H475+N475</f>
        <v>0</v>
      </c>
    </row>
    <row r="476" spans="1:15" x14ac:dyDescent="0.2">
      <c r="A476" s="31"/>
      <c r="B476" s="31"/>
      <c r="C476" s="33" t="s">
        <v>67</v>
      </c>
      <c r="D476" s="34">
        <f>SUM(D473:D475)</f>
        <v>292770600.34000003</v>
      </c>
      <c r="E476" s="34">
        <f>SUM(E473:E475)</f>
        <v>9310122</v>
      </c>
      <c r="F476" s="34">
        <f>SUM(F473:F475)</f>
        <v>-382455.50999999995</v>
      </c>
      <c r="G476" s="34"/>
      <c r="H476" s="34">
        <f>SUM(H473:H475)</f>
        <v>301698266.83000004</v>
      </c>
      <c r="I476" s="35"/>
      <c r="J476" s="34">
        <f>SUM(J473:J475)</f>
        <v>-167777128.71000001</v>
      </c>
      <c r="K476" s="34">
        <f>SUM(K473:K475)</f>
        <v>-6364293.2600000016</v>
      </c>
      <c r="L476" s="34">
        <f>SUM(L473:L475)</f>
        <v>256786.95</v>
      </c>
      <c r="M476" s="34"/>
      <c r="N476" s="34">
        <f>SUM(N473:N475)</f>
        <v>-173884635.02000004</v>
      </c>
      <c r="O476" s="34">
        <f>SUM(O473:O475)</f>
        <v>127813631.81</v>
      </c>
    </row>
    <row r="477" spans="1:15" ht="15" x14ac:dyDescent="0.25">
      <c r="A477" s="31"/>
      <c r="B477" s="31"/>
      <c r="C477" s="38" t="s">
        <v>68</v>
      </c>
      <c r="D477" s="39"/>
      <c r="E477" s="39"/>
      <c r="F477" s="39"/>
      <c r="G477" s="39"/>
      <c r="H477" s="39"/>
      <c r="I477" s="39"/>
      <c r="J477" s="40"/>
      <c r="K477" s="56"/>
      <c r="N477" s="41"/>
      <c r="O477" s="42"/>
    </row>
    <row r="478" spans="1:15" ht="15" x14ac:dyDescent="0.25">
      <c r="A478" s="31"/>
      <c r="B478" s="31"/>
      <c r="C478" s="38" t="s">
        <v>69</v>
      </c>
      <c r="D478" s="39"/>
      <c r="E478" s="39"/>
      <c r="F478" s="39"/>
      <c r="G478" s="39"/>
      <c r="H478" s="39"/>
      <c r="I478" s="39"/>
      <c r="J478" s="40"/>
      <c r="K478" s="34">
        <f>K476+K477</f>
        <v>-6364293.2600000016</v>
      </c>
      <c r="N478" s="41"/>
      <c r="O478" s="42"/>
    </row>
    <row r="480" spans="1:15" x14ac:dyDescent="0.2">
      <c r="J480" s="2" t="s">
        <v>77</v>
      </c>
    </row>
    <row r="481" spans="1:16" ht="15" x14ac:dyDescent="0.25">
      <c r="A481" s="31">
        <v>47</v>
      </c>
      <c r="B481" s="31"/>
      <c r="C481" s="43" t="s">
        <v>78</v>
      </c>
      <c r="D481" s="44"/>
      <c r="E481" s="44"/>
      <c r="F481" s="44"/>
      <c r="G481" s="44"/>
      <c r="H481" s="44"/>
      <c r="I481" s="44"/>
      <c r="J481" s="44" t="s">
        <v>79</v>
      </c>
      <c r="K481" s="44"/>
      <c r="L481" s="55">
        <v>125668.56</v>
      </c>
      <c r="M481" s="57"/>
    </row>
    <row r="482" spans="1:16" ht="15" x14ac:dyDescent="0.25">
      <c r="A482" s="31">
        <v>47</v>
      </c>
      <c r="B482" s="31"/>
      <c r="C482" s="43" t="s">
        <v>78</v>
      </c>
      <c r="D482" s="44"/>
      <c r="E482" s="44"/>
      <c r="F482" s="44"/>
      <c r="G482" s="44"/>
      <c r="H482" s="44"/>
      <c r="I482" s="44"/>
      <c r="J482" s="44" t="s">
        <v>80</v>
      </c>
      <c r="K482" s="44"/>
      <c r="L482" s="55">
        <v>738682.25</v>
      </c>
      <c r="M482" s="57"/>
    </row>
    <row r="483" spans="1:16" ht="15" x14ac:dyDescent="0.25">
      <c r="A483" s="31"/>
      <c r="B483" s="31"/>
      <c r="C483" s="43"/>
      <c r="D483" s="44"/>
      <c r="E483" s="44"/>
      <c r="F483" s="44"/>
      <c r="G483" s="44"/>
      <c r="H483" s="44"/>
      <c r="I483" s="44"/>
      <c r="J483" s="44"/>
      <c r="K483" s="44"/>
      <c r="L483" s="55"/>
      <c r="M483" s="57"/>
    </row>
    <row r="484" spans="1:16" ht="15" x14ac:dyDescent="0.25">
      <c r="J484" s="3" t="s">
        <v>75</v>
      </c>
      <c r="L484" s="45">
        <f>K478-L481-L482-L483</f>
        <v>-7228644.0700000012</v>
      </c>
      <c r="M484" s="46"/>
    </row>
    <row r="485" spans="1:16" x14ac:dyDescent="0.2">
      <c r="P485" s="47"/>
    </row>
    <row r="486" spans="1:16" ht="15" x14ac:dyDescent="0.2">
      <c r="E486" s="9" t="s">
        <v>8</v>
      </c>
      <c r="F486" s="10" t="s">
        <v>76</v>
      </c>
      <c r="G486" s="10"/>
    </row>
    <row r="487" spans="1:16" ht="15" x14ac:dyDescent="0.25">
      <c r="E487" s="9" t="s">
        <v>10</v>
      </c>
      <c r="F487" s="53">
        <v>2021</v>
      </c>
      <c r="G487" s="53"/>
      <c r="H487" s="11"/>
    </row>
    <row r="489" spans="1:16" x14ac:dyDescent="0.2">
      <c r="D489" s="12" t="s">
        <v>11</v>
      </c>
      <c r="E489" s="13"/>
      <c r="F489" s="13"/>
      <c r="G489" s="13"/>
      <c r="H489" s="14"/>
      <c r="J489" s="15"/>
      <c r="K489" s="16" t="s">
        <v>12</v>
      </c>
      <c r="L489" s="16"/>
      <c r="M489" s="16"/>
      <c r="N489" s="17"/>
    </row>
    <row r="490" spans="1:16" ht="30" customHeight="1" x14ac:dyDescent="0.2">
      <c r="A490" s="18" t="s">
        <v>13</v>
      </c>
      <c r="B490" s="18" t="s">
        <v>14</v>
      </c>
      <c r="C490" s="19" t="s">
        <v>15</v>
      </c>
      <c r="D490" s="18" t="s">
        <v>16</v>
      </c>
      <c r="E490" s="20" t="s">
        <v>17</v>
      </c>
      <c r="F490" s="20" t="s">
        <v>18</v>
      </c>
      <c r="G490" s="20" t="s">
        <v>19</v>
      </c>
      <c r="H490" s="18" t="s">
        <v>20</v>
      </c>
      <c r="I490" s="21"/>
      <c r="J490" s="22" t="s">
        <v>16</v>
      </c>
      <c r="K490" s="23" t="s">
        <v>21</v>
      </c>
      <c r="L490" s="23" t="s">
        <v>18</v>
      </c>
      <c r="M490" s="20" t="s">
        <v>19</v>
      </c>
      <c r="N490" s="24" t="s">
        <v>20</v>
      </c>
      <c r="O490" s="18" t="s">
        <v>22</v>
      </c>
    </row>
    <row r="491" spans="1:16" ht="25.5" customHeight="1" x14ac:dyDescent="0.25">
      <c r="A491" s="25">
        <v>14.1</v>
      </c>
      <c r="B491" s="25">
        <v>1609</v>
      </c>
      <c r="C491" s="26" t="s">
        <v>23</v>
      </c>
      <c r="D491" s="54">
        <v>4318402</v>
      </c>
      <c r="E491" s="54">
        <v>0</v>
      </c>
      <c r="F491" s="54">
        <v>0</v>
      </c>
      <c r="G491" s="54">
        <v>2568000</v>
      </c>
      <c r="H491" s="27">
        <f t="shared" ref="H491:H531" si="46">D491+E491+F491+G491</f>
        <v>6886402</v>
      </c>
      <c r="I491" s="21"/>
      <c r="J491" s="54">
        <v>-514587.18000000005</v>
      </c>
      <c r="K491" s="54">
        <v>-71973.399999999994</v>
      </c>
      <c r="L491" s="54">
        <v>0</v>
      </c>
      <c r="M491" s="54">
        <v>-128400</v>
      </c>
      <c r="N491" s="27">
        <f t="shared" ref="N491:N531" si="47">J491+K491+L491+M491</f>
        <v>-714960.58000000007</v>
      </c>
      <c r="O491" s="28">
        <f>H491+N491</f>
        <v>6171441.4199999999</v>
      </c>
    </row>
    <row r="492" spans="1:16" ht="25.5" x14ac:dyDescent="0.25">
      <c r="A492" s="25">
        <v>12</v>
      </c>
      <c r="B492" s="25">
        <v>1611</v>
      </c>
      <c r="C492" s="26" t="s">
        <v>24</v>
      </c>
      <c r="D492" s="54">
        <v>12621890.509999998</v>
      </c>
      <c r="E492" s="54">
        <v>766370</v>
      </c>
      <c r="F492" s="54">
        <v>0</v>
      </c>
      <c r="G492" s="54">
        <v>0</v>
      </c>
      <c r="H492" s="27">
        <f t="shared" si="46"/>
        <v>13388260.509999998</v>
      </c>
      <c r="I492" s="29"/>
      <c r="J492" s="54">
        <v>-8223225.9100000001</v>
      </c>
      <c r="K492" s="54">
        <v>-1215941.99</v>
      </c>
      <c r="L492" s="54">
        <v>0</v>
      </c>
      <c r="M492" s="54">
        <v>0</v>
      </c>
      <c r="N492" s="27">
        <f t="shared" si="47"/>
        <v>-9439167.9000000004</v>
      </c>
      <c r="O492" s="28">
        <f>H492+N492</f>
        <v>3949092.6099999975</v>
      </c>
    </row>
    <row r="493" spans="1:16" ht="25.5" x14ac:dyDescent="0.25">
      <c r="A493" s="25" t="s">
        <v>25</v>
      </c>
      <c r="B493" s="25">
        <v>1612</v>
      </c>
      <c r="C493" s="26" t="s">
        <v>26</v>
      </c>
      <c r="D493" s="54">
        <v>189350.5</v>
      </c>
      <c r="E493" s="54">
        <v>0</v>
      </c>
      <c r="F493" s="54">
        <v>0</v>
      </c>
      <c r="G493" s="54">
        <v>0</v>
      </c>
      <c r="H493" s="27">
        <f t="shared" si="46"/>
        <v>189350.5</v>
      </c>
      <c r="I493" s="29"/>
      <c r="J493" s="54">
        <v>-48216.94000000001</v>
      </c>
      <c r="K493" s="54">
        <v>-2520.2600000000002</v>
      </c>
      <c r="L493" s="54">
        <v>0</v>
      </c>
      <c r="M493" s="54">
        <v>0</v>
      </c>
      <c r="N493" s="27">
        <f t="shared" si="47"/>
        <v>-50737.200000000012</v>
      </c>
      <c r="O493" s="28">
        <f>H493+N493</f>
        <v>138613.29999999999</v>
      </c>
    </row>
    <row r="494" spans="1:16" ht="15" x14ac:dyDescent="0.25">
      <c r="A494" s="25" t="s">
        <v>27</v>
      </c>
      <c r="B494" s="25">
        <v>1805</v>
      </c>
      <c r="C494" s="26" t="s">
        <v>28</v>
      </c>
      <c r="D494" s="54">
        <v>202702.95</v>
      </c>
      <c r="E494" s="54">
        <v>0</v>
      </c>
      <c r="F494" s="54">
        <v>0</v>
      </c>
      <c r="G494" s="54">
        <v>0</v>
      </c>
      <c r="H494" s="27">
        <f t="shared" si="46"/>
        <v>202702.95</v>
      </c>
      <c r="I494" s="29"/>
      <c r="J494" s="54">
        <v>0</v>
      </c>
      <c r="K494" s="54">
        <v>0</v>
      </c>
      <c r="L494" s="54">
        <v>0</v>
      </c>
      <c r="M494" s="54">
        <v>0</v>
      </c>
      <c r="N494" s="27">
        <f t="shared" si="47"/>
        <v>0</v>
      </c>
      <c r="O494" s="28">
        <f>H494+N494</f>
        <v>202702.95</v>
      </c>
    </row>
    <row r="495" spans="1:16" ht="15" x14ac:dyDescent="0.25">
      <c r="A495" s="25">
        <v>47</v>
      </c>
      <c r="B495" s="25">
        <v>1808</v>
      </c>
      <c r="C495" s="26" t="s">
        <v>29</v>
      </c>
      <c r="D495" s="54">
        <v>2578554.4099999997</v>
      </c>
      <c r="E495" s="54">
        <v>20000</v>
      </c>
      <c r="F495" s="54">
        <v>0</v>
      </c>
      <c r="G495" s="54">
        <v>0</v>
      </c>
      <c r="H495" s="27">
        <f t="shared" si="46"/>
        <v>2598554.4099999997</v>
      </c>
      <c r="I495" s="29"/>
      <c r="J495" s="54">
        <v>-1665737.8599999996</v>
      </c>
      <c r="K495" s="54">
        <v>-63337.48</v>
      </c>
      <c r="L495" s="54">
        <v>0</v>
      </c>
      <c r="M495" s="54">
        <v>0</v>
      </c>
      <c r="N495" s="27">
        <f t="shared" si="47"/>
        <v>-1729075.3399999996</v>
      </c>
      <c r="O495" s="28">
        <f t="shared" ref="O495:O531" si="48">H495+N495</f>
        <v>869479.07000000007</v>
      </c>
    </row>
    <row r="496" spans="1:16" ht="15" x14ac:dyDescent="0.25">
      <c r="A496" s="25">
        <v>13</v>
      </c>
      <c r="B496" s="25">
        <v>1810</v>
      </c>
      <c r="C496" s="26" t="s">
        <v>30</v>
      </c>
      <c r="D496" s="54">
        <v>0</v>
      </c>
      <c r="E496" s="54">
        <v>0</v>
      </c>
      <c r="F496" s="54">
        <v>0</v>
      </c>
      <c r="G496" s="54">
        <v>0</v>
      </c>
      <c r="H496" s="27">
        <f t="shared" si="46"/>
        <v>0</v>
      </c>
      <c r="I496" s="29"/>
      <c r="J496" s="54">
        <v>0</v>
      </c>
      <c r="K496" s="54">
        <v>0</v>
      </c>
      <c r="L496" s="54">
        <v>0</v>
      </c>
      <c r="M496" s="54">
        <v>0</v>
      </c>
      <c r="N496" s="27">
        <f t="shared" si="47"/>
        <v>0</v>
      </c>
      <c r="O496" s="28">
        <f t="shared" si="48"/>
        <v>0</v>
      </c>
    </row>
    <row r="497" spans="1:15" ht="15" x14ac:dyDescent="0.25">
      <c r="A497" s="25">
        <v>47</v>
      </c>
      <c r="B497" s="25">
        <v>1815</v>
      </c>
      <c r="C497" s="26" t="s">
        <v>31</v>
      </c>
      <c r="D497" s="54">
        <v>0</v>
      </c>
      <c r="E497" s="54">
        <v>0</v>
      </c>
      <c r="F497" s="54">
        <v>0</v>
      </c>
      <c r="G497" s="54">
        <v>0</v>
      </c>
      <c r="H497" s="27">
        <f t="shared" si="46"/>
        <v>0</v>
      </c>
      <c r="I497" s="29"/>
      <c r="J497" s="54">
        <v>0</v>
      </c>
      <c r="K497" s="54">
        <v>0</v>
      </c>
      <c r="L497" s="54">
        <v>0</v>
      </c>
      <c r="M497" s="54">
        <v>0</v>
      </c>
      <c r="N497" s="27">
        <f t="shared" si="47"/>
        <v>0</v>
      </c>
      <c r="O497" s="28">
        <f t="shared" si="48"/>
        <v>0</v>
      </c>
    </row>
    <row r="498" spans="1:15" ht="15" x14ac:dyDescent="0.25">
      <c r="A498" s="25">
        <v>47</v>
      </c>
      <c r="B498" s="25">
        <v>1820</v>
      </c>
      <c r="C498" s="26" t="s">
        <v>32</v>
      </c>
      <c r="D498" s="54">
        <v>14913472.710000003</v>
      </c>
      <c r="E498" s="54">
        <v>915000</v>
      </c>
      <c r="F498" s="54">
        <v>0</v>
      </c>
      <c r="G498" s="54">
        <v>0</v>
      </c>
      <c r="H498" s="27">
        <f t="shared" si="46"/>
        <v>15828472.710000003</v>
      </c>
      <c r="I498" s="29"/>
      <c r="J498" s="54">
        <v>-10908902.069999998</v>
      </c>
      <c r="K498" s="54">
        <v>-246042.94999999998</v>
      </c>
      <c r="L498" s="54">
        <v>0</v>
      </c>
      <c r="M498" s="54">
        <v>0</v>
      </c>
      <c r="N498" s="27">
        <f t="shared" si="47"/>
        <v>-11154945.019999998</v>
      </c>
      <c r="O498" s="28">
        <f t="shared" si="48"/>
        <v>4673527.6900000051</v>
      </c>
    </row>
    <row r="499" spans="1:15" ht="15" x14ac:dyDescent="0.25">
      <c r="A499" s="25">
        <v>47</v>
      </c>
      <c r="B499" s="25">
        <v>1825</v>
      </c>
      <c r="C499" s="26" t="s">
        <v>33</v>
      </c>
      <c r="D499" s="54">
        <v>0</v>
      </c>
      <c r="E499" s="54">
        <v>0</v>
      </c>
      <c r="F499" s="54">
        <v>0</v>
      </c>
      <c r="G499" s="54">
        <v>0</v>
      </c>
      <c r="H499" s="27">
        <f t="shared" si="46"/>
        <v>0</v>
      </c>
      <c r="I499" s="29"/>
      <c r="J499" s="54">
        <v>0</v>
      </c>
      <c r="K499" s="54">
        <v>0</v>
      </c>
      <c r="L499" s="54">
        <v>0</v>
      </c>
      <c r="M499" s="54">
        <v>0</v>
      </c>
      <c r="N499" s="27">
        <f t="shared" si="47"/>
        <v>0</v>
      </c>
      <c r="O499" s="28">
        <f t="shared" si="48"/>
        <v>0</v>
      </c>
    </row>
    <row r="500" spans="1:15" ht="15" x14ac:dyDescent="0.25">
      <c r="A500" s="25">
        <v>47</v>
      </c>
      <c r="B500" s="25">
        <v>1830</v>
      </c>
      <c r="C500" s="26" t="s">
        <v>34</v>
      </c>
      <c r="D500" s="54">
        <v>48904562.789999999</v>
      </c>
      <c r="E500" s="54">
        <v>6486836</v>
      </c>
      <c r="F500" s="54">
        <v>0</v>
      </c>
      <c r="G500" s="54">
        <v>0</v>
      </c>
      <c r="H500" s="27">
        <f t="shared" si="46"/>
        <v>55391398.789999999</v>
      </c>
      <c r="I500" s="29"/>
      <c r="J500" s="54">
        <v>-20518061.32</v>
      </c>
      <c r="K500" s="54">
        <v>-1020179.61</v>
      </c>
      <c r="L500" s="54">
        <v>0</v>
      </c>
      <c r="M500" s="54">
        <v>0</v>
      </c>
      <c r="N500" s="27">
        <f t="shared" si="47"/>
        <v>-21538240.93</v>
      </c>
      <c r="O500" s="28">
        <f t="shared" si="48"/>
        <v>33853157.859999999</v>
      </c>
    </row>
    <row r="501" spans="1:15" ht="15" x14ac:dyDescent="0.25">
      <c r="A501" s="25">
        <v>47</v>
      </c>
      <c r="B501" s="25">
        <v>1835</v>
      </c>
      <c r="C501" s="26" t="s">
        <v>35</v>
      </c>
      <c r="D501" s="54">
        <v>57230662.010000005</v>
      </c>
      <c r="E501" s="54">
        <v>3677904</v>
      </c>
      <c r="F501" s="54">
        <v>0</v>
      </c>
      <c r="G501" s="54">
        <v>0</v>
      </c>
      <c r="H501" s="27">
        <f t="shared" si="46"/>
        <v>60908566.010000005</v>
      </c>
      <c r="I501" s="29"/>
      <c r="J501" s="54">
        <v>-29007044.800000001</v>
      </c>
      <c r="K501" s="54">
        <v>-909010.16</v>
      </c>
      <c r="L501" s="54">
        <v>0</v>
      </c>
      <c r="M501" s="54">
        <v>0</v>
      </c>
      <c r="N501" s="27">
        <f t="shared" si="47"/>
        <v>-29916054.960000001</v>
      </c>
      <c r="O501" s="28">
        <f t="shared" si="48"/>
        <v>30992511.050000004</v>
      </c>
    </row>
    <row r="502" spans="1:15" ht="15" x14ac:dyDescent="0.25">
      <c r="A502" s="25">
        <v>47</v>
      </c>
      <c r="B502" s="25">
        <v>1840</v>
      </c>
      <c r="C502" s="26" t="s">
        <v>36</v>
      </c>
      <c r="D502" s="54">
        <v>27629707.089999996</v>
      </c>
      <c r="E502" s="54">
        <v>2762062</v>
      </c>
      <c r="F502" s="54">
        <v>0</v>
      </c>
      <c r="G502" s="54">
        <v>0</v>
      </c>
      <c r="H502" s="27">
        <f t="shared" si="46"/>
        <v>30391769.089999996</v>
      </c>
      <c r="I502" s="29"/>
      <c r="J502" s="54">
        <v>-9802976.8600000013</v>
      </c>
      <c r="K502" s="54">
        <v>-374783.57</v>
      </c>
      <c r="L502" s="54">
        <v>0</v>
      </c>
      <c r="M502" s="54">
        <v>0</v>
      </c>
      <c r="N502" s="27">
        <f t="shared" si="47"/>
        <v>-10177760.430000002</v>
      </c>
      <c r="O502" s="28">
        <f t="shared" si="48"/>
        <v>20214008.659999996</v>
      </c>
    </row>
    <row r="503" spans="1:15" ht="15" x14ac:dyDescent="0.25">
      <c r="A503" s="25">
        <v>47</v>
      </c>
      <c r="B503" s="25">
        <v>1845</v>
      </c>
      <c r="C503" s="26" t="s">
        <v>37</v>
      </c>
      <c r="D503" s="54">
        <v>46729205.699999996</v>
      </c>
      <c r="E503" s="54">
        <v>10977533</v>
      </c>
      <c r="F503" s="54">
        <v>0</v>
      </c>
      <c r="G503" s="54">
        <v>0</v>
      </c>
      <c r="H503" s="27">
        <f t="shared" si="46"/>
        <v>57706738.699999996</v>
      </c>
      <c r="I503" s="29"/>
      <c r="J503" s="54">
        <v>-19690435.740000002</v>
      </c>
      <c r="K503" s="54">
        <v>-1199444.6199999999</v>
      </c>
      <c r="L503" s="54">
        <v>0</v>
      </c>
      <c r="M503" s="54">
        <v>0</v>
      </c>
      <c r="N503" s="27">
        <f t="shared" si="47"/>
        <v>-20889880.360000003</v>
      </c>
      <c r="O503" s="28">
        <f t="shared" si="48"/>
        <v>36816858.339999989</v>
      </c>
    </row>
    <row r="504" spans="1:15" ht="15" x14ac:dyDescent="0.25">
      <c r="A504" s="25">
        <v>47</v>
      </c>
      <c r="B504" s="25">
        <v>1850</v>
      </c>
      <c r="C504" s="26" t="s">
        <v>38</v>
      </c>
      <c r="D504" s="54">
        <v>60951478.769999988</v>
      </c>
      <c r="E504" s="54">
        <v>1650823</v>
      </c>
      <c r="F504" s="54">
        <v>-94900.54</v>
      </c>
      <c r="G504" s="54">
        <v>0</v>
      </c>
      <c r="H504" s="27">
        <f t="shared" si="46"/>
        <v>62507401.229999989</v>
      </c>
      <c r="I504" s="29"/>
      <c r="J504" s="54">
        <v>-33523402.370000001</v>
      </c>
      <c r="K504" s="54">
        <v>-1016966.01</v>
      </c>
      <c r="L504" s="54">
        <v>61383.51</v>
      </c>
      <c r="M504" s="54">
        <v>0</v>
      </c>
      <c r="N504" s="27">
        <f t="shared" si="47"/>
        <v>-34478984.870000005</v>
      </c>
      <c r="O504" s="28">
        <f t="shared" si="48"/>
        <v>28028416.359999985</v>
      </c>
    </row>
    <row r="505" spans="1:15" ht="15" x14ac:dyDescent="0.25">
      <c r="A505" s="25">
        <v>47</v>
      </c>
      <c r="B505" s="25">
        <v>1855</v>
      </c>
      <c r="C505" s="26" t="s">
        <v>39</v>
      </c>
      <c r="D505" s="54">
        <v>46028032.980000004</v>
      </c>
      <c r="E505" s="54">
        <v>5426438</v>
      </c>
      <c r="F505" s="54">
        <v>0</v>
      </c>
      <c r="G505" s="54">
        <v>0</v>
      </c>
      <c r="H505" s="27">
        <f t="shared" si="46"/>
        <v>51454470.980000004</v>
      </c>
      <c r="I505" s="29"/>
      <c r="J505" s="54">
        <v>-21156671.920000002</v>
      </c>
      <c r="K505" s="54">
        <v>-558260.83000000007</v>
      </c>
      <c r="L505" s="54">
        <v>0</v>
      </c>
      <c r="M505" s="54">
        <v>0</v>
      </c>
      <c r="N505" s="27">
        <f t="shared" si="47"/>
        <v>-21714932.75</v>
      </c>
      <c r="O505" s="28">
        <f t="shared" si="48"/>
        <v>29739538.230000004</v>
      </c>
    </row>
    <row r="506" spans="1:15" ht="15" x14ac:dyDescent="0.25">
      <c r="A506" s="25">
        <v>47</v>
      </c>
      <c r="B506" s="25">
        <v>1860</v>
      </c>
      <c r="C506" s="26" t="s">
        <v>40</v>
      </c>
      <c r="D506" s="54">
        <v>21868090.77</v>
      </c>
      <c r="E506" s="54">
        <v>864000</v>
      </c>
      <c r="F506" s="54">
        <v>-287554.96999999997</v>
      </c>
      <c r="G506" s="54">
        <v>0</v>
      </c>
      <c r="H506" s="27">
        <f t="shared" si="46"/>
        <v>22444535.800000001</v>
      </c>
      <c r="I506" s="29"/>
      <c r="J506" s="54">
        <v>-13984918.279999999</v>
      </c>
      <c r="K506" s="54">
        <v>-1065221.9099999999</v>
      </c>
      <c r="L506" s="54">
        <v>195403.44</v>
      </c>
      <c r="M506" s="54">
        <v>0</v>
      </c>
      <c r="N506" s="27">
        <f t="shared" si="47"/>
        <v>-14854736.75</v>
      </c>
      <c r="O506" s="28">
        <f t="shared" si="48"/>
        <v>7589799.0500000007</v>
      </c>
    </row>
    <row r="507" spans="1:15" ht="15" x14ac:dyDescent="0.25">
      <c r="A507" s="25">
        <v>47</v>
      </c>
      <c r="B507" s="25">
        <v>1860</v>
      </c>
      <c r="C507" s="26" t="s">
        <v>41</v>
      </c>
      <c r="D507" s="54"/>
      <c r="E507" s="54"/>
      <c r="F507" s="54"/>
      <c r="G507" s="54"/>
      <c r="H507" s="27">
        <f t="shared" si="46"/>
        <v>0</v>
      </c>
      <c r="I507" s="29"/>
      <c r="J507" s="54"/>
      <c r="K507" s="54"/>
      <c r="L507" s="54"/>
      <c r="M507" s="54"/>
      <c r="N507" s="27">
        <f t="shared" si="47"/>
        <v>0</v>
      </c>
      <c r="O507" s="28">
        <f t="shared" si="48"/>
        <v>0</v>
      </c>
    </row>
    <row r="508" spans="1:15" ht="15" x14ac:dyDescent="0.25">
      <c r="A508" s="25" t="s">
        <v>27</v>
      </c>
      <c r="B508" s="25">
        <v>1905</v>
      </c>
      <c r="C508" s="26" t="s">
        <v>28</v>
      </c>
      <c r="D508" s="54">
        <v>96299.71</v>
      </c>
      <c r="E508" s="54">
        <v>0</v>
      </c>
      <c r="F508" s="54">
        <v>0</v>
      </c>
      <c r="G508" s="54">
        <v>0</v>
      </c>
      <c r="H508" s="27">
        <f t="shared" si="46"/>
        <v>96299.71</v>
      </c>
      <c r="I508" s="29"/>
      <c r="J508" s="54">
        <v>0</v>
      </c>
      <c r="K508" s="54">
        <v>0</v>
      </c>
      <c r="L508" s="54">
        <v>0</v>
      </c>
      <c r="M508" s="54">
        <v>0</v>
      </c>
      <c r="N508" s="27">
        <f t="shared" si="47"/>
        <v>0</v>
      </c>
      <c r="O508" s="28">
        <f t="shared" si="48"/>
        <v>96299.71</v>
      </c>
    </row>
    <row r="509" spans="1:15" ht="15" x14ac:dyDescent="0.25">
      <c r="A509" s="25">
        <v>47</v>
      </c>
      <c r="B509" s="25">
        <v>1908</v>
      </c>
      <c r="C509" s="26" t="s">
        <v>42</v>
      </c>
      <c r="D509" s="54">
        <v>11070405.060000001</v>
      </c>
      <c r="E509" s="54">
        <v>475000</v>
      </c>
      <c r="F509" s="54">
        <v>0</v>
      </c>
      <c r="G509" s="54">
        <v>0</v>
      </c>
      <c r="H509" s="27">
        <f t="shared" si="46"/>
        <v>11545405.060000001</v>
      </c>
      <c r="I509" s="29"/>
      <c r="J509" s="54">
        <v>-6091360.4700000007</v>
      </c>
      <c r="K509" s="54">
        <v>-344882.6</v>
      </c>
      <c r="L509" s="54">
        <v>0</v>
      </c>
      <c r="M509" s="54">
        <v>0</v>
      </c>
      <c r="N509" s="27">
        <f t="shared" si="47"/>
        <v>-6436243.0700000003</v>
      </c>
      <c r="O509" s="28">
        <f t="shared" si="48"/>
        <v>5109161.99</v>
      </c>
    </row>
    <row r="510" spans="1:15" ht="15" x14ac:dyDescent="0.25">
      <c r="A510" s="25">
        <v>13</v>
      </c>
      <c r="B510" s="25">
        <v>1910</v>
      </c>
      <c r="C510" s="26" t="s">
        <v>30</v>
      </c>
      <c r="D510" s="54">
        <v>0</v>
      </c>
      <c r="E510" s="54">
        <v>0</v>
      </c>
      <c r="F510" s="54">
        <v>0</v>
      </c>
      <c r="G510" s="54">
        <v>0</v>
      </c>
      <c r="H510" s="27">
        <f t="shared" si="46"/>
        <v>0</v>
      </c>
      <c r="I510" s="29"/>
      <c r="J510" s="54">
        <v>0</v>
      </c>
      <c r="K510" s="54">
        <v>0</v>
      </c>
      <c r="L510" s="54">
        <v>0</v>
      </c>
      <c r="M510" s="54">
        <v>0</v>
      </c>
      <c r="N510" s="27">
        <f t="shared" si="47"/>
        <v>0</v>
      </c>
      <c r="O510" s="28">
        <f t="shared" si="48"/>
        <v>0</v>
      </c>
    </row>
    <row r="511" spans="1:15" ht="15" x14ac:dyDescent="0.25">
      <c r="A511" s="25">
        <v>8</v>
      </c>
      <c r="B511" s="25">
        <v>1915</v>
      </c>
      <c r="C511" s="26" t="s">
        <v>43</v>
      </c>
      <c r="D511" s="54">
        <v>1928591.6600000004</v>
      </c>
      <c r="E511" s="54">
        <v>5000</v>
      </c>
      <c r="F511" s="54">
        <v>0</v>
      </c>
      <c r="G511" s="54">
        <v>0</v>
      </c>
      <c r="H511" s="27">
        <f t="shared" si="46"/>
        <v>1933591.6600000004</v>
      </c>
      <c r="I511" s="29"/>
      <c r="J511" s="54">
        <v>-1582831.4</v>
      </c>
      <c r="K511" s="54">
        <v>-61801.27</v>
      </c>
      <c r="L511" s="54">
        <v>0</v>
      </c>
      <c r="M511" s="54">
        <v>0</v>
      </c>
      <c r="N511" s="27">
        <f t="shared" si="47"/>
        <v>-1644632.67</v>
      </c>
      <c r="O511" s="28">
        <f t="shared" si="48"/>
        <v>288958.99000000046</v>
      </c>
    </row>
    <row r="512" spans="1:15" ht="15" x14ac:dyDescent="0.25">
      <c r="A512" s="25">
        <v>8</v>
      </c>
      <c r="B512" s="25">
        <v>1915</v>
      </c>
      <c r="C512" s="26" t="s">
        <v>44</v>
      </c>
      <c r="D512" s="54"/>
      <c r="E512" s="54"/>
      <c r="F512" s="54"/>
      <c r="G512" s="54"/>
      <c r="H512" s="27">
        <f t="shared" si="46"/>
        <v>0</v>
      </c>
      <c r="I512" s="29"/>
      <c r="J512" s="54"/>
      <c r="K512" s="54"/>
      <c r="L512" s="54"/>
      <c r="M512" s="54"/>
      <c r="N512" s="27">
        <f t="shared" si="47"/>
        <v>0</v>
      </c>
      <c r="O512" s="28">
        <f t="shared" si="48"/>
        <v>0</v>
      </c>
    </row>
    <row r="513" spans="1:15" ht="15" x14ac:dyDescent="0.25">
      <c r="A513" s="25">
        <v>10</v>
      </c>
      <c r="B513" s="25">
        <v>1920</v>
      </c>
      <c r="C513" s="26" t="s">
        <v>45</v>
      </c>
      <c r="D513" s="54">
        <v>1406587.7400000002</v>
      </c>
      <c r="E513" s="54">
        <v>50000</v>
      </c>
      <c r="F513" s="54">
        <v>0</v>
      </c>
      <c r="G513" s="54">
        <v>0</v>
      </c>
      <c r="H513" s="27">
        <f t="shared" si="46"/>
        <v>1456587.7400000002</v>
      </c>
      <c r="I513" s="29"/>
      <c r="J513" s="54">
        <v>-1090608.5900000001</v>
      </c>
      <c r="K513" s="54">
        <v>-137301.95000000001</v>
      </c>
      <c r="L513" s="54">
        <v>0</v>
      </c>
      <c r="M513" s="54">
        <v>0</v>
      </c>
      <c r="N513" s="27">
        <f t="shared" si="47"/>
        <v>-1227910.54</v>
      </c>
      <c r="O513" s="28">
        <f t="shared" si="48"/>
        <v>228677.20000000019</v>
      </c>
    </row>
    <row r="514" spans="1:15" ht="25.5" x14ac:dyDescent="0.25">
      <c r="A514" s="25">
        <v>45</v>
      </c>
      <c r="B514" s="25">
        <v>1920</v>
      </c>
      <c r="C514" s="26" t="s">
        <v>46</v>
      </c>
      <c r="D514" s="54"/>
      <c r="E514" s="54"/>
      <c r="F514" s="54"/>
      <c r="G514" s="54"/>
      <c r="H514" s="27">
        <f t="shared" si="46"/>
        <v>0</v>
      </c>
      <c r="I514" s="29"/>
      <c r="J514" s="54"/>
      <c r="K514" s="54"/>
      <c r="L514" s="54"/>
      <c r="M514" s="54"/>
      <c r="N514" s="27">
        <f t="shared" si="47"/>
        <v>0</v>
      </c>
      <c r="O514" s="28">
        <f t="shared" si="48"/>
        <v>0</v>
      </c>
    </row>
    <row r="515" spans="1:15" ht="25.5" x14ac:dyDescent="0.25">
      <c r="A515" s="25">
        <v>50</v>
      </c>
      <c r="B515" s="25">
        <v>1920</v>
      </c>
      <c r="C515" s="26" t="s">
        <v>47</v>
      </c>
      <c r="D515" s="54"/>
      <c r="E515" s="54"/>
      <c r="F515" s="54"/>
      <c r="G515" s="54"/>
      <c r="H515" s="27">
        <f t="shared" si="46"/>
        <v>0</v>
      </c>
      <c r="I515" s="29"/>
      <c r="J515" s="54"/>
      <c r="K515" s="54"/>
      <c r="L515" s="54"/>
      <c r="M515" s="54"/>
      <c r="N515" s="27">
        <f t="shared" si="47"/>
        <v>0</v>
      </c>
      <c r="O515" s="28">
        <f t="shared" si="48"/>
        <v>0</v>
      </c>
    </row>
    <row r="516" spans="1:15" ht="15" x14ac:dyDescent="0.25">
      <c r="A516" s="25">
        <v>10</v>
      </c>
      <c r="B516" s="25">
        <v>1930</v>
      </c>
      <c r="C516" s="26" t="s">
        <v>48</v>
      </c>
      <c r="D516" s="54">
        <v>5032601.1100000003</v>
      </c>
      <c r="E516" s="54">
        <v>300000</v>
      </c>
      <c r="F516" s="54">
        <v>0</v>
      </c>
      <c r="G516" s="54">
        <v>0</v>
      </c>
      <c r="H516" s="27">
        <f t="shared" si="46"/>
        <v>5332601.1100000003</v>
      </c>
      <c r="I516" s="29"/>
      <c r="J516" s="54">
        <v>-2762151.9</v>
      </c>
      <c r="K516" s="54">
        <v>-274584.90000000002</v>
      </c>
      <c r="L516" s="54">
        <v>0</v>
      </c>
      <c r="M516" s="54">
        <v>0</v>
      </c>
      <c r="N516" s="27">
        <f t="shared" si="47"/>
        <v>-3036736.8</v>
      </c>
      <c r="O516" s="28">
        <f t="shared" si="48"/>
        <v>2295864.3100000005</v>
      </c>
    </row>
    <row r="517" spans="1:15" ht="15" x14ac:dyDescent="0.25">
      <c r="A517" s="25">
        <v>8</v>
      </c>
      <c r="B517" s="25">
        <v>1935</v>
      </c>
      <c r="C517" s="26" t="s">
        <v>49</v>
      </c>
      <c r="D517" s="54">
        <v>272397.36</v>
      </c>
      <c r="E517" s="54">
        <v>0</v>
      </c>
      <c r="F517" s="54">
        <v>0</v>
      </c>
      <c r="G517" s="54">
        <v>0</v>
      </c>
      <c r="H517" s="27">
        <f t="shared" si="46"/>
        <v>272397.36</v>
      </c>
      <c r="I517" s="29"/>
      <c r="J517" s="54">
        <v>-272397.36</v>
      </c>
      <c r="K517" s="54">
        <v>0</v>
      </c>
      <c r="L517" s="54">
        <v>0</v>
      </c>
      <c r="M517" s="54">
        <v>0</v>
      </c>
      <c r="N517" s="27">
        <f t="shared" si="47"/>
        <v>-272397.36</v>
      </c>
      <c r="O517" s="28">
        <f t="shared" si="48"/>
        <v>0</v>
      </c>
    </row>
    <row r="518" spans="1:15" ht="15" x14ac:dyDescent="0.25">
      <c r="A518" s="25">
        <v>8</v>
      </c>
      <c r="B518" s="25">
        <v>1940</v>
      </c>
      <c r="C518" s="26" t="s">
        <v>50</v>
      </c>
      <c r="D518" s="54">
        <v>1517836.8100000003</v>
      </c>
      <c r="E518" s="54">
        <v>29250</v>
      </c>
      <c r="F518" s="54">
        <v>0</v>
      </c>
      <c r="G518" s="54">
        <v>0</v>
      </c>
      <c r="H518" s="27">
        <f t="shared" si="46"/>
        <v>1547086.8100000003</v>
      </c>
      <c r="I518" s="29"/>
      <c r="J518" s="54">
        <v>-1443416.75</v>
      </c>
      <c r="K518" s="54">
        <v>-21777.62</v>
      </c>
      <c r="L518" s="54">
        <v>0</v>
      </c>
      <c r="M518" s="54">
        <v>0</v>
      </c>
      <c r="N518" s="27">
        <f t="shared" si="47"/>
        <v>-1465194.37</v>
      </c>
      <c r="O518" s="28">
        <f t="shared" si="48"/>
        <v>81892.440000000177</v>
      </c>
    </row>
    <row r="519" spans="1:15" ht="15" x14ac:dyDescent="0.25">
      <c r="A519" s="25">
        <v>8</v>
      </c>
      <c r="B519" s="25">
        <v>1945</v>
      </c>
      <c r="C519" s="26" t="s">
        <v>51</v>
      </c>
      <c r="D519" s="54">
        <v>437666.36999999994</v>
      </c>
      <c r="E519" s="54">
        <v>17250</v>
      </c>
      <c r="F519" s="54">
        <v>0</v>
      </c>
      <c r="G519" s="54">
        <v>0</v>
      </c>
      <c r="H519" s="27">
        <f t="shared" si="46"/>
        <v>454916.36999999994</v>
      </c>
      <c r="I519" s="29"/>
      <c r="J519" s="54">
        <v>-403659.53999999992</v>
      </c>
      <c r="K519" s="54">
        <v>-6096.66</v>
      </c>
      <c r="L519" s="54">
        <v>0</v>
      </c>
      <c r="M519" s="54">
        <v>0</v>
      </c>
      <c r="N519" s="27">
        <f t="shared" si="47"/>
        <v>-409756.1999999999</v>
      </c>
      <c r="O519" s="28">
        <f t="shared" si="48"/>
        <v>45160.170000000042</v>
      </c>
    </row>
    <row r="520" spans="1:15" ht="15" x14ac:dyDescent="0.25">
      <c r="A520" s="25">
        <v>8</v>
      </c>
      <c r="B520" s="25">
        <v>1950</v>
      </c>
      <c r="C520" s="26" t="s">
        <v>52</v>
      </c>
      <c r="D520" s="54">
        <v>0</v>
      </c>
      <c r="E520" s="54">
        <v>0</v>
      </c>
      <c r="F520" s="54">
        <v>0</v>
      </c>
      <c r="G520" s="54">
        <v>0</v>
      </c>
      <c r="H520" s="27">
        <f t="shared" si="46"/>
        <v>0</v>
      </c>
      <c r="I520" s="29"/>
      <c r="J520" s="54">
        <v>0</v>
      </c>
      <c r="K520" s="54">
        <v>0</v>
      </c>
      <c r="L520" s="54">
        <v>0</v>
      </c>
      <c r="M520" s="54">
        <v>0</v>
      </c>
      <c r="N520" s="27">
        <f t="shared" si="47"/>
        <v>0</v>
      </c>
      <c r="O520" s="28">
        <f t="shared" si="48"/>
        <v>0</v>
      </c>
    </row>
    <row r="521" spans="1:15" ht="15" x14ac:dyDescent="0.25">
      <c r="A521" s="25">
        <v>8</v>
      </c>
      <c r="B521" s="25">
        <v>1955</v>
      </c>
      <c r="C521" s="26" t="s">
        <v>53</v>
      </c>
      <c r="D521" s="54">
        <v>362812.93</v>
      </c>
      <c r="E521" s="54">
        <v>0</v>
      </c>
      <c r="F521" s="54">
        <v>0</v>
      </c>
      <c r="G521" s="54">
        <v>0</v>
      </c>
      <c r="H521" s="27">
        <f t="shared" si="46"/>
        <v>362812.93</v>
      </c>
      <c r="I521" s="29"/>
      <c r="J521" s="54">
        <v>-251694.02000000005</v>
      </c>
      <c r="K521" s="54">
        <v>-17095.2</v>
      </c>
      <c r="L521" s="54">
        <v>0</v>
      </c>
      <c r="M521" s="54">
        <v>0</v>
      </c>
      <c r="N521" s="27">
        <f t="shared" si="47"/>
        <v>-268789.22000000003</v>
      </c>
      <c r="O521" s="28">
        <f t="shared" si="48"/>
        <v>94023.709999999963</v>
      </c>
    </row>
    <row r="522" spans="1:15" ht="15" x14ac:dyDescent="0.25">
      <c r="A522" s="25">
        <v>8</v>
      </c>
      <c r="B522" s="25">
        <v>1955</v>
      </c>
      <c r="C522" s="26" t="s">
        <v>54</v>
      </c>
      <c r="D522" s="54"/>
      <c r="E522" s="54"/>
      <c r="F522" s="54"/>
      <c r="G522" s="54"/>
      <c r="H522" s="27">
        <f t="shared" si="46"/>
        <v>0</v>
      </c>
      <c r="I522" s="29"/>
      <c r="J522" s="54"/>
      <c r="K522" s="54"/>
      <c r="L522" s="54"/>
      <c r="M522" s="54"/>
      <c r="N522" s="27">
        <f t="shared" si="47"/>
        <v>0</v>
      </c>
      <c r="O522" s="28">
        <f t="shared" si="48"/>
        <v>0</v>
      </c>
    </row>
    <row r="523" spans="1:15" ht="15" x14ac:dyDescent="0.25">
      <c r="A523" s="25">
        <v>8</v>
      </c>
      <c r="B523" s="25">
        <v>1960</v>
      </c>
      <c r="C523" s="26" t="s">
        <v>55</v>
      </c>
      <c r="D523" s="54">
        <v>26607.25</v>
      </c>
      <c r="E523" s="54">
        <v>0</v>
      </c>
      <c r="F523" s="54">
        <v>0</v>
      </c>
      <c r="G523" s="54">
        <v>0</v>
      </c>
      <c r="H523" s="27">
        <f t="shared" si="46"/>
        <v>26607.25</v>
      </c>
      <c r="I523" s="29"/>
      <c r="J523" s="54">
        <v>-13076.06</v>
      </c>
      <c r="K523" s="54">
        <v>-2661.24</v>
      </c>
      <c r="L523" s="54">
        <v>0</v>
      </c>
      <c r="M523" s="54">
        <v>0</v>
      </c>
      <c r="N523" s="27">
        <f t="shared" si="47"/>
        <v>-15737.3</v>
      </c>
      <c r="O523" s="28">
        <f t="shared" si="48"/>
        <v>10869.95</v>
      </c>
    </row>
    <row r="524" spans="1:15" ht="25.5" x14ac:dyDescent="0.25">
      <c r="A524" s="1">
        <v>47</v>
      </c>
      <c r="B524" s="25">
        <v>1970</v>
      </c>
      <c r="C524" s="26" t="s">
        <v>56</v>
      </c>
      <c r="D524" s="54">
        <v>0</v>
      </c>
      <c r="E524" s="54">
        <v>0</v>
      </c>
      <c r="F524" s="54">
        <v>0</v>
      </c>
      <c r="G524" s="54">
        <v>0</v>
      </c>
      <c r="H524" s="27">
        <f t="shared" si="46"/>
        <v>0</v>
      </c>
      <c r="I524" s="29"/>
      <c r="J524" s="54">
        <v>0</v>
      </c>
      <c r="K524" s="54">
        <v>0</v>
      </c>
      <c r="L524" s="54">
        <v>0</v>
      </c>
      <c r="M524" s="54">
        <v>0</v>
      </c>
      <c r="N524" s="27">
        <f t="shared" si="47"/>
        <v>0</v>
      </c>
      <c r="O524" s="28">
        <f t="shared" si="48"/>
        <v>0</v>
      </c>
    </row>
    <row r="525" spans="1:15" ht="25.5" x14ac:dyDescent="0.25">
      <c r="A525" s="25">
        <v>47</v>
      </c>
      <c r="B525" s="25">
        <v>1975</v>
      </c>
      <c r="C525" s="26" t="s">
        <v>57</v>
      </c>
      <c r="D525" s="54">
        <v>0</v>
      </c>
      <c r="E525" s="54">
        <v>0</v>
      </c>
      <c r="F525" s="54">
        <v>0</v>
      </c>
      <c r="G525" s="54">
        <v>0</v>
      </c>
      <c r="H525" s="27">
        <f t="shared" si="46"/>
        <v>0</v>
      </c>
      <c r="I525" s="29"/>
      <c r="J525" s="54">
        <v>0</v>
      </c>
      <c r="K525" s="54">
        <v>0</v>
      </c>
      <c r="L525" s="54">
        <v>0</v>
      </c>
      <c r="M525" s="54">
        <v>0</v>
      </c>
      <c r="N525" s="27">
        <f t="shared" si="47"/>
        <v>0</v>
      </c>
      <c r="O525" s="28">
        <f t="shared" si="48"/>
        <v>0</v>
      </c>
    </row>
    <row r="526" spans="1:15" ht="15" x14ac:dyDescent="0.25">
      <c r="A526" s="25">
        <v>47</v>
      </c>
      <c r="B526" s="25">
        <v>1980</v>
      </c>
      <c r="C526" s="26" t="s">
        <v>58</v>
      </c>
      <c r="D526" s="54">
        <v>4372571.99</v>
      </c>
      <c r="E526" s="54">
        <v>175000</v>
      </c>
      <c r="F526" s="54">
        <v>0</v>
      </c>
      <c r="G526" s="54">
        <v>0</v>
      </c>
      <c r="H526" s="27">
        <f t="shared" si="46"/>
        <v>4547571.99</v>
      </c>
      <c r="I526" s="29"/>
      <c r="J526" s="54">
        <v>-3650902.14</v>
      </c>
      <c r="K526" s="54">
        <v>-41964.94</v>
      </c>
      <c r="L526" s="54">
        <v>0</v>
      </c>
      <c r="M526" s="54">
        <v>0</v>
      </c>
      <c r="N526" s="27">
        <f t="shared" si="47"/>
        <v>-3692867.08</v>
      </c>
      <c r="O526" s="28">
        <f t="shared" si="48"/>
        <v>854704.91000000015</v>
      </c>
    </row>
    <row r="527" spans="1:15" ht="15" x14ac:dyDescent="0.25">
      <c r="A527" s="25">
        <v>47</v>
      </c>
      <c r="B527" s="25">
        <v>1985</v>
      </c>
      <c r="C527" s="26" t="s">
        <v>59</v>
      </c>
      <c r="D527" s="54">
        <v>0</v>
      </c>
      <c r="E527" s="54">
        <v>0</v>
      </c>
      <c r="F527" s="54">
        <v>0</v>
      </c>
      <c r="G527" s="54">
        <v>0</v>
      </c>
      <c r="H527" s="27">
        <f t="shared" si="46"/>
        <v>0</v>
      </c>
      <c r="I527" s="29"/>
      <c r="J527" s="54">
        <v>0</v>
      </c>
      <c r="K527" s="54">
        <v>0</v>
      </c>
      <c r="L527" s="54">
        <v>0</v>
      </c>
      <c r="M527" s="54">
        <v>0</v>
      </c>
      <c r="N527" s="27">
        <f t="shared" si="47"/>
        <v>0</v>
      </c>
      <c r="O527" s="28">
        <f t="shared" si="48"/>
        <v>0</v>
      </c>
    </row>
    <row r="528" spans="1:15" ht="15" x14ac:dyDescent="0.25">
      <c r="A528" s="1">
        <v>47</v>
      </c>
      <c r="B528" s="25">
        <v>1990</v>
      </c>
      <c r="C528" s="30" t="s">
        <v>60</v>
      </c>
      <c r="D528" s="54">
        <v>0</v>
      </c>
      <c r="E528" s="54">
        <v>0</v>
      </c>
      <c r="F528" s="54">
        <v>0</v>
      </c>
      <c r="G528" s="54">
        <v>0</v>
      </c>
      <c r="H528" s="27">
        <f t="shared" si="46"/>
        <v>0</v>
      </c>
      <c r="I528" s="29"/>
      <c r="J528" s="54">
        <v>0</v>
      </c>
      <c r="K528" s="54">
        <v>0</v>
      </c>
      <c r="L528" s="54">
        <v>0</v>
      </c>
      <c r="M528" s="54">
        <v>0</v>
      </c>
      <c r="N528" s="27">
        <f t="shared" si="47"/>
        <v>0</v>
      </c>
      <c r="O528" s="28">
        <f t="shared" si="48"/>
        <v>0</v>
      </c>
    </row>
    <row r="529" spans="1:16" ht="15" x14ac:dyDescent="0.25">
      <c r="A529" s="25">
        <v>47</v>
      </c>
      <c r="B529" s="25">
        <v>1995</v>
      </c>
      <c r="C529" s="26" t="s">
        <v>61</v>
      </c>
      <c r="D529" s="54">
        <v>-29277060.490000002</v>
      </c>
      <c r="E529" s="54">
        <v>0</v>
      </c>
      <c r="F529" s="54">
        <v>0</v>
      </c>
      <c r="G529" s="54">
        <v>0</v>
      </c>
      <c r="H529" s="27">
        <f t="shared" si="46"/>
        <v>-29277060.490000002</v>
      </c>
      <c r="I529" s="29"/>
      <c r="J529" s="54">
        <v>10489964.35</v>
      </c>
      <c r="K529" s="54">
        <v>563966.34</v>
      </c>
      <c r="L529" s="54">
        <v>0</v>
      </c>
      <c r="M529" s="54">
        <v>0</v>
      </c>
      <c r="N529" s="27">
        <f t="shared" si="47"/>
        <v>11053930.689999999</v>
      </c>
      <c r="O529" s="28">
        <f t="shared" si="48"/>
        <v>-18223129.800000004</v>
      </c>
    </row>
    <row r="530" spans="1:16" ht="15" x14ac:dyDescent="0.25">
      <c r="A530" s="25">
        <v>47</v>
      </c>
      <c r="B530" s="25">
        <v>2440</v>
      </c>
      <c r="C530" s="26" t="s">
        <v>62</v>
      </c>
      <c r="D530" s="54">
        <v>-39715163.859999999</v>
      </c>
      <c r="E530" s="54">
        <v>-20608335</v>
      </c>
      <c r="F530" s="54">
        <v>0</v>
      </c>
      <c r="G530" s="54">
        <v>0</v>
      </c>
      <c r="H530" s="27">
        <f t="shared" si="46"/>
        <v>-60323498.859999999</v>
      </c>
      <c r="J530" s="54">
        <v>2231680.11</v>
      </c>
      <c r="K530" s="54">
        <v>1198079.79</v>
      </c>
      <c r="L530" s="54">
        <v>0</v>
      </c>
      <c r="M530" s="54">
        <v>0</v>
      </c>
      <c r="N530" s="27">
        <f t="shared" si="47"/>
        <v>3429759.9</v>
      </c>
      <c r="O530" s="28">
        <f t="shared" si="48"/>
        <v>-56893738.960000001</v>
      </c>
    </row>
    <row r="531" spans="1:16" ht="15" x14ac:dyDescent="0.25">
      <c r="A531" s="31"/>
      <c r="B531" s="31">
        <v>2005</v>
      </c>
      <c r="C531" s="32" t="s">
        <v>63</v>
      </c>
      <c r="D531" s="54">
        <v>0</v>
      </c>
      <c r="E531" s="54">
        <v>0</v>
      </c>
      <c r="F531" s="54">
        <v>0</v>
      </c>
      <c r="G531" s="54">
        <v>0</v>
      </c>
      <c r="H531" s="27">
        <f t="shared" si="46"/>
        <v>0</v>
      </c>
      <c r="J531" s="54">
        <v>0</v>
      </c>
      <c r="K531" s="54">
        <v>0</v>
      </c>
      <c r="L531" s="54">
        <v>0</v>
      </c>
      <c r="M531" s="54">
        <v>0</v>
      </c>
      <c r="N531" s="27">
        <f t="shared" si="47"/>
        <v>0</v>
      </c>
      <c r="O531" s="28">
        <f t="shared" si="48"/>
        <v>0</v>
      </c>
    </row>
    <row r="532" spans="1:16" x14ac:dyDescent="0.2">
      <c r="A532" s="31"/>
      <c r="B532" s="31"/>
      <c r="C532" s="33" t="s">
        <v>64</v>
      </c>
      <c r="D532" s="34">
        <f>SUM(D491:D531)</f>
        <v>301698266.83000004</v>
      </c>
      <c r="E532" s="34">
        <f>SUM(E491:E531)</f>
        <v>13990131</v>
      </c>
      <c r="F532" s="34">
        <f t="shared" ref="F532:G532" si="49">SUM(F491:F531)</f>
        <v>-382455.50999999995</v>
      </c>
      <c r="G532" s="34">
        <f t="shared" si="49"/>
        <v>2568000</v>
      </c>
      <c r="H532" s="34">
        <f>SUM(H491:H531)</f>
        <v>317873942.32000005</v>
      </c>
      <c r="I532" s="35"/>
      <c r="J532" s="34">
        <f>SUM(J491:J531)</f>
        <v>-173884635.02000004</v>
      </c>
      <c r="K532" s="34">
        <f>SUM(K491:K531)</f>
        <v>-6889803.0399999982</v>
      </c>
      <c r="L532" s="34">
        <f t="shared" ref="L532:M532" si="50">SUM(L491:L531)</f>
        <v>256786.95</v>
      </c>
      <c r="M532" s="34">
        <f t="shared" si="50"/>
        <v>-128400</v>
      </c>
      <c r="N532" s="34">
        <f>SUM(N491:N531)</f>
        <v>-180646051.11000004</v>
      </c>
      <c r="O532" s="34">
        <f>SUM(O491:O531)</f>
        <v>137227891.20999995</v>
      </c>
    </row>
    <row r="533" spans="1:16" ht="37.5" x14ac:dyDescent="0.25">
      <c r="A533" s="31"/>
      <c r="B533" s="31"/>
      <c r="C533" s="36" t="s">
        <v>65</v>
      </c>
      <c r="D533" s="56"/>
      <c r="E533" s="56"/>
      <c r="F533" s="56"/>
      <c r="G533" s="56"/>
      <c r="H533" s="27">
        <f t="shared" ref="H533:H534" si="51">D533+E533+F533+G533</f>
        <v>0</v>
      </c>
      <c r="J533" s="56"/>
      <c r="K533" s="56"/>
      <c r="L533" s="56"/>
      <c r="M533" s="56"/>
      <c r="N533" s="27">
        <f t="shared" ref="N533:N534" si="52">J533+K533+L533+M533</f>
        <v>0</v>
      </c>
      <c r="O533" s="28">
        <f>H533+N533</f>
        <v>0</v>
      </c>
    </row>
    <row r="534" spans="1:16" ht="25.5" x14ac:dyDescent="0.25">
      <c r="A534" s="31"/>
      <c r="B534" s="31"/>
      <c r="C534" s="37" t="s">
        <v>66</v>
      </c>
      <c r="D534" s="56"/>
      <c r="E534" s="56"/>
      <c r="F534" s="56"/>
      <c r="G534" s="56"/>
      <c r="H534" s="27">
        <f t="shared" si="51"/>
        <v>0</v>
      </c>
      <c r="J534" s="56"/>
      <c r="K534" s="56"/>
      <c r="L534" s="56"/>
      <c r="M534" s="56"/>
      <c r="N534" s="27">
        <f t="shared" si="52"/>
        <v>0</v>
      </c>
      <c r="O534" s="28">
        <f t="shared" ref="O534" si="53">H534+N534</f>
        <v>0</v>
      </c>
    </row>
    <row r="535" spans="1:16" x14ac:dyDescent="0.2">
      <c r="A535" s="31"/>
      <c r="B535" s="31"/>
      <c r="C535" s="33" t="s">
        <v>67</v>
      </c>
      <c r="D535" s="34">
        <f>SUM(D532:D534)</f>
        <v>301698266.83000004</v>
      </c>
      <c r="E535" s="34">
        <f>SUM(E532:E534)</f>
        <v>13990131</v>
      </c>
      <c r="F535" s="34">
        <f>SUM(F532:F534)</f>
        <v>-382455.50999999995</v>
      </c>
      <c r="G535" s="34"/>
      <c r="H535" s="34">
        <f>SUM(H532:H534)</f>
        <v>317873942.32000005</v>
      </c>
      <c r="I535" s="35"/>
      <c r="J535" s="34">
        <f>SUM(J532:J534)</f>
        <v>-173884635.02000004</v>
      </c>
      <c r="K535" s="34">
        <f>SUM(K532:K534)</f>
        <v>-6889803.0399999982</v>
      </c>
      <c r="L535" s="34">
        <f>SUM(L532:L534)</f>
        <v>256786.95</v>
      </c>
      <c r="M535" s="34"/>
      <c r="N535" s="34">
        <f>SUM(N532:N534)</f>
        <v>-180646051.11000004</v>
      </c>
      <c r="O535" s="34">
        <f>SUM(O532:O534)</f>
        <v>137227891.20999995</v>
      </c>
    </row>
    <row r="536" spans="1:16" ht="15" x14ac:dyDescent="0.25">
      <c r="A536" s="31"/>
      <c r="B536" s="31"/>
      <c r="C536" s="38" t="s">
        <v>68</v>
      </c>
      <c r="D536" s="39"/>
      <c r="E536" s="39"/>
      <c r="F536" s="39"/>
      <c r="G536" s="39"/>
      <c r="H536" s="39"/>
      <c r="I536" s="39"/>
      <c r="J536" s="40"/>
      <c r="K536" s="56"/>
      <c r="N536" s="41"/>
      <c r="O536" s="42"/>
    </row>
    <row r="537" spans="1:16" ht="15" x14ac:dyDescent="0.25">
      <c r="A537" s="31"/>
      <c r="B537" s="31"/>
      <c r="C537" s="38" t="s">
        <v>69</v>
      </c>
      <c r="D537" s="39"/>
      <c r="E537" s="39"/>
      <c r="F537" s="39"/>
      <c r="G537" s="39"/>
      <c r="H537" s="39"/>
      <c r="I537" s="39"/>
      <c r="J537" s="40"/>
      <c r="K537" s="34">
        <f>K535+K536</f>
        <v>-6889803.0399999982</v>
      </c>
      <c r="N537" s="41"/>
      <c r="O537" s="42"/>
    </row>
    <row r="539" spans="1:16" x14ac:dyDescent="0.2">
      <c r="J539" s="2" t="s">
        <v>87</v>
      </c>
    </row>
    <row r="540" spans="1:16" ht="15" x14ac:dyDescent="0.25">
      <c r="A540" s="31">
        <v>14.1</v>
      </c>
      <c r="B540" s="31"/>
      <c r="C540" s="43" t="s">
        <v>23</v>
      </c>
      <c r="D540" s="44"/>
      <c r="E540" s="44"/>
      <c r="F540" s="44"/>
      <c r="G540" s="44"/>
      <c r="H540" s="44"/>
      <c r="I540" s="44"/>
      <c r="J540" s="44" t="s">
        <v>88</v>
      </c>
      <c r="K540" s="44"/>
      <c r="L540" s="55">
        <v>-85600</v>
      </c>
      <c r="M540" s="58" t="s">
        <v>89</v>
      </c>
    </row>
    <row r="541" spans="1:16" ht="15" x14ac:dyDescent="0.25">
      <c r="A541" s="31">
        <v>14.1</v>
      </c>
      <c r="B541" s="31"/>
      <c r="C541" s="43" t="s">
        <v>23</v>
      </c>
      <c r="D541" s="44"/>
      <c r="E541" s="44"/>
      <c r="F541" s="44"/>
      <c r="G541" s="44"/>
      <c r="H541" s="44"/>
      <c r="I541" s="44"/>
      <c r="J541" s="44" t="s">
        <v>90</v>
      </c>
      <c r="K541" s="44"/>
      <c r="L541" s="55">
        <f>-M532</f>
        <v>128400</v>
      </c>
      <c r="M541" s="58"/>
    </row>
    <row r="542" spans="1:16" ht="15" x14ac:dyDescent="0.25">
      <c r="A542" s="31">
        <v>47</v>
      </c>
      <c r="B542" s="31"/>
      <c r="C542" s="43" t="s">
        <v>78</v>
      </c>
      <c r="D542" s="44"/>
      <c r="E542" s="44"/>
      <c r="F542" s="44"/>
      <c r="G542" s="44"/>
      <c r="H542" s="44"/>
      <c r="I542" s="44"/>
      <c r="J542" s="44" t="s">
        <v>79</v>
      </c>
      <c r="K542" s="44"/>
      <c r="L542" s="55">
        <v>27668.560000000001</v>
      </c>
      <c r="M542" s="57"/>
    </row>
    <row r="543" spans="1:16" ht="15" x14ac:dyDescent="0.25">
      <c r="A543" s="31"/>
      <c r="B543" s="31"/>
      <c r="C543" s="43"/>
      <c r="D543" s="44"/>
      <c r="E543" s="44"/>
      <c r="F543" s="44"/>
      <c r="G543" s="44"/>
      <c r="H543" s="44"/>
      <c r="I543" s="44"/>
      <c r="J543" s="44" t="s">
        <v>80</v>
      </c>
      <c r="K543" s="44"/>
      <c r="L543" s="55">
        <v>1198079.79</v>
      </c>
      <c r="M543" s="57"/>
    </row>
    <row r="544" spans="1:16" ht="15" x14ac:dyDescent="0.25">
      <c r="J544" s="3" t="s">
        <v>75</v>
      </c>
      <c r="L544" s="45">
        <f>K537-L540-L541-L542-L543</f>
        <v>-8158351.3899999978</v>
      </c>
      <c r="P544" s="47"/>
    </row>
    <row r="545" spans="1:16" x14ac:dyDescent="0.2">
      <c r="A545" s="48" t="s">
        <v>91</v>
      </c>
      <c r="P545" s="47"/>
    </row>
    <row r="547" spans="1:16" x14ac:dyDescent="0.2">
      <c r="A547" s="1">
        <v>1</v>
      </c>
      <c r="B547" s="49" t="s">
        <v>92</v>
      </c>
      <c r="C547" s="49"/>
      <c r="D547" s="49"/>
      <c r="E547" s="49"/>
      <c r="F547" s="49"/>
      <c r="G547" s="49"/>
      <c r="H547" s="49"/>
      <c r="I547" s="49"/>
      <c r="J547" s="49"/>
      <c r="K547" s="49"/>
      <c r="L547" s="49"/>
      <c r="M547" s="49"/>
      <c r="N547" s="49"/>
      <c r="O547" s="49"/>
    </row>
    <row r="548" spans="1:16" x14ac:dyDescent="0.2">
      <c r="B548" s="49"/>
      <c r="C548" s="49"/>
      <c r="D548" s="49"/>
      <c r="E548" s="49"/>
      <c r="F548" s="49"/>
      <c r="G548" s="49"/>
      <c r="H548" s="49"/>
      <c r="I548" s="49"/>
      <c r="J548" s="49"/>
      <c r="K548" s="49"/>
      <c r="L548" s="49"/>
      <c r="M548" s="49"/>
      <c r="N548" s="49"/>
      <c r="O548" s="49"/>
    </row>
    <row r="549" spans="1:16" ht="12.75" customHeight="1" x14ac:dyDescent="0.2"/>
    <row r="550" spans="1:16" x14ac:dyDescent="0.2">
      <c r="A550" s="1">
        <v>2</v>
      </c>
      <c r="B550" s="49" t="s">
        <v>93</v>
      </c>
      <c r="C550" s="49"/>
      <c r="D550" s="49"/>
      <c r="E550" s="49"/>
      <c r="F550" s="49"/>
      <c r="G550" s="49"/>
      <c r="H550" s="49"/>
      <c r="I550" s="49"/>
      <c r="J550" s="49"/>
      <c r="K550" s="49"/>
      <c r="L550" s="49"/>
      <c r="M550" s="49"/>
      <c r="N550" s="49"/>
      <c r="O550" s="49"/>
    </row>
    <row r="551" spans="1:16" x14ac:dyDescent="0.2">
      <c r="B551" s="49"/>
      <c r="C551" s="49"/>
      <c r="D551" s="49"/>
      <c r="E551" s="49"/>
      <c r="F551" s="49"/>
      <c r="G551" s="49"/>
      <c r="H551" s="49"/>
      <c r="I551" s="49"/>
      <c r="J551" s="49"/>
      <c r="K551" s="49"/>
      <c r="L551" s="49"/>
      <c r="M551" s="49"/>
      <c r="N551" s="49"/>
      <c r="O551" s="49"/>
    </row>
    <row r="553" spans="1:16" x14ac:dyDescent="0.2">
      <c r="A553" s="1">
        <v>3</v>
      </c>
      <c r="B553" s="50" t="s">
        <v>94</v>
      </c>
      <c r="C553" s="50"/>
      <c r="D553" s="50"/>
      <c r="E553" s="50"/>
      <c r="F553" s="50"/>
      <c r="G553" s="50"/>
      <c r="H553" s="50"/>
      <c r="I553" s="50"/>
      <c r="J553" s="50"/>
      <c r="K553" s="50"/>
      <c r="L553" s="50"/>
      <c r="M553" s="50"/>
      <c r="N553" s="50"/>
      <c r="O553" s="50"/>
    </row>
    <row r="555" spans="1:16" x14ac:dyDescent="0.2">
      <c r="A555" s="1">
        <v>4</v>
      </c>
      <c r="B555" s="51" t="s">
        <v>95</v>
      </c>
    </row>
    <row r="557" spans="1:16" ht="30.75" customHeight="1" x14ac:dyDescent="0.2">
      <c r="A557" s="1">
        <v>5</v>
      </c>
      <c r="B557" s="50" t="s">
        <v>96</v>
      </c>
      <c r="C557" s="50"/>
      <c r="D557" s="50"/>
      <c r="E557" s="50"/>
      <c r="F557" s="50"/>
      <c r="G557" s="50"/>
      <c r="H557" s="50"/>
      <c r="I557" s="50"/>
      <c r="J557" s="50"/>
      <c r="K557" s="50"/>
      <c r="L557" s="50"/>
      <c r="M557" s="50"/>
      <c r="N557" s="50"/>
      <c r="O557" s="50"/>
    </row>
    <row r="559" spans="1:16" x14ac:dyDescent="0.2">
      <c r="A559" s="1">
        <v>6</v>
      </c>
      <c r="B559" s="50" t="s">
        <v>97</v>
      </c>
      <c r="C559" s="50"/>
      <c r="D559" s="50"/>
      <c r="E559" s="50"/>
      <c r="F559" s="50"/>
      <c r="G559" s="50"/>
      <c r="H559" s="50"/>
      <c r="I559" s="50"/>
      <c r="J559" s="50"/>
      <c r="K559" s="50"/>
      <c r="L559" s="50"/>
      <c r="M559" s="50"/>
      <c r="N559" s="50"/>
      <c r="O559" s="50"/>
    </row>
    <row r="560" spans="1:16" x14ac:dyDescent="0.2">
      <c r="B560" s="50"/>
      <c r="C560" s="50"/>
      <c r="D560" s="50"/>
      <c r="E560" s="50"/>
      <c r="F560" s="50"/>
      <c r="G560" s="50"/>
      <c r="H560" s="50"/>
      <c r="I560" s="50"/>
      <c r="J560" s="50"/>
      <c r="K560" s="50"/>
      <c r="L560" s="50"/>
      <c r="M560" s="50"/>
      <c r="N560" s="50"/>
      <c r="O560" s="50"/>
    </row>
    <row r="561" spans="1:15" x14ac:dyDescent="0.2">
      <c r="B561" s="50"/>
      <c r="C561" s="50"/>
      <c r="D561" s="50"/>
      <c r="E561" s="50"/>
      <c r="F561" s="50"/>
      <c r="G561" s="50"/>
      <c r="H561" s="50"/>
      <c r="I561" s="50"/>
      <c r="J561" s="50"/>
      <c r="K561" s="50"/>
      <c r="L561" s="50"/>
      <c r="M561" s="50"/>
      <c r="N561" s="50"/>
      <c r="O561" s="50"/>
    </row>
    <row r="563" spans="1:15" ht="12.75" customHeight="1" x14ac:dyDescent="0.2">
      <c r="A563" s="1">
        <v>7</v>
      </c>
      <c r="B563" s="51" t="s">
        <v>98</v>
      </c>
      <c r="C563" s="52"/>
      <c r="D563" s="52"/>
      <c r="E563" s="52"/>
      <c r="F563" s="52"/>
      <c r="G563" s="52"/>
      <c r="H563" s="52"/>
      <c r="I563" s="52"/>
      <c r="J563" s="52"/>
      <c r="K563" s="52"/>
      <c r="L563" s="52"/>
      <c r="M563" s="52"/>
      <c r="N563" s="52"/>
      <c r="O563" s="52"/>
    </row>
    <row r="564" spans="1:15" x14ac:dyDescent="0.2">
      <c r="B564" s="52"/>
      <c r="C564" s="52"/>
      <c r="D564" s="52"/>
      <c r="E564" s="52"/>
      <c r="F564" s="52"/>
      <c r="G564" s="52"/>
      <c r="H564" s="52"/>
      <c r="I564" s="52"/>
      <c r="J564" s="52"/>
      <c r="K564" s="52"/>
      <c r="L564" s="52"/>
      <c r="M564" s="52"/>
      <c r="N564" s="52"/>
      <c r="O564" s="52"/>
    </row>
    <row r="565" spans="1:15" x14ac:dyDescent="0.2">
      <c r="B565" s="52"/>
      <c r="C565" s="52"/>
      <c r="D565" s="52"/>
      <c r="E565" s="52"/>
      <c r="F565" s="52"/>
      <c r="G565" s="52"/>
      <c r="H565" s="52"/>
      <c r="I565" s="52"/>
      <c r="J565" s="52"/>
      <c r="K565" s="52"/>
      <c r="L565" s="52"/>
      <c r="M565" s="52"/>
      <c r="N565" s="52"/>
      <c r="O565" s="52"/>
    </row>
  </sheetData>
  <mergeCells count="35">
    <mergeCell ref="B547:O548"/>
    <mergeCell ref="B550:O551"/>
    <mergeCell ref="B553:O553"/>
    <mergeCell ref="B557:O557"/>
    <mergeCell ref="B559:O561"/>
    <mergeCell ref="C477:J477"/>
    <mergeCell ref="C478:J478"/>
    <mergeCell ref="D489:H489"/>
    <mergeCell ref="C536:J536"/>
    <mergeCell ref="C537:J537"/>
    <mergeCell ref="M540:M541"/>
    <mergeCell ref="C359:J359"/>
    <mergeCell ref="C360:J360"/>
    <mergeCell ref="D371:H371"/>
    <mergeCell ref="C418:J418"/>
    <mergeCell ref="C419:J419"/>
    <mergeCell ref="D430:H430"/>
    <mergeCell ref="C241:J241"/>
    <mergeCell ref="C242:J242"/>
    <mergeCell ref="D253:H253"/>
    <mergeCell ref="C300:J300"/>
    <mergeCell ref="C301:J301"/>
    <mergeCell ref="D312:H312"/>
    <mergeCell ref="C122:J122"/>
    <mergeCell ref="C123:J123"/>
    <mergeCell ref="D135:H135"/>
    <mergeCell ref="C182:J182"/>
    <mergeCell ref="C183:J183"/>
    <mergeCell ref="D194:H194"/>
    <mergeCell ref="A9:O9"/>
    <mergeCell ref="A10:O10"/>
    <mergeCell ref="D15:H15"/>
    <mergeCell ref="C62:J62"/>
    <mergeCell ref="C63:J63"/>
    <mergeCell ref="D75:H75"/>
  </mergeCells>
  <dataValidations count="1">
    <dataValidation type="list" allowBlank="1" showErrorMessage="1" error="Use the following date format when inserting a date:_x000a__x000a_Eg:  &quot;January 1, 2013&quot;" prompt="Use the following format eg: January 1, 2013" sqref="F12:G12 F132:G132 F191:G191 F250:G250 F309:G309 F368:G368 F427:G427 F486:G486 F72:G72" xr:uid="{5E18321C-4C53-4974-B259-229CE8C0165E}">
      <formula1>"CGAAP, MIFRS,USGAAP, ASPE"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App.2-BA_Fixed Asset Cont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Pappas</dc:creator>
  <cp:lastModifiedBy>Adam Pappas</cp:lastModifiedBy>
  <dcterms:created xsi:type="dcterms:W3CDTF">2021-02-20T15:23:56Z</dcterms:created>
  <dcterms:modified xsi:type="dcterms:W3CDTF">2021-02-20T15:33:08Z</dcterms:modified>
</cp:coreProperties>
</file>