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0-0230 IESO 2020 RRS\FINAL EVIDENCE &amp; MAILOUTS TO OEB\MAY 26TH FINALIZED DOCS\"/>
    </mc:Choice>
  </mc:AlternateContent>
  <bookViews>
    <workbookView xWindow="0" yWindow="0" windowWidth="23040" windowHeight="7380"/>
  </bookViews>
  <sheets>
    <sheet name="Appendix 2-J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9" i="1" l="1"/>
  <c r="D57" i="1" l="1"/>
  <c r="D60" i="1" s="1"/>
  <c r="D54" i="1"/>
  <c r="D56" i="1" s="1"/>
  <c r="F33" i="1" l="1"/>
  <c r="F18" i="1"/>
  <c r="F17" i="1" s="1"/>
  <c r="G57" i="1" l="1"/>
  <c r="F57" i="1"/>
  <c r="G44" i="1"/>
  <c r="F44" i="1"/>
  <c r="F40" i="1"/>
  <c r="G40" i="1"/>
  <c r="G32" i="1"/>
  <c r="F32" i="1"/>
  <c r="G26" i="1"/>
  <c r="F26" i="1"/>
  <c r="G17" i="1"/>
  <c r="F9" i="1"/>
  <c r="G9" i="1"/>
  <c r="G54" i="1" l="1"/>
  <c r="G56" i="1" s="1"/>
  <c r="F54" i="1"/>
  <c r="F56" i="1" s="1"/>
  <c r="F60" i="1"/>
  <c r="G60" i="1"/>
  <c r="E57" i="1"/>
  <c r="E44" i="1" l="1"/>
  <c r="E32" i="1"/>
  <c r="E26" i="1"/>
  <c r="E40" i="1"/>
  <c r="E9" i="1" l="1"/>
  <c r="E60" i="1" s="1"/>
  <c r="E54" i="1" l="1"/>
  <c r="E56" i="1" s="1"/>
</calcChain>
</file>

<file path=xl/sharedStrings.xml><?xml version="1.0" encoding="utf-8"?>
<sst xmlns="http://schemas.openxmlformats.org/spreadsheetml/2006/main" count="62" uniqueCount="56">
  <si>
    <t>Appendix 2-JC</t>
  </si>
  <si>
    <t>Operating Tables Table</t>
  </si>
  <si>
    <t>($ Millions)</t>
  </si>
  <si>
    <t>2019 Actual</t>
  </si>
  <si>
    <t>2021 Budget</t>
  </si>
  <si>
    <t>CEO Office</t>
  </si>
  <si>
    <t>NERC Membership</t>
  </si>
  <si>
    <t>Internal Audit</t>
  </si>
  <si>
    <t>Planning, Acquisition and Operations</t>
  </si>
  <si>
    <t>VP Office</t>
  </si>
  <si>
    <t>Power System Assessments</t>
  </si>
  <si>
    <t>Resource Planning</t>
  </si>
  <si>
    <t>Transmission Planning</t>
  </si>
  <si>
    <t>Market Operations</t>
  </si>
  <si>
    <t>Capacity Market Design</t>
  </si>
  <si>
    <t>Policy, Engagement and Innovation</t>
  </si>
  <si>
    <t>Energy Efficiency</t>
  </si>
  <si>
    <t>Marketing &amp; Conservation Alliances</t>
  </si>
  <si>
    <t>Innovation, Research &amp; Development</t>
  </si>
  <si>
    <t>Regulatory Affairs</t>
  </si>
  <si>
    <t>Information and Technology Services</t>
  </si>
  <si>
    <r>
      <t xml:space="preserve">CIO Office </t>
    </r>
    <r>
      <rPr>
        <sz val="9"/>
        <color theme="1"/>
        <rFont val="Calibri"/>
        <family val="2"/>
      </rPr>
      <t>(Organizational Governance Support)</t>
    </r>
  </si>
  <si>
    <t>Information Security</t>
  </si>
  <si>
    <t>Business Services &amp; Solution Delivery</t>
  </si>
  <si>
    <r>
      <t>IT Infrastructure &amp; Operations</t>
    </r>
    <r>
      <rPr>
        <sz val="9"/>
        <color theme="1"/>
        <rFont val="Calibri"/>
        <family val="2"/>
      </rPr>
      <t xml:space="preserve"> (Technology Services)</t>
    </r>
  </si>
  <si>
    <t>Legal Resources and Corporate Governance</t>
  </si>
  <si>
    <t>General Counsel</t>
  </si>
  <si>
    <t>Board</t>
  </si>
  <si>
    <t>Contract Management</t>
  </si>
  <si>
    <t>Corporate Services</t>
  </si>
  <si>
    <t>Finance &amp; Treasury</t>
  </si>
  <si>
    <t>Procurement</t>
  </si>
  <si>
    <t>Financial Planning and Analysis</t>
  </si>
  <si>
    <t>Settlements</t>
  </si>
  <si>
    <t>Enterprise Change</t>
  </si>
  <si>
    <t>Facilities</t>
  </si>
  <si>
    <t>Human Resources</t>
  </si>
  <si>
    <t>Market Assessment and Compliance Division</t>
  </si>
  <si>
    <t>Market Renewal</t>
  </si>
  <si>
    <t>Amortization</t>
  </si>
  <si>
    <t>Interest</t>
  </si>
  <si>
    <t>Market Rules and Regulatory Affairs</t>
  </si>
  <si>
    <t>Sub-total</t>
  </si>
  <si>
    <t xml:space="preserve">Total OM&amp;A Expenses </t>
  </si>
  <si>
    <t>Interest and Amortization</t>
  </si>
  <si>
    <t>Total Expenses</t>
  </si>
  <si>
    <r>
      <t>Corporate Adjustment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</si>
  <si>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Corporate Adjustment includes the amortization of accumulated deficit resulting from the Public Sector Accounting Standards (PSAS) transition item and other post-employement benefits, as well as overhead cost recovery</t>
    </r>
  </si>
  <si>
    <t>Chief Executive Office</t>
  </si>
  <si>
    <t>2020 Actual</t>
  </si>
  <si>
    <t>2019 OEB Approved</t>
  </si>
  <si>
    <t>Markets &amp; Procurement</t>
  </si>
  <si>
    <t>Corporate Affairs and First Nation &amp; Metis Relations</t>
  </si>
  <si>
    <t>OEB Annual Cost Assessment</t>
  </si>
  <si>
    <t xml:space="preserve">OM&amp;A Programs Table </t>
  </si>
  <si>
    <t>Filed:  May 27, 2021, EB-2020-0230, Exhibit D-1-1, Attachment 3, 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</si>
</sst>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,,_-;\-* #,##0.0,_-;_-* &quot;-&quot;??_-;_-@_-"/>
    <numFmt numFmtId="165" formatCode="_-* #,##0.0,,_-;\-* #,##0.0,,_-;_-* &quot;-&quot;??_-;_-@_-"/>
    <numFmt numFmtId="166" formatCode="_(\ #,##0.0,,\)_(;\(\ #,##0.0,,\)_(;_(\ &quot;-&quot;??_(;_(@_)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43" fontId="0" fillId="0" borderId="0" xfId="0" applyNumberFormat="1"/>
    <xf numFmtId="165" fontId="0" fillId="0" borderId="1" xfId="0" applyNumberFormat="1" applyBorder="1"/>
    <xf numFmtId="166" fontId="0" fillId="0" borderId="1" xfId="0" applyNumberFormat="1" applyBorder="1"/>
    <xf numFmtId="164" fontId="1" fillId="3" borderId="1" xfId="0" applyNumberFormat="1" applyFont="1" applyFill="1" applyBorder="1"/>
    <xf numFmtId="0" fontId="0" fillId="0" borderId="2" xfId="0" applyBorder="1"/>
    <xf numFmtId="164" fontId="1" fillId="0" borderId="1" xfId="0" applyNumberFormat="1" applyFont="1" applyBorder="1"/>
    <xf numFmtId="0" fontId="1" fillId="0" borderId="3" xfId="0" applyFont="1" applyBorder="1" applyAlignment="1">
      <alignment horizontal="right"/>
    </xf>
    <xf numFmtId="167" fontId="0" fillId="0" borderId="0" xfId="1" applyNumberFormat="1" applyFont="1"/>
    <xf numFmtId="0" fontId="0" fillId="0" borderId="3" xfId="0" applyBorder="1"/>
    <xf numFmtId="164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J62"/>
  <sheetViews>
    <sheetView showGridLines="0" tabSelected="1" zoomScale="120" zoomScaleNormal="120" workbookViewId="0">
      <pane ySplit="8" topLeftCell="A54" activePane="bottomLeft" state="frozenSplit"/>
      <selection pane="bottomLeft" activeCell="C4" sqref="C4"/>
    </sheetView>
  </sheetViews>
  <sheetFormatPr defaultRowHeight="14.4" x14ac:dyDescent="0.3"/>
  <cols>
    <col min="1" max="1" width="1.5546875" customWidth="1"/>
    <col min="2" max="2" width="18.44140625" customWidth="1"/>
    <col min="3" max="3" width="51.6640625" customWidth="1"/>
    <col min="4" max="4" width="10.33203125" customWidth="1"/>
    <col min="5" max="7" width="9.88671875" customWidth="1"/>
    <col min="8" max="8" width="13.88671875" bestFit="1" customWidth="1"/>
  </cols>
  <sheetData>
    <row r="2" spans="2:7" x14ac:dyDescent="0.3">
      <c r="B2" s="1" t="s">
        <v>55</v>
      </c>
    </row>
    <row r="3" spans="2:7" ht="15" customHeight="1" x14ac:dyDescent="0.3"/>
    <row r="4" spans="2:7" ht="15" customHeight="1" x14ac:dyDescent="0.3">
      <c r="B4" s="1" t="s">
        <v>0</v>
      </c>
    </row>
    <row r="5" spans="2:7" ht="15" customHeight="1" x14ac:dyDescent="0.3">
      <c r="B5" s="1" t="s">
        <v>54</v>
      </c>
    </row>
    <row r="6" spans="2:7" ht="15" hidden="1" customHeight="1" x14ac:dyDescent="0.3">
      <c r="B6" s="2" t="s">
        <v>1</v>
      </c>
    </row>
    <row r="7" spans="2:7" ht="6.75" customHeight="1" x14ac:dyDescent="0.3"/>
    <row r="8" spans="2:7" ht="28.8" x14ac:dyDescent="0.3">
      <c r="B8" s="3" t="s">
        <v>2</v>
      </c>
      <c r="C8" s="4"/>
      <c r="D8" s="6" t="s">
        <v>50</v>
      </c>
      <c r="E8" s="6" t="s">
        <v>3</v>
      </c>
      <c r="F8" s="5" t="s">
        <v>49</v>
      </c>
      <c r="G8" s="5" t="s">
        <v>4</v>
      </c>
    </row>
    <row r="9" spans="2:7" x14ac:dyDescent="0.3">
      <c r="B9" s="22" t="s">
        <v>8</v>
      </c>
      <c r="C9" s="23"/>
      <c r="D9" s="7">
        <v>44225872.029903941</v>
      </c>
      <c r="E9" s="7">
        <f>SUM(E10:E16)</f>
        <v>41347987.23999998</v>
      </c>
      <c r="F9" s="7">
        <f>SUM(F10:F16)</f>
        <v>46990915.600000001</v>
      </c>
      <c r="G9" s="7">
        <f>SUM(G10:G16)</f>
        <v>48545431.769241326</v>
      </c>
    </row>
    <row r="10" spans="2:7" x14ac:dyDescent="0.3">
      <c r="B10" s="4"/>
      <c r="C10" s="4" t="s">
        <v>9</v>
      </c>
      <c r="D10" s="8">
        <v>733227.40140800003</v>
      </c>
      <c r="E10" s="8">
        <v>1222639.98999999</v>
      </c>
      <c r="F10" s="8">
        <v>852470.44</v>
      </c>
      <c r="G10" s="8">
        <v>870263.60534101457</v>
      </c>
    </row>
    <row r="11" spans="2:7" x14ac:dyDescent="0.3">
      <c r="B11" s="4"/>
      <c r="C11" s="4" t="s">
        <v>10</v>
      </c>
      <c r="D11" s="8">
        <v>15137760.640021933</v>
      </c>
      <c r="E11" s="8">
        <v>12596543.959999999</v>
      </c>
      <c r="F11" s="8">
        <v>14942922.27</v>
      </c>
      <c r="G11" s="8">
        <v>14735713.574912015</v>
      </c>
    </row>
    <row r="12" spans="2:7" x14ac:dyDescent="0.3">
      <c r="B12" s="4"/>
      <c r="C12" s="4" t="s">
        <v>11</v>
      </c>
      <c r="D12" s="8">
        <v>4758791.4701632839</v>
      </c>
      <c r="E12" s="8">
        <v>4807114.2299999995</v>
      </c>
      <c r="F12" s="8">
        <v>5427141.4699999997</v>
      </c>
      <c r="G12" s="8">
        <v>5346115.6452505626</v>
      </c>
    </row>
    <row r="13" spans="2:7" x14ac:dyDescent="0.3">
      <c r="B13" s="4"/>
      <c r="C13" s="4" t="s">
        <v>12</v>
      </c>
      <c r="D13" s="8">
        <v>4867457.007714753</v>
      </c>
      <c r="E13" s="8">
        <v>4360060.1100000003</v>
      </c>
      <c r="F13" s="8">
        <v>4650668.3599999994</v>
      </c>
      <c r="G13" s="8">
        <v>4798886.2454026984</v>
      </c>
    </row>
    <row r="14" spans="2:7" x14ac:dyDescent="0.3">
      <c r="B14" s="4"/>
      <c r="C14" s="9" t="s">
        <v>13</v>
      </c>
      <c r="D14" s="10">
        <v>15703853.312126346</v>
      </c>
      <c r="E14" s="10">
        <v>15502944.859999998</v>
      </c>
      <c r="F14" s="10">
        <v>15551917.130000001</v>
      </c>
      <c r="G14" s="8">
        <v>15550523.581901161</v>
      </c>
    </row>
    <row r="15" spans="2:7" x14ac:dyDescent="0.3">
      <c r="B15" s="4"/>
      <c r="C15" s="9" t="s">
        <v>51</v>
      </c>
      <c r="D15" s="10">
        <v>3024782.1984696276</v>
      </c>
      <c r="E15" s="10">
        <v>2858684.089999998</v>
      </c>
      <c r="F15" s="10">
        <v>4516729.0100000007</v>
      </c>
      <c r="G15" s="8">
        <v>7243929.1164338728</v>
      </c>
    </row>
    <row r="16" spans="2:7" x14ac:dyDescent="0.3">
      <c r="B16" s="4"/>
      <c r="C16" s="9" t="s">
        <v>14</v>
      </c>
      <c r="D16" s="10"/>
      <c r="E16" s="10">
        <v>0</v>
      </c>
      <c r="F16" s="10">
        <v>1049066.92</v>
      </c>
      <c r="G16" s="8">
        <v>0</v>
      </c>
    </row>
    <row r="17" spans="2:10" x14ac:dyDescent="0.3">
      <c r="B17" s="22" t="s">
        <v>15</v>
      </c>
      <c r="C17" s="23"/>
      <c r="D17" s="7">
        <v>24545873.900637891</v>
      </c>
      <c r="E17" s="7">
        <f>SUM(E18:E25)</f>
        <v>23325029.959499966</v>
      </c>
      <c r="F17" s="7">
        <f>SUM(F18:F25)</f>
        <v>26759448.199999999</v>
      </c>
      <c r="G17" s="7">
        <f>SUM(G18:G24)</f>
        <v>24078142.583448067</v>
      </c>
      <c r="H17" s="11"/>
      <c r="I17" s="18"/>
      <c r="J17" s="18"/>
    </row>
    <row r="18" spans="2:10" x14ac:dyDescent="0.3">
      <c r="B18" s="4"/>
      <c r="C18" s="4" t="s">
        <v>9</v>
      </c>
      <c r="D18" s="10">
        <v>785810.68472467654</v>
      </c>
      <c r="E18" s="10">
        <v>640307.3399999988</v>
      </c>
      <c r="F18" s="8">
        <f>5327406.8-F19</f>
        <v>807457.00999999978</v>
      </c>
      <c r="G18" s="8">
        <v>861695.02035923768</v>
      </c>
    </row>
    <row r="19" spans="2:10" x14ac:dyDescent="0.3">
      <c r="B19" s="4"/>
      <c r="C19" s="4" t="s">
        <v>6</v>
      </c>
      <c r="D19" s="10">
        <v>0</v>
      </c>
      <c r="E19" s="10">
        <v>0</v>
      </c>
      <c r="F19" s="8">
        <f>4830865.79-310916</f>
        <v>4519949.79</v>
      </c>
      <c r="G19" s="8">
        <v>4818985</v>
      </c>
    </row>
    <row r="20" spans="2:10" x14ac:dyDescent="0.3">
      <c r="B20" s="4"/>
      <c r="C20" s="4" t="s">
        <v>16</v>
      </c>
      <c r="D20" s="10">
        <v>4439994.7838930991</v>
      </c>
      <c r="E20" s="10">
        <v>4818946.9689691849</v>
      </c>
      <c r="F20" s="8">
        <v>3506022.7600000002</v>
      </c>
      <c r="G20" s="8">
        <v>6182611.4128719177</v>
      </c>
    </row>
    <row r="21" spans="2:10" x14ac:dyDescent="0.3">
      <c r="B21" s="4"/>
      <c r="C21" s="4" t="s">
        <v>17</v>
      </c>
      <c r="D21" s="10">
        <v>3394580.4490161729</v>
      </c>
      <c r="E21" s="10">
        <v>3342584.7110307929</v>
      </c>
      <c r="F21" s="8">
        <v>3902787.43</v>
      </c>
      <c r="G21" s="8">
        <v>0</v>
      </c>
    </row>
    <row r="22" spans="2:10" x14ac:dyDescent="0.3">
      <c r="B22" s="4"/>
      <c r="C22" s="4" t="s">
        <v>52</v>
      </c>
      <c r="D22" s="10">
        <v>8418113.1992697269</v>
      </c>
      <c r="E22" s="10">
        <v>8881572.8399999999</v>
      </c>
      <c r="F22" s="10">
        <v>7621011.04</v>
      </c>
      <c r="G22" s="10">
        <v>8559480.373325685</v>
      </c>
    </row>
    <row r="23" spans="2:10" x14ac:dyDescent="0.3">
      <c r="B23" s="4"/>
      <c r="C23" s="4" t="s">
        <v>18</v>
      </c>
      <c r="D23" s="10">
        <v>4678473.6700695036</v>
      </c>
      <c r="E23" s="10">
        <v>3113315.6494999882</v>
      </c>
      <c r="F23" s="10">
        <v>3582494.1299999994</v>
      </c>
      <c r="G23" s="10">
        <v>3655370.7768912255</v>
      </c>
    </row>
    <row r="24" spans="2:10" x14ac:dyDescent="0.3">
      <c r="B24" s="4"/>
      <c r="C24" s="4" t="s">
        <v>19</v>
      </c>
      <c r="D24" s="10">
        <v>1834308</v>
      </c>
      <c r="E24" s="10">
        <v>1589151.45</v>
      </c>
      <c r="F24" s="10">
        <v>1890868.04</v>
      </c>
      <c r="G24" s="10">
        <v>0</v>
      </c>
    </row>
    <row r="25" spans="2:10" x14ac:dyDescent="0.3">
      <c r="B25" s="15"/>
      <c r="C25" s="19" t="s">
        <v>53</v>
      </c>
      <c r="D25" s="10">
        <v>965692</v>
      </c>
      <c r="E25" s="10">
        <v>939151</v>
      </c>
      <c r="F25" s="10">
        <v>928858</v>
      </c>
      <c r="G25" s="20">
        <v>0</v>
      </c>
    </row>
    <row r="26" spans="2:10" x14ac:dyDescent="0.3">
      <c r="B26" s="22" t="s">
        <v>20</v>
      </c>
      <c r="C26" s="23"/>
      <c r="D26" s="7">
        <v>41804482.958058357</v>
      </c>
      <c r="E26" s="7">
        <f t="shared" ref="E26" si="0">SUM(E27:E31)</f>
        <v>40580394.099999994</v>
      </c>
      <c r="F26" s="7">
        <f>SUM(F27:F31)</f>
        <v>40027569.010000005</v>
      </c>
      <c r="G26" s="7">
        <f>SUM(G27:G31)</f>
        <v>43126988.355120905</v>
      </c>
      <c r="I26" s="18"/>
      <c r="J26" s="18"/>
    </row>
    <row r="27" spans="2:10" x14ac:dyDescent="0.3">
      <c r="B27" s="4"/>
      <c r="C27" s="4" t="s">
        <v>9</v>
      </c>
      <c r="D27" s="8">
        <v>554508.2331999999</v>
      </c>
      <c r="E27" s="8">
        <v>1441197.2899999991</v>
      </c>
      <c r="F27" s="8">
        <v>893057.68</v>
      </c>
      <c r="G27" s="8">
        <v>927934.98380068061</v>
      </c>
      <c r="I27" s="18"/>
      <c r="J27" s="18"/>
    </row>
    <row r="28" spans="2:10" x14ac:dyDescent="0.3">
      <c r="B28" s="4"/>
      <c r="C28" s="4" t="s">
        <v>21</v>
      </c>
      <c r="D28" s="8">
        <v>1884771.9352470241</v>
      </c>
      <c r="E28" s="8">
        <v>1327726.0299999891</v>
      </c>
      <c r="F28" s="8">
        <v>1114997.1500000001</v>
      </c>
      <c r="G28" s="8">
        <v>1224357.0144426385</v>
      </c>
      <c r="I28" s="18"/>
      <c r="J28" s="18"/>
    </row>
    <row r="29" spans="2:10" x14ac:dyDescent="0.3">
      <c r="B29" s="4"/>
      <c r="C29" t="s">
        <v>22</v>
      </c>
      <c r="D29" s="8">
        <v>5547788.1459440002</v>
      </c>
      <c r="E29" s="8">
        <v>5654047.55999998</v>
      </c>
      <c r="F29" s="8">
        <v>4157832.38</v>
      </c>
      <c r="G29" s="8">
        <v>4205710.3401842248</v>
      </c>
      <c r="I29" s="18"/>
      <c r="J29" s="18"/>
    </row>
    <row r="30" spans="2:10" x14ac:dyDescent="0.3">
      <c r="B30" s="4"/>
      <c r="C30" s="4" t="s">
        <v>23</v>
      </c>
      <c r="D30" s="8">
        <v>16659752.124777334</v>
      </c>
      <c r="E30" s="8">
        <v>14894409.600000011</v>
      </c>
      <c r="F30" s="8">
        <v>15806471.43</v>
      </c>
      <c r="G30" s="8">
        <v>16516435.280465405</v>
      </c>
      <c r="I30" s="18"/>
      <c r="J30" s="18"/>
    </row>
    <row r="31" spans="2:10" x14ac:dyDescent="0.3">
      <c r="B31" s="4"/>
      <c r="C31" s="4" t="s">
        <v>24</v>
      </c>
      <c r="D31" s="8">
        <v>17157662.518890001</v>
      </c>
      <c r="E31" s="8">
        <v>17263013.620000012</v>
      </c>
      <c r="F31" s="8">
        <v>18055210.370000001</v>
      </c>
      <c r="G31" s="8">
        <v>20252550.736227956</v>
      </c>
      <c r="I31" s="18"/>
      <c r="J31" s="18"/>
    </row>
    <row r="32" spans="2:10" x14ac:dyDescent="0.3">
      <c r="B32" s="22" t="s">
        <v>25</v>
      </c>
      <c r="C32" s="23"/>
      <c r="D32" s="7">
        <v>14056742.89295963</v>
      </c>
      <c r="E32" s="7">
        <f t="shared" ref="E32" si="1">SUM(E33:E38)</f>
        <v>17499928.389999993</v>
      </c>
      <c r="F32" s="7">
        <f>SUM(F33:F38)</f>
        <v>16793533.82</v>
      </c>
      <c r="G32" s="7">
        <f>SUM(G33:G38)</f>
        <v>19077985.177374795</v>
      </c>
      <c r="H32" s="11"/>
      <c r="I32" s="18"/>
      <c r="J32" s="18"/>
    </row>
    <row r="33" spans="2:10" x14ac:dyDescent="0.3">
      <c r="B33" s="4"/>
      <c r="C33" s="4" t="s">
        <v>9</v>
      </c>
      <c r="D33" s="10">
        <v>1327066.66493797</v>
      </c>
      <c r="E33" s="10">
        <v>1297352.7199999988</v>
      </c>
      <c r="F33" s="8">
        <f>1578266.76-20000</f>
        <v>1558266.76</v>
      </c>
      <c r="G33" s="8">
        <v>1208327.4746552331</v>
      </c>
      <c r="I33" s="18"/>
      <c r="J33" s="18"/>
    </row>
    <row r="34" spans="2:10" x14ac:dyDescent="0.3">
      <c r="B34" s="4"/>
      <c r="C34" s="4" t="s">
        <v>26</v>
      </c>
      <c r="D34" s="10">
        <v>5034345.0574620599</v>
      </c>
      <c r="E34" s="10">
        <v>8910840.4599999897</v>
      </c>
      <c r="F34" s="8">
        <v>7477265.5800000001</v>
      </c>
      <c r="G34" s="10">
        <v>6458105.124721488</v>
      </c>
      <c r="I34" s="18"/>
      <c r="J34" s="18"/>
    </row>
    <row r="35" spans="2:10" x14ac:dyDescent="0.3">
      <c r="B35" s="4"/>
      <c r="C35" s="4" t="s">
        <v>41</v>
      </c>
      <c r="D35" s="10"/>
      <c r="E35" s="10">
        <v>0</v>
      </c>
      <c r="F35" s="8">
        <v>0</v>
      </c>
      <c r="G35" s="10">
        <v>2260240.83372238</v>
      </c>
      <c r="I35" s="18"/>
      <c r="J35" s="18"/>
    </row>
    <row r="36" spans="2:10" x14ac:dyDescent="0.3">
      <c r="B36" s="4"/>
      <c r="C36" s="4" t="s">
        <v>53</v>
      </c>
      <c r="D36" s="10">
        <v>0</v>
      </c>
      <c r="E36" s="10">
        <v>0</v>
      </c>
      <c r="F36" s="8">
        <v>0</v>
      </c>
      <c r="G36" s="10">
        <v>927554</v>
      </c>
      <c r="I36" s="18"/>
      <c r="J36" s="18"/>
    </row>
    <row r="37" spans="2:10" x14ac:dyDescent="0.3">
      <c r="B37" s="4"/>
      <c r="C37" s="4" t="s">
        <v>27</v>
      </c>
      <c r="D37" s="10">
        <v>740210</v>
      </c>
      <c r="E37" s="10">
        <v>559275.26999999967</v>
      </c>
      <c r="F37" s="8">
        <v>605836.41999999993</v>
      </c>
      <c r="G37" s="8">
        <v>692970.93773853744</v>
      </c>
      <c r="I37" s="18"/>
      <c r="J37" s="18"/>
    </row>
    <row r="38" spans="2:10" ht="18" customHeight="1" x14ac:dyDescent="0.3">
      <c r="B38" s="4"/>
      <c r="C38" s="4" t="s">
        <v>28</v>
      </c>
      <c r="D38" s="10">
        <v>6955121.1705596</v>
      </c>
      <c r="E38" s="10">
        <v>6732459.940000006</v>
      </c>
      <c r="F38" s="8">
        <v>7152165.0600000015</v>
      </c>
      <c r="G38" s="8">
        <v>7530786.8065371569</v>
      </c>
      <c r="I38" s="18"/>
      <c r="J38" s="18"/>
    </row>
    <row r="39" spans="2:10" x14ac:dyDescent="0.3">
      <c r="B39" s="22" t="s">
        <v>37</v>
      </c>
      <c r="C39" s="23"/>
      <c r="D39" s="7">
        <v>1971370.2170902619</v>
      </c>
      <c r="E39" s="7">
        <v>1811687.4300000004</v>
      </c>
      <c r="F39" s="7">
        <v>1447284.4300000002</v>
      </c>
      <c r="G39" s="7">
        <v>1277427.2459004824</v>
      </c>
      <c r="I39" s="18"/>
      <c r="J39" s="18"/>
    </row>
    <row r="40" spans="2:10" x14ac:dyDescent="0.3">
      <c r="B40" s="22" t="s">
        <v>48</v>
      </c>
      <c r="C40" s="23"/>
      <c r="D40" s="7">
        <v>7740506.7702728156</v>
      </c>
      <c r="E40" s="7">
        <f t="shared" ref="E40" si="2">SUM(E41:E43)</f>
        <v>7521080.779999977</v>
      </c>
      <c r="F40" s="7">
        <f>SUM(F41:F43)</f>
        <v>3029788.1000000006</v>
      </c>
      <c r="G40" s="7">
        <f>SUM(G41:G43)</f>
        <v>3069856.9927303731</v>
      </c>
      <c r="I40" s="18"/>
      <c r="J40" s="18"/>
    </row>
    <row r="41" spans="2:10" x14ac:dyDescent="0.3">
      <c r="B41" s="4"/>
      <c r="C41" s="4" t="s">
        <v>5</v>
      </c>
      <c r="D41" s="8">
        <v>6258064.7804800011</v>
      </c>
      <c r="E41" s="8">
        <v>1759953.3799999803</v>
      </c>
      <c r="F41" s="8">
        <v>1592598.2000000002</v>
      </c>
      <c r="G41" s="8">
        <v>1905185.9795114947</v>
      </c>
      <c r="I41" s="18"/>
      <c r="J41" s="18"/>
    </row>
    <row r="42" spans="2:10" x14ac:dyDescent="0.3">
      <c r="B42" s="4"/>
      <c r="C42" s="4" t="s">
        <v>6</v>
      </c>
      <c r="D42" s="8"/>
      <c r="E42" s="8">
        <v>4565212.1899999995</v>
      </c>
      <c r="F42" s="8">
        <v>0</v>
      </c>
      <c r="G42" s="8">
        <v>0</v>
      </c>
      <c r="I42" s="18"/>
      <c r="J42" s="18"/>
    </row>
    <row r="43" spans="2:10" x14ac:dyDescent="0.3">
      <c r="B43" s="4"/>
      <c r="C43" s="4" t="s">
        <v>7</v>
      </c>
      <c r="D43" s="8">
        <v>1482441.989792814</v>
      </c>
      <c r="E43" s="8">
        <v>1195915.2099999969</v>
      </c>
      <c r="F43" s="8">
        <v>1437189.9000000001</v>
      </c>
      <c r="G43" s="8">
        <v>1164671.0132188783</v>
      </c>
      <c r="I43" s="18"/>
      <c r="J43" s="18"/>
    </row>
    <row r="44" spans="2:10" x14ac:dyDescent="0.3">
      <c r="B44" s="22" t="s">
        <v>29</v>
      </c>
      <c r="C44" s="23"/>
      <c r="D44" s="7">
        <v>24414487.656331897</v>
      </c>
      <c r="E44" s="7">
        <f>SUM(E45:E51)</f>
        <v>25303156.049999937</v>
      </c>
      <c r="F44" s="7">
        <f>SUM(F45:F51)</f>
        <v>26119128</v>
      </c>
      <c r="G44" s="7">
        <f>SUM(G45:G51)</f>
        <v>26293165.267106526</v>
      </c>
      <c r="H44" s="11"/>
      <c r="I44" s="18"/>
      <c r="J44" s="18"/>
    </row>
    <row r="45" spans="2:10" x14ac:dyDescent="0.3">
      <c r="B45" s="4"/>
      <c r="C45" s="4" t="s">
        <v>9</v>
      </c>
      <c r="D45" s="8">
        <v>501322.11718399997</v>
      </c>
      <c r="E45" s="8">
        <v>656779.30000000005</v>
      </c>
      <c r="F45" s="8">
        <v>654016.31000000006</v>
      </c>
      <c r="G45" s="8">
        <v>693132.53764979809</v>
      </c>
      <c r="I45" s="18"/>
      <c r="J45" s="18"/>
    </row>
    <row r="46" spans="2:10" x14ac:dyDescent="0.3">
      <c r="B46" s="4"/>
      <c r="C46" s="4" t="s">
        <v>30</v>
      </c>
      <c r="D46" s="8">
        <v>3671191.4143940797</v>
      </c>
      <c r="E46" s="8">
        <v>3831916.1199999899</v>
      </c>
      <c r="F46" s="8">
        <v>3672295.59</v>
      </c>
      <c r="G46" s="8">
        <v>3659195.5214520586</v>
      </c>
      <c r="I46" s="18"/>
      <c r="J46" s="18"/>
    </row>
    <row r="47" spans="2:10" x14ac:dyDescent="0.3">
      <c r="B47" s="4"/>
      <c r="C47" s="4" t="s">
        <v>31</v>
      </c>
      <c r="D47" s="8">
        <v>1498319.5514938403</v>
      </c>
      <c r="E47" s="8">
        <v>1625728.52999999</v>
      </c>
      <c r="F47" s="8">
        <v>1969451.22</v>
      </c>
      <c r="G47" s="8">
        <v>1987000.1533170296</v>
      </c>
      <c r="I47" s="18"/>
      <c r="J47" s="18"/>
    </row>
    <row r="48" spans="2:10" x14ac:dyDescent="0.3">
      <c r="B48" s="4"/>
      <c r="C48" s="4" t="s">
        <v>32</v>
      </c>
      <c r="D48" s="8">
        <v>1509732.7220639999</v>
      </c>
      <c r="E48" s="8">
        <v>1706892.67</v>
      </c>
      <c r="F48" s="8">
        <v>1903001.25</v>
      </c>
      <c r="G48" s="8">
        <v>1816670.8957908486</v>
      </c>
      <c r="I48" s="18"/>
      <c r="J48" s="18"/>
    </row>
    <row r="49" spans="2:10" x14ac:dyDescent="0.3">
      <c r="B49" s="4"/>
      <c r="C49" s="4" t="s">
        <v>33</v>
      </c>
      <c r="D49" s="8">
        <v>5429664.276282168</v>
      </c>
      <c r="E49" s="8">
        <v>5276220.6899999799</v>
      </c>
      <c r="F49" s="8">
        <v>5249491.2699999996</v>
      </c>
      <c r="G49" s="8">
        <v>5286992.9726566449</v>
      </c>
      <c r="I49" s="18"/>
      <c r="J49" s="18"/>
    </row>
    <row r="50" spans="2:10" x14ac:dyDescent="0.3">
      <c r="B50" s="4"/>
      <c r="C50" s="4" t="s">
        <v>34</v>
      </c>
      <c r="D50" s="8">
        <v>2831272.8038339992</v>
      </c>
      <c r="E50" s="8">
        <v>3568993.54999999</v>
      </c>
      <c r="F50" s="8">
        <v>3348147.68</v>
      </c>
      <c r="G50" s="8">
        <v>3419055.4897526964</v>
      </c>
      <c r="I50" s="18"/>
      <c r="J50" s="18"/>
    </row>
    <row r="51" spans="2:10" x14ac:dyDescent="0.3">
      <c r="B51" s="4"/>
      <c r="C51" s="4" t="s">
        <v>35</v>
      </c>
      <c r="D51" s="8">
        <v>8972984.7710798103</v>
      </c>
      <c r="E51" s="8">
        <v>8636625.1899999902</v>
      </c>
      <c r="F51" s="8">
        <v>9322724.6799999997</v>
      </c>
      <c r="G51" s="8">
        <v>9431117.6964874491</v>
      </c>
      <c r="I51" s="18"/>
      <c r="J51" s="18"/>
    </row>
    <row r="52" spans="2:10" x14ac:dyDescent="0.3">
      <c r="B52" s="22" t="s">
        <v>36</v>
      </c>
      <c r="C52" s="23"/>
      <c r="D52" s="7">
        <v>5042162.2271999987</v>
      </c>
      <c r="E52" s="7">
        <v>4195908.62</v>
      </c>
      <c r="F52" s="7">
        <v>4345447.26</v>
      </c>
      <c r="G52" s="7">
        <v>4519658.4309964105</v>
      </c>
      <c r="I52" s="18"/>
      <c r="J52" s="18"/>
    </row>
    <row r="53" spans="2:10" ht="16.2" x14ac:dyDescent="0.3">
      <c r="B53" s="22" t="s">
        <v>46</v>
      </c>
      <c r="C53" s="23"/>
      <c r="D53" s="7">
        <v>2835545.0447256267</v>
      </c>
      <c r="E53" s="7">
        <v>7038037.8900000006</v>
      </c>
      <c r="F53" s="7">
        <v>3693498.620000001</v>
      </c>
      <c r="G53" s="7">
        <v>1557897.1099879146</v>
      </c>
      <c r="I53" s="18"/>
      <c r="J53" s="18"/>
    </row>
    <row r="54" spans="2:10" x14ac:dyDescent="0.3">
      <c r="B54" s="15"/>
      <c r="C54" s="17" t="s">
        <v>42</v>
      </c>
      <c r="D54" s="16">
        <f>SUM(D52:D53,D44,D39:D40,D32,D26,D17,D9)</f>
        <v>166637043.69718042</v>
      </c>
      <c r="E54" s="16">
        <f>SUM(E52:E53,E44,E39:E40,E32,E26,E17,E9)</f>
        <v>168623210.45949984</v>
      </c>
      <c r="F54" s="16">
        <f>SUM(F52:F53,F44,F39:F40,F32,F26,F17,F9)</f>
        <v>169206613.04000002</v>
      </c>
      <c r="G54" s="16">
        <f>SUM(G52:G53,G44,G39:G40,G32,G26,G17,G9)</f>
        <v>171546552.93190679</v>
      </c>
      <c r="I54" s="18"/>
      <c r="J54" s="18"/>
    </row>
    <row r="55" spans="2:10" x14ac:dyDescent="0.3">
      <c r="B55" s="22" t="s">
        <v>38</v>
      </c>
      <c r="C55" s="23"/>
      <c r="D55" s="7">
        <v>11666000</v>
      </c>
      <c r="E55" s="7">
        <v>8572150.7899999972</v>
      </c>
      <c r="F55" s="7">
        <v>2090162.4100000001</v>
      </c>
      <c r="G55" s="7">
        <v>3610586.0554999998</v>
      </c>
      <c r="I55" s="18"/>
      <c r="J55" s="18"/>
    </row>
    <row r="56" spans="2:10" x14ac:dyDescent="0.3">
      <c r="B56" s="15"/>
      <c r="C56" s="17" t="s">
        <v>43</v>
      </c>
      <c r="D56" s="16">
        <f t="shared" ref="D56:E56" si="3">+D55+D54</f>
        <v>178303043.69718042</v>
      </c>
      <c r="E56" s="16">
        <f t="shared" si="3"/>
        <v>177195361.24949983</v>
      </c>
      <c r="F56" s="16">
        <f>+F55+F54</f>
        <v>171296775.45000002</v>
      </c>
      <c r="G56" s="16">
        <f>+G55+G54</f>
        <v>175157138.98740679</v>
      </c>
      <c r="I56" s="18"/>
      <c r="J56" s="18"/>
    </row>
    <row r="57" spans="2:10" x14ac:dyDescent="0.3">
      <c r="B57" s="22" t="s">
        <v>44</v>
      </c>
      <c r="C57" s="23"/>
      <c r="D57" s="7">
        <f t="shared" ref="D57:E57" si="4">SUM(D58:D59)</f>
        <v>12500000</v>
      </c>
      <c r="E57" s="7">
        <f t="shared" si="4"/>
        <v>10069863.449999899</v>
      </c>
      <c r="F57" s="7">
        <f>SUM(F58:F59)</f>
        <v>15046209.09</v>
      </c>
      <c r="G57" s="7">
        <f>SUM(G58:G59)</f>
        <v>16682000</v>
      </c>
      <c r="I57" s="18"/>
      <c r="J57" s="18"/>
    </row>
    <row r="58" spans="2:10" x14ac:dyDescent="0.3">
      <c r="B58" s="4"/>
      <c r="C58" s="4" t="s">
        <v>39</v>
      </c>
      <c r="D58" s="12">
        <v>18400000</v>
      </c>
      <c r="E58" s="12">
        <v>19060823.769999899</v>
      </c>
      <c r="F58" s="8">
        <v>19647452.09</v>
      </c>
      <c r="G58" s="8">
        <v>19162000</v>
      </c>
      <c r="I58" s="18"/>
      <c r="J58" s="18"/>
    </row>
    <row r="59" spans="2:10" x14ac:dyDescent="0.3">
      <c r="B59" s="4"/>
      <c r="C59" s="4" t="s">
        <v>40</v>
      </c>
      <c r="D59" s="13">
        <v>-5900000</v>
      </c>
      <c r="E59" s="13">
        <v>-8990960.3200000003</v>
      </c>
      <c r="F59" s="13">
        <v>-4601243</v>
      </c>
      <c r="G59" s="13">
        <v>-2480000</v>
      </c>
      <c r="I59" s="18"/>
      <c r="J59" s="18"/>
    </row>
    <row r="60" spans="2:10" x14ac:dyDescent="0.3">
      <c r="B60" s="24" t="s">
        <v>45</v>
      </c>
      <c r="C60" s="25"/>
      <c r="D60" s="14">
        <f>D40+D9+D17+D26+D32+D44+D52+D39+D55+D57+D53</f>
        <v>190803043.69718039</v>
      </c>
      <c r="E60" s="14">
        <f>E40+E9+E17+E26+E32+E44+E52+E39+E55+E57+E53</f>
        <v>187265224.69949973</v>
      </c>
      <c r="F60" s="14">
        <f>F40+F9+F17+F26+F32+F44+F52+F39+F55+F57+F53</f>
        <v>186342984.54000002</v>
      </c>
      <c r="G60" s="14">
        <f>G40+G9+G17+G26+G32+G44+G52+G39+G55+G57+G53</f>
        <v>191839138.98740679</v>
      </c>
    </row>
    <row r="62" spans="2:10" ht="25.8" customHeight="1" x14ac:dyDescent="0.3">
      <c r="B62" s="21" t="s">
        <v>47</v>
      </c>
      <c r="C62" s="21"/>
      <c r="D62" s="21"/>
      <c r="E62" s="21"/>
      <c r="F62" s="21"/>
      <c r="G62" s="21"/>
      <c r="H62" s="21"/>
    </row>
  </sheetData>
  <mergeCells count="13">
    <mergeCell ref="B62:H62"/>
    <mergeCell ref="B9:C9"/>
    <mergeCell ref="B17:C17"/>
    <mergeCell ref="B26:C26"/>
    <mergeCell ref="B32:C32"/>
    <mergeCell ref="B44:C44"/>
    <mergeCell ref="B60:C60"/>
    <mergeCell ref="B52:C52"/>
    <mergeCell ref="B39:C39"/>
    <mergeCell ref="B55:C55"/>
    <mergeCell ref="B57:C57"/>
    <mergeCell ref="B40:C40"/>
    <mergeCell ref="B53:C53"/>
  </mergeCells>
  <pageMargins left="0" right="0" top="0.5" bottom="0.5" header="0.3" footer="0.3"/>
  <pageSetup scale="60" orientation="landscape" r:id="rId1"/>
  <ignoredErrors>
    <ignoredError sqref="E44 G3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CC2198C8B3AE4DB1B8145CABE66017" ma:contentTypeVersion="0" ma:contentTypeDescription="Create a new document." ma:contentTypeScope="" ma:versionID="e0755b7d0250e1954852c82b800573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C9CA6-F976-4025-ACE7-797A4A3AD2D2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DA3F2C-7632-4BD9-B228-FCF75EC6B66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CE84901-728D-4C1C-B1B4-AA4F2DFD22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1D0272-147A-4F86-B431-FFF9EC389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2-JC</vt:lpstr>
    </vt:vector>
  </TitlesOfParts>
  <Company>IESO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Betsy Melendez</dc:creator>
  <cp:lastModifiedBy>Miriam Heinz</cp:lastModifiedBy>
  <dcterms:created xsi:type="dcterms:W3CDTF">2020-10-16T15:23:48Z</dcterms:created>
  <dcterms:modified xsi:type="dcterms:W3CDTF">2021-05-26T20:16:07Z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0x010100C5CC2198C8B3AE4DB1B8145CABE66017</vt:lpwstr>
  </property>
</Properties>
</file>