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\Dropbox\__OEB - OPG Capital Thickness\Project Work\_IRs re LEI Evidence\Requested documents within IRs\"/>
    </mc:Choice>
  </mc:AlternateContent>
  <xr:revisionPtr revIDLastSave="0" documentId="13_ncr:1_{C0E2482C-F41A-4057-AEC5-701D7D319B43}" xr6:coauthVersionLast="47" xr6:coauthVersionMax="47" xr10:uidLastSave="{00000000-0000-0000-0000-000000000000}"/>
  <bookViews>
    <workbookView xWindow="-110" yWindow="-110" windowWidth="19420" windowHeight="10420" xr2:uid="{F092B2E3-91DD-46E3-AA75-48C366D160FF}"/>
  </bookViews>
  <sheets>
    <sheet name="Figure 7 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44349.4967939815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G2" i="1" s="1"/>
  <c r="H2" i="1" s="1"/>
  <c r="I2" i="1" s="1"/>
  <c r="J2" i="1" s="1"/>
  <c r="K2" i="1" s="1"/>
  <c r="L2" i="1" s="1"/>
  <c r="M2" i="1" s="1"/>
  <c r="N2" i="1" s="1"/>
  <c r="K4" i="1"/>
  <c r="L4" i="1"/>
  <c r="M4" i="1"/>
  <c r="N4" i="1" s="1"/>
  <c r="N5" i="1" s="1"/>
  <c r="E5" i="1"/>
  <c r="F5" i="1"/>
  <c r="F10" i="1" s="1"/>
  <c r="F12" i="1" s="1"/>
  <c r="G5" i="1"/>
  <c r="G10" i="1" s="1"/>
  <c r="G12" i="1" s="1"/>
  <c r="H5" i="1"/>
  <c r="I5" i="1"/>
  <c r="J5" i="1"/>
  <c r="K5" i="1"/>
  <c r="K11" i="1" s="1"/>
  <c r="L5" i="1"/>
  <c r="M5" i="1"/>
  <c r="E8" i="1"/>
  <c r="E10" i="1" s="1"/>
  <c r="F8" i="1"/>
  <c r="G8" i="1"/>
  <c r="H8" i="1"/>
  <c r="I8" i="1"/>
  <c r="I12" i="1" s="1"/>
  <c r="J8" i="1"/>
  <c r="K8" i="1"/>
  <c r="K12" i="1" s="1"/>
  <c r="L8" i="1"/>
  <c r="L10" i="1" s="1"/>
  <c r="L11" i="1" s="1"/>
  <c r="M8" i="1"/>
  <c r="M10" i="1" s="1"/>
  <c r="N8" i="1"/>
  <c r="H10" i="1"/>
  <c r="H12" i="1" s="1"/>
  <c r="I10" i="1"/>
  <c r="J10" i="1"/>
  <c r="J11" i="1" s="1"/>
  <c r="K10" i="1"/>
  <c r="H11" i="1"/>
  <c r="I11" i="1"/>
  <c r="E15" i="1"/>
  <c r="F15" i="1"/>
  <c r="F16" i="1" s="1"/>
  <c r="G15" i="1"/>
  <c r="H15" i="1"/>
  <c r="H17" i="1" s="1"/>
  <c r="I15" i="1"/>
  <c r="I17" i="1" s="1"/>
  <c r="J15" i="1"/>
  <c r="J16" i="1" s="1"/>
  <c r="K15" i="1"/>
  <c r="K17" i="1" s="1"/>
  <c r="L15" i="1"/>
  <c r="M15" i="1"/>
  <c r="N15" i="1"/>
  <c r="N16" i="1" s="1"/>
  <c r="E16" i="1"/>
  <c r="G16" i="1"/>
  <c r="H16" i="1"/>
  <c r="I16" i="1"/>
  <c r="L16" i="1"/>
  <c r="M16" i="1"/>
  <c r="E17" i="1"/>
  <c r="F17" i="1"/>
  <c r="G17" i="1"/>
  <c r="L17" i="1"/>
  <c r="M17" i="1"/>
  <c r="N17" i="1"/>
  <c r="M11" i="1" l="1"/>
  <c r="E11" i="1"/>
  <c r="N10" i="1"/>
  <c r="N12" i="1" s="1"/>
  <c r="N11" i="1"/>
  <c r="I18" i="1"/>
  <c r="M12" i="1"/>
  <c r="G11" i="1"/>
  <c r="L12" i="1"/>
  <c r="F11" i="1"/>
  <c r="J17" i="1"/>
  <c r="N18" i="1" s="1"/>
  <c r="J12" i="1"/>
  <c r="E12" i="1"/>
  <c r="I13" i="1" s="1"/>
  <c r="K16" i="1"/>
  <c r="N13" i="1" l="1"/>
</calcChain>
</file>

<file path=xl/sharedStrings.xml><?xml version="1.0" encoding="utf-8"?>
<sst xmlns="http://schemas.openxmlformats.org/spreadsheetml/2006/main" count="36" uniqueCount="27">
  <si>
    <t>Item</t>
  </si>
  <si>
    <t>Units</t>
  </si>
  <si>
    <t>Formula</t>
  </si>
  <si>
    <t>Hydroelectric production</t>
  </si>
  <si>
    <t>TWh</t>
  </si>
  <si>
    <t>A</t>
  </si>
  <si>
    <t>Hydroelectric payment</t>
  </si>
  <si>
    <t>$/MWh</t>
  </si>
  <si>
    <t>B</t>
  </si>
  <si>
    <t>Hydroelectric revenues</t>
  </si>
  <si>
    <t>$ Millions</t>
  </si>
  <si>
    <t>C = A*B</t>
  </si>
  <si>
    <t>Nuclear production</t>
  </si>
  <si>
    <t>D</t>
  </si>
  <si>
    <t>Nuclear payment (smoothed)</t>
  </si>
  <si>
    <t>E</t>
  </si>
  <si>
    <t>Nuclear revenues</t>
  </si>
  <si>
    <t>F = D*E</t>
  </si>
  <si>
    <t>Total revenues</t>
  </si>
  <si>
    <t>% hydro</t>
  </si>
  <si>
    <t>% nuclear</t>
  </si>
  <si>
    <t>Total production</t>
  </si>
  <si>
    <t>Sources:</t>
  </si>
  <si>
    <t>Exhibit I1-01-01, Table 2a (Page 19 of 24)</t>
  </si>
  <si>
    <t>2017-2018: EB-2016-0152, Payments Amount Order (Page 9)
2019: EB-2018-0243, Decision and Payments Amount Order (Page 3)
2020-2021: EB-2020-0210, Decision and Order, Page 4; 
2022-2026: Exhibit I1-01-01, Table 2a (Page 14 of 24)</t>
  </si>
  <si>
    <t>2017-2021: EB-2016-0152, Payments Amount Order (Page 12)
2022-2026: Exhibit I1-01-01, Table 2a (Page 14 of 24)</t>
  </si>
  <si>
    <t>2017-2021: OPG Financial Results &gt; Financial and Operational Highlights &gt; Electricity generation (TWh) &gt; Regulated - Hydroelectric.
2022-2026: Exhibit I1-01-01, Table 2a (Page 16 of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</si>
</sst>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9" fontId="0" fillId="0" borderId="5" xfId="1" applyFont="1" applyBorder="1" applyAlignment="1">
      <alignment vertical="center"/>
    </xf>
    <xf numFmtId="9" fontId="0" fillId="0" borderId="0" xfId="1" applyFont="1" applyBorder="1" applyAlignment="1">
      <alignment vertical="center"/>
    </xf>
    <xf numFmtId="9" fontId="0" fillId="0" borderId="6" xfId="1" applyFont="1" applyBorder="1" applyAlignment="1">
      <alignment vertical="center"/>
    </xf>
    <xf numFmtId="9" fontId="0" fillId="0" borderId="7" xfId="1" applyFont="1" applyBorder="1" applyAlignment="1">
      <alignment vertical="center"/>
    </xf>
    <xf numFmtId="166" fontId="0" fillId="0" borderId="7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9" fontId="0" fillId="0" borderId="8" xfId="1" applyFont="1" applyBorder="1" applyAlignment="1">
      <alignment vertical="center"/>
    </xf>
    <xf numFmtId="9" fontId="0" fillId="0" borderId="9" xfId="1" applyFont="1" applyBorder="1" applyAlignment="1">
      <alignment vertical="center"/>
    </xf>
    <xf numFmtId="9" fontId="0" fillId="0" borderId="10" xfId="1" applyFont="1" applyBorder="1" applyAlignment="1">
      <alignment vertical="center"/>
    </xf>
    <xf numFmtId="9" fontId="0" fillId="0" borderId="11" xfId="1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7 '!$B$5</c:f>
              <c:strCache>
                <c:ptCount val="1"/>
                <c:pt idx="0">
                  <c:v>Hydroelectric 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14FD58C-8CDE-4D19-AB89-1BCFF39CD5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41A-45D2-B42A-33FF069148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8729A8-D43A-4D14-965B-27E48DD0F1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41A-45D2-B42A-33FF069148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278C4C-0E9F-491C-AEB1-5B0F6948FB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41A-45D2-B42A-33FF069148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400597A-0485-4ED5-AF2C-594A966A2B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41A-45D2-B42A-33FF0691480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AEFDE06-4251-40E7-B0AE-C2FBF570C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41A-45D2-B42A-33FF0691480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9888E8-A8D1-4A0F-AA83-CB0BACFCDD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41A-45D2-B42A-33FF0691480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18D8F38-92E6-4F31-9BFC-460C930FD7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41A-45D2-B42A-33FF0691480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687D1C-5627-4B59-B18C-674169541D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41A-45D2-B42A-33FF0691480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7C5D0E6-8678-4FB3-973A-C5445E3928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41A-45D2-B42A-33FF0691480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063FA56-84E7-4F2C-A8A6-CDCB4A81F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41A-45D2-B42A-33FF069148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 '!$E$2:$N$2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'Figure 7 '!$E$5:$N$5</c:f>
              <c:numCache>
                <c:formatCode>"$"#,##0.00</c:formatCode>
                <c:ptCount val="10"/>
                <c:pt idx="0">
                  <c:v>1279.269</c:v>
                </c:pt>
                <c:pt idx="1">
                  <c:v>1253.0899999999999</c:v>
                </c:pt>
                <c:pt idx="2">
                  <c:v>1296.5549999999998</c:v>
                </c:pt>
                <c:pt idx="3">
                  <c:v>1307.4449999999999</c:v>
                </c:pt>
                <c:pt idx="4">
                  <c:v>1448.0400000000002</c:v>
                </c:pt>
                <c:pt idx="5">
                  <c:v>1448.0400000000002</c:v>
                </c:pt>
                <c:pt idx="6">
                  <c:v>1448.0400000000002</c:v>
                </c:pt>
                <c:pt idx="7">
                  <c:v>1448.0400000000002</c:v>
                </c:pt>
                <c:pt idx="8">
                  <c:v>1448.0400000000002</c:v>
                </c:pt>
                <c:pt idx="9">
                  <c:v>1448.0400000000002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7 '!$E$11:$N$11</c15:f>
                <c15:dlblRangeCache>
                  <c:ptCount val="10"/>
                  <c:pt idx="0">
                    <c:v>29%</c:v>
                  </c:pt>
                  <c:pt idx="1">
                    <c:v>28%</c:v>
                  </c:pt>
                  <c:pt idx="2">
                    <c:v>28%</c:v>
                  </c:pt>
                  <c:pt idx="3">
                    <c:v>26%</c:v>
                  </c:pt>
                  <c:pt idx="4">
                    <c:v>30%</c:v>
                  </c:pt>
                  <c:pt idx="5">
                    <c:v>30%</c:v>
                  </c:pt>
                  <c:pt idx="6">
                    <c:v>31%</c:v>
                  </c:pt>
                  <c:pt idx="7">
                    <c:v>29%</c:v>
                  </c:pt>
                  <c:pt idx="8">
                    <c:v>31%</c:v>
                  </c:pt>
                  <c:pt idx="9">
                    <c:v>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41A-45D2-B42A-33FF06914808}"/>
            </c:ext>
          </c:extLst>
        </c:ser>
        <c:ser>
          <c:idx val="1"/>
          <c:order val="1"/>
          <c:tx>
            <c:strRef>
              <c:f>'Figure 7 '!$B$8</c:f>
              <c:strCache>
                <c:ptCount val="1"/>
                <c:pt idx="0">
                  <c:v>Nuclear revenues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8CBA60-F700-4229-B4A5-CD384AFFD7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41A-45D2-B42A-33FF069148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73C24E-671A-4A70-A6B0-F2B3DF1854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41A-45D2-B42A-33FF069148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65FD97-2174-4E74-8530-673E509CE4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41A-45D2-B42A-33FF069148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D95E96-3CB1-4E27-B903-A90DC38E8F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41A-45D2-B42A-33FF0691480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5BC530B-CD72-422E-9E92-F93B10A512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41A-45D2-B42A-33FF0691480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0A590F-3D87-4D4B-8499-090A3F09E3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41A-45D2-B42A-33FF0691480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20C6496-21A2-4561-9E1C-8C9B4B78AE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41A-45D2-B42A-33FF0691480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F016168-B11C-4CB5-8C0C-04A1036395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41A-45D2-B42A-33FF0691480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A6B021C-8FDC-403F-84EE-5A518B9514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41A-45D2-B42A-33FF0691480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54F331-57BF-4D97-9865-06510C8001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41A-45D2-B42A-33FF069148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7 '!$E$2:$N$2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'Figure 7 '!$E$8:$N$8</c:f>
              <c:numCache>
                <c:formatCode>"$"#,##0.00</c:formatCode>
                <c:ptCount val="10"/>
                <c:pt idx="0">
                  <c:v>3172.9719999999998</c:v>
                </c:pt>
                <c:pt idx="1">
                  <c:v>3216.3759999999997</c:v>
                </c:pt>
                <c:pt idx="2">
                  <c:v>3349.5</c:v>
                </c:pt>
                <c:pt idx="3">
                  <c:v>3722.9999999999995</c:v>
                </c:pt>
                <c:pt idx="4">
                  <c:v>3435.5099999999998</c:v>
                </c:pt>
                <c:pt idx="5">
                  <c:v>3370.1320000000005</c:v>
                </c:pt>
                <c:pt idx="6">
                  <c:v>3238.0039999999999</c:v>
                </c:pt>
                <c:pt idx="7">
                  <c:v>3477.1859999999997</c:v>
                </c:pt>
                <c:pt idx="8">
                  <c:v>3222.34</c:v>
                </c:pt>
                <c:pt idx="9">
                  <c:v>2594.4050000000002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7 '!$E$12:$N$12</c15:f>
                <c15:dlblRangeCache>
                  <c:ptCount val="10"/>
                  <c:pt idx="0">
                    <c:v>71%</c:v>
                  </c:pt>
                  <c:pt idx="1">
                    <c:v>72%</c:v>
                  </c:pt>
                  <c:pt idx="2">
                    <c:v>72%</c:v>
                  </c:pt>
                  <c:pt idx="3">
                    <c:v>74%</c:v>
                  </c:pt>
                  <c:pt idx="4">
                    <c:v>70%</c:v>
                  </c:pt>
                  <c:pt idx="5">
                    <c:v>70%</c:v>
                  </c:pt>
                  <c:pt idx="6">
                    <c:v>69%</c:v>
                  </c:pt>
                  <c:pt idx="7">
                    <c:v>71%</c:v>
                  </c:pt>
                  <c:pt idx="8">
                    <c:v>69%</c:v>
                  </c:pt>
                  <c:pt idx="9">
                    <c:v>64%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641A-45D2-B42A-33FF0691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4728336"/>
        <c:axId val="1414746640"/>
      </c:barChart>
      <c:catAx>
        <c:axId val="141472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746640"/>
        <c:crosses val="autoZero"/>
        <c:auto val="1"/>
        <c:lblAlgn val="ctr"/>
        <c:lblOffset val="100"/>
        <c:noMultiLvlLbl val="0"/>
      </c:catAx>
      <c:valAx>
        <c:axId val="141474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Revenues ($ 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7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553197</xdr:colOff>
      <xdr:row>3</xdr:row>
      <xdr:rowOff>59779</xdr:rowOff>
    </xdr:from>
    <xdr:to>
      <xdr:col>22</xdr:col>
      <xdr:colOff>621062</xdr:colOff>
      <xdr:row>19</xdr:row>
      <xdr:rowOff>114548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A69BD-63F7-4A4E-9C80-2BFCD16A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C134-6EA4-4E26-8F35-88E3969255EE}">
  <sheetPr>
    <tabColor theme="4" tint="0.79998168889431442"/>
  </sheetPr>
  <dimension ref="A2:N25"/>
  <sheetViews>
    <sheetView tabSelected="1" zoomScale="60" zoomScaleNormal="60" workbookViewId="0">
      <selection activeCell="B2" sqref="B2"/>
    </sheetView>
  </sheetViews>
  <sheetFormatPr defaultColWidth="9" defaultRowHeight="14.5" x14ac:dyDescent="0.35"/>
  <cols>
    <col min="1" max="1" width="9" style="7"/>
    <col min="2" max="2" width="50.81640625" style="7" customWidth="1"/>
    <col min="3" max="3" width="14.7265625" style="8" customWidth="1"/>
    <col min="4" max="4" width="14.26953125" style="8" customWidth="1"/>
    <col min="5" max="14" width="9.81640625" style="7" bestFit="1" customWidth="1"/>
    <col min="15" max="16384" width="9" style="7"/>
  </cols>
  <sheetData>
    <row r="2" spans="2:14" x14ac:dyDescent="0.35">
      <c r="B2" s="1" t="s">
        <v>0</v>
      </c>
      <c r="C2" s="2" t="s">
        <v>1</v>
      </c>
      <c r="D2" s="2" t="s">
        <v>2</v>
      </c>
      <c r="E2" s="3">
        <v>2017</v>
      </c>
      <c r="F2" s="4">
        <f t="shared" ref="F2:N2" si="0">E2+1</f>
        <v>2018</v>
      </c>
      <c r="G2" s="4">
        <f t="shared" si="0"/>
        <v>2019</v>
      </c>
      <c r="H2" s="5">
        <f t="shared" si="0"/>
        <v>2020</v>
      </c>
      <c r="I2" s="6">
        <f t="shared" si="0"/>
        <v>2021</v>
      </c>
      <c r="J2" s="4">
        <f t="shared" si="0"/>
        <v>2022</v>
      </c>
      <c r="K2" s="4">
        <f t="shared" si="0"/>
        <v>2023</v>
      </c>
      <c r="L2" s="4">
        <f t="shared" si="0"/>
        <v>2024</v>
      </c>
      <c r="M2" s="4">
        <f t="shared" si="0"/>
        <v>2025</v>
      </c>
      <c r="N2" s="5">
        <f t="shared" si="0"/>
        <v>2026</v>
      </c>
    </row>
    <row r="3" spans="2:14" x14ac:dyDescent="0.35">
      <c r="B3" s="7" t="s">
        <v>3</v>
      </c>
      <c r="C3" s="8" t="s">
        <v>4</v>
      </c>
      <c r="D3" s="8" t="s">
        <v>5</v>
      </c>
      <c r="E3" s="9">
        <v>30.7</v>
      </c>
      <c r="F3" s="10">
        <v>29.8</v>
      </c>
      <c r="G3" s="10">
        <v>30.5</v>
      </c>
      <c r="H3" s="11">
        <v>30.3</v>
      </c>
      <c r="I3" s="12">
        <v>33</v>
      </c>
      <c r="J3" s="13">
        <v>33</v>
      </c>
      <c r="K3" s="13">
        <v>33</v>
      </c>
      <c r="L3" s="13">
        <v>33</v>
      </c>
      <c r="M3" s="13">
        <v>33</v>
      </c>
      <c r="N3" s="14">
        <v>33</v>
      </c>
    </row>
    <row r="4" spans="2:14" x14ac:dyDescent="0.35">
      <c r="B4" s="7" t="s">
        <v>6</v>
      </c>
      <c r="C4" s="8" t="s">
        <v>7</v>
      </c>
      <c r="D4" s="8" t="s">
        <v>8</v>
      </c>
      <c r="E4" s="9">
        <v>41.67</v>
      </c>
      <c r="F4" s="10">
        <v>42.05</v>
      </c>
      <c r="G4" s="10">
        <v>42.51</v>
      </c>
      <c r="H4" s="11">
        <v>43.15</v>
      </c>
      <c r="I4" s="15">
        <v>43.88</v>
      </c>
      <c r="J4" s="10">
        <v>43.88</v>
      </c>
      <c r="K4" s="10">
        <f>J4</f>
        <v>43.88</v>
      </c>
      <c r="L4" s="10">
        <f t="shared" ref="L4:N4" si="1">K4</f>
        <v>43.88</v>
      </c>
      <c r="M4" s="10">
        <f t="shared" si="1"/>
        <v>43.88</v>
      </c>
      <c r="N4" s="11">
        <f t="shared" si="1"/>
        <v>43.88</v>
      </c>
    </row>
    <row r="5" spans="2:14" x14ac:dyDescent="0.35">
      <c r="B5" s="7" t="s">
        <v>9</v>
      </c>
      <c r="C5" s="8" t="s">
        <v>10</v>
      </c>
      <c r="D5" s="8" t="s">
        <v>11</v>
      </c>
      <c r="E5" s="16">
        <f>E3*E4</f>
        <v>1279.269</v>
      </c>
      <c r="F5" s="17">
        <f t="shared" ref="F5:N5" si="2">F3*F4</f>
        <v>1253.0899999999999</v>
      </c>
      <c r="G5" s="17">
        <f t="shared" si="2"/>
        <v>1296.5549999999998</v>
      </c>
      <c r="H5" s="18">
        <f t="shared" si="2"/>
        <v>1307.4449999999999</v>
      </c>
      <c r="I5" s="19">
        <f t="shared" si="2"/>
        <v>1448.0400000000002</v>
      </c>
      <c r="J5" s="17">
        <f t="shared" si="2"/>
        <v>1448.0400000000002</v>
      </c>
      <c r="K5" s="17">
        <f t="shared" si="2"/>
        <v>1448.0400000000002</v>
      </c>
      <c r="L5" s="17">
        <f t="shared" si="2"/>
        <v>1448.0400000000002</v>
      </c>
      <c r="M5" s="17">
        <f t="shared" si="2"/>
        <v>1448.0400000000002</v>
      </c>
      <c r="N5" s="18">
        <f t="shared" si="2"/>
        <v>1448.0400000000002</v>
      </c>
    </row>
    <row r="6" spans="2:14" x14ac:dyDescent="0.35">
      <c r="B6" s="7" t="s">
        <v>12</v>
      </c>
      <c r="C6" s="8" t="s">
        <v>4</v>
      </c>
      <c r="D6" s="8" t="s">
        <v>13</v>
      </c>
      <c r="E6" s="9">
        <v>40.700000000000003</v>
      </c>
      <c r="F6" s="10">
        <v>40.9</v>
      </c>
      <c r="G6" s="10">
        <v>43.5</v>
      </c>
      <c r="H6" s="20">
        <v>43.8</v>
      </c>
      <c r="I6" s="15">
        <v>38.299999999999997</v>
      </c>
      <c r="J6" s="10">
        <v>33.200000000000003</v>
      </c>
      <c r="K6" s="10">
        <v>30.8</v>
      </c>
      <c r="L6" s="10">
        <v>33.299999999999997</v>
      </c>
      <c r="M6" s="10">
        <v>30.2</v>
      </c>
      <c r="N6" s="11">
        <v>21.5</v>
      </c>
    </row>
    <row r="7" spans="2:14" x14ac:dyDescent="0.35">
      <c r="B7" s="7" t="s">
        <v>14</v>
      </c>
      <c r="C7" s="8" t="s">
        <v>7</v>
      </c>
      <c r="D7" s="8" t="s">
        <v>15</v>
      </c>
      <c r="E7" s="9">
        <v>77.959999999999994</v>
      </c>
      <c r="F7" s="10">
        <v>78.64</v>
      </c>
      <c r="G7" s="10">
        <v>77</v>
      </c>
      <c r="H7" s="11">
        <v>85</v>
      </c>
      <c r="I7" s="15">
        <v>89.7</v>
      </c>
      <c r="J7" s="10">
        <v>101.51</v>
      </c>
      <c r="K7" s="10">
        <v>105.13</v>
      </c>
      <c r="L7" s="10">
        <v>104.42</v>
      </c>
      <c r="M7" s="10">
        <v>106.7</v>
      </c>
      <c r="N7" s="11">
        <v>120.67</v>
      </c>
    </row>
    <row r="8" spans="2:14" x14ac:dyDescent="0.35">
      <c r="B8" s="7" t="s">
        <v>16</v>
      </c>
      <c r="C8" s="8" t="s">
        <v>10</v>
      </c>
      <c r="D8" s="8" t="s">
        <v>17</v>
      </c>
      <c r="E8" s="16">
        <f>E6*E7</f>
        <v>3172.9719999999998</v>
      </c>
      <c r="F8" s="17">
        <f t="shared" ref="F8:N8" si="3">F6*F7</f>
        <v>3216.3759999999997</v>
      </c>
      <c r="G8" s="17">
        <f t="shared" si="3"/>
        <v>3349.5</v>
      </c>
      <c r="H8" s="18">
        <f t="shared" si="3"/>
        <v>3722.9999999999995</v>
      </c>
      <c r="I8" s="19">
        <f t="shared" si="3"/>
        <v>3435.5099999999998</v>
      </c>
      <c r="J8" s="17">
        <f t="shared" si="3"/>
        <v>3370.1320000000005</v>
      </c>
      <c r="K8" s="17">
        <f t="shared" si="3"/>
        <v>3238.0039999999999</v>
      </c>
      <c r="L8" s="17">
        <f t="shared" si="3"/>
        <v>3477.1859999999997</v>
      </c>
      <c r="M8" s="17">
        <f t="shared" si="3"/>
        <v>3222.34</v>
      </c>
      <c r="N8" s="18">
        <f t="shared" si="3"/>
        <v>2594.4050000000002</v>
      </c>
    </row>
    <row r="9" spans="2:14" x14ac:dyDescent="0.35">
      <c r="E9" s="21"/>
      <c r="H9" s="22"/>
      <c r="I9" s="23"/>
      <c r="N9" s="22"/>
    </row>
    <row r="10" spans="2:14" x14ac:dyDescent="0.35">
      <c r="B10" s="7" t="s">
        <v>18</v>
      </c>
      <c r="E10" s="24">
        <f>SUM(E8,E5)</f>
        <v>4452.241</v>
      </c>
      <c r="F10" s="25">
        <f t="shared" ref="F10:N10" si="4">SUM(F8,F5)</f>
        <v>4469.4659999999994</v>
      </c>
      <c r="G10" s="25">
        <f t="shared" si="4"/>
        <v>4646.0550000000003</v>
      </c>
      <c r="H10" s="26">
        <f t="shared" si="4"/>
        <v>5030.4449999999997</v>
      </c>
      <c r="I10" s="27">
        <f t="shared" si="4"/>
        <v>4883.55</v>
      </c>
      <c r="J10" s="25">
        <f t="shared" si="4"/>
        <v>4818.1720000000005</v>
      </c>
      <c r="K10" s="25">
        <f t="shared" si="4"/>
        <v>4686.0439999999999</v>
      </c>
      <c r="L10" s="25">
        <f t="shared" si="4"/>
        <v>4925.2259999999997</v>
      </c>
      <c r="M10" s="25">
        <f t="shared" si="4"/>
        <v>4670.38</v>
      </c>
      <c r="N10" s="26">
        <f t="shared" si="4"/>
        <v>4042.4450000000006</v>
      </c>
    </row>
    <row r="11" spans="2:14" x14ac:dyDescent="0.35">
      <c r="B11" s="7" t="s">
        <v>19</v>
      </c>
      <c r="E11" s="28">
        <f>E5/E$10</f>
        <v>0.28733148093286054</v>
      </c>
      <c r="F11" s="29">
        <f t="shared" ref="F11:N11" si="5">F5/F$10</f>
        <v>0.28036682682002728</v>
      </c>
      <c r="G11" s="29">
        <f t="shared" si="5"/>
        <v>0.2790657880718157</v>
      </c>
      <c r="H11" s="30">
        <f t="shared" si="5"/>
        <v>0.25990642974925676</v>
      </c>
      <c r="I11" s="31">
        <f t="shared" si="5"/>
        <v>0.29651380655465803</v>
      </c>
      <c r="J11" s="29">
        <f t="shared" si="5"/>
        <v>0.30053721618904433</v>
      </c>
      <c r="K11" s="29">
        <f t="shared" si="5"/>
        <v>0.30901118299358699</v>
      </c>
      <c r="L11" s="29">
        <f t="shared" si="5"/>
        <v>0.29400478272469127</v>
      </c>
      <c r="M11" s="29">
        <f t="shared" si="5"/>
        <v>0.31004757642847053</v>
      </c>
      <c r="N11" s="30">
        <f t="shared" si="5"/>
        <v>0.35820895522388058</v>
      </c>
    </row>
    <row r="12" spans="2:14" x14ac:dyDescent="0.35">
      <c r="B12" s="7" t="s">
        <v>20</v>
      </c>
      <c r="E12" s="28">
        <f>E8/E$10</f>
        <v>0.71266851906713935</v>
      </c>
      <c r="F12" s="29">
        <f t="shared" ref="F12:N12" si="6">F8/F$10</f>
        <v>0.71963317317997277</v>
      </c>
      <c r="G12" s="29">
        <f t="shared" si="6"/>
        <v>0.72093421192818419</v>
      </c>
      <c r="H12" s="30">
        <f t="shared" si="6"/>
        <v>0.74009357025074318</v>
      </c>
      <c r="I12" s="31">
        <f t="shared" si="6"/>
        <v>0.70348619344534191</v>
      </c>
      <c r="J12" s="29">
        <f t="shared" si="6"/>
        <v>0.69946278381095572</v>
      </c>
      <c r="K12" s="29">
        <f t="shared" si="6"/>
        <v>0.69098881700641313</v>
      </c>
      <c r="L12" s="29">
        <f t="shared" si="6"/>
        <v>0.70599521727530878</v>
      </c>
      <c r="M12" s="29">
        <f t="shared" si="6"/>
        <v>0.68995242357152953</v>
      </c>
      <c r="N12" s="30">
        <f t="shared" si="6"/>
        <v>0.64179104477611937</v>
      </c>
    </row>
    <row r="13" spans="2:14" x14ac:dyDescent="0.35">
      <c r="E13" s="21"/>
      <c r="H13" s="22"/>
      <c r="I13" s="32">
        <f>AVERAGE(E12:I12)</f>
        <v>0.71936313357427628</v>
      </c>
      <c r="N13" s="33">
        <f>AVERAGE(J12:N12)</f>
        <v>0.68563805728806526</v>
      </c>
    </row>
    <row r="14" spans="2:14" x14ac:dyDescent="0.35">
      <c r="E14" s="21"/>
      <c r="H14" s="22"/>
      <c r="I14" s="23"/>
      <c r="N14" s="22"/>
    </row>
    <row r="15" spans="2:14" x14ac:dyDescent="0.35">
      <c r="B15" s="7" t="s">
        <v>21</v>
      </c>
      <c r="E15" s="21">
        <f>E3+E6</f>
        <v>71.400000000000006</v>
      </c>
      <c r="F15" s="7">
        <f t="shared" ref="F15:N15" si="7">F3+F6</f>
        <v>70.7</v>
      </c>
      <c r="G15" s="7">
        <f t="shared" si="7"/>
        <v>74</v>
      </c>
      <c r="H15" s="22">
        <f t="shared" si="7"/>
        <v>74.099999999999994</v>
      </c>
      <c r="I15" s="23">
        <f t="shared" si="7"/>
        <v>71.3</v>
      </c>
      <c r="J15" s="7">
        <f t="shared" si="7"/>
        <v>66.2</v>
      </c>
      <c r="K15" s="7">
        <f t="shared" si="7"/>
        <v>63.8</v>
      </c>
      <c r="L15" s="7">
        <f t="shared" si="7"/>
        <v>66.3</v>
      </c>
      <c r="M15" s="7">
        <f t="shared" si="7"/>
        <v>63.2</v>
      </c>
      <c r="N15" s="22">
        <f t="shared" si="7"/>
        <v>54.5</v>
      </c>
    </row>
    <row r="16" spans="2:14" x14ac:dyDescent="0.35">
      <c r="B16" s="7" t="s">
        <v>19</v>
      </c>
      <c r="E16" s="28">
        <f>E3/E15</f>
        <v>0.42997198879551818</v>
      </c>
      <c r="F16" s="29">
        <f t="shared" ref="F16:N16" si="8">F3/F15</f>
        <v>0.42149929278642151</v>
      </c>
      <c r="G16" s="29">
        <f t="shared" si="8"/>
        <v>0.41216216216216217</v>
      </c>
      <c r="H16" s="30">
        <f t="shared" si="8"/>
        <v>0.40890688259109315</v>
      </c>
      <c r="I16" s="31">
        <f t="shared" si="8"/>
        <v>0.46283309957924268</v>
      </c>
      <c r="J16" s="29">
        <f t="shared" si="8"/>
        <v>0.49848942598187307</v>
      </c>
      <c r="K16" s="29">
        <f t="shared" si="8"/>
        <v>0.51724137931034486</v>
      </c>
      <c r="L16" s="29">
        <f t="shared" si="8"/>
        <v>0.49773755656108598</v>
      </c>
      <c r="M16" s="29">
        <f t="shared" si="8"/>
        <v>0.52215189873417722</v>
      </c>
      <c r="N16" s="30">
        <f t="shared" si="8"/>
        <v>0.60550458715596334</v>
      </c>
    </row>
    <row r="17" spans="1:14" x14ac:dyDescent="0.35">
      <c r="B17" s="7" t="s">
        <v>20</v>
      </c>
      <c r="E17" s="34">
        <f>E6/E15</f>
        <v>0.57002801120448177</v>
      </c>
      <c r="F17" s="35">
        <f t="shared" ref="F17:N17" si="9">F6/F15</f>
        <v>0.57850070721357849</v>
      </c>
      <c r="G17" s="35">
        <f t="shared" si="9"/>
        <v>0.58783783783783783</v>
      </c>
      <c r="H17" s="36">
        <f t="shared" si="9"/>
        <v>0.59109311740890691</v>
      </c>
      <c r="I17" s="37">
        <f t="shared" si="9"/>
        <v>0.53716690042075732</v>
      </c>
      <c r="J17" s="35">
        <f t="shared" si="9"/>
        <v>0.50151057401812693</v>
      </c>
      <c r="K17" s="35">
        <f t="shared" si="9"/>
        <v>0.48275862068965519</v>
      </c>
      <c r="L17" s="35">
        <f t="shared" si="9"/>
        <v>0.50226244343891402</v>
      </c>
      <c r="M17" s="35">
        <f t="shared" si="9"/>
        <v>0.47784810126582278</v>
      </c>
      <c r="N17" s="36">
        <f t="shared" si="9"/>
        <v>0.39449541284403672</v>
      </c>
    </row>
    <row r="18" spans="1:14" x14ac:dyDescent="0.35">
      <c r="I18" s="38">
        <f>AVERAGE(E17:I17)</f>
        <v>0.57292531481711251</v>
      </c>
      <c r="N18" s="38">
        <f>AVERAGE(J17:N17)</f>
        <v>0.47177503045131114</v>
      </c>
    </row>
    <row r="21" spans="1:14" x14ac:dyDescent="0.35">
      <c r="A21" s="1" t="s">
        <v>22</v>
      </c>
    </row>
    <row r="22" spans="1:14" ht="58" x14ac:dyDescent="0.35">
      <c r="A22" s="8" t="s">
        <v>5</v>
      </c>
      <c r="B22" s="39" t="s">
        <v>26</v>
      </c>
    </row>
    <row r="23" spans="1:14" ht="87" x14ac:dyDescent="0.35">
      <c r="A23" s="8" t="s">
        <v>8</v>
      </c>
      <c r="B23" s="39" t="s">
        <v>24</v>
      </c>
    </row>
    <row r="24" spans="1:14" x14ac:dyDescent="0.35">
      <c r="A24" s="8" t="s">
        <v>13</v>
      </c>
      <c r="B24" s="7" t="s">
        <v>23</v>
      </c>
    </row>
    <row r="25" spans="1:14" ht="43.5" x14ac:dyDescent="0.35">
      <c r="A25" s="8" t="s">
        <v>15</v>
      </c>
      <c r="B25" s="39" t="s">
        <v>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Pinjani</dc:creator>
  <cp:lastModifiedBy>Amit Pinjani</cp:lastModifiedBy>
  <dcterms:created xsi:type="dcterms:W3CDTF">2021-06-02T18:49:16Z</dcterms:created>
  <dcterms:modified xsi:type="dcterms:W3CDTF">2021-06-03T13:59:41Z</dcterms:modified>
</cp:coreProperties>
</file>