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5" windowWidth="24915" windowHeight="12090"/>
  </bookViews>
  <sheets>
    <sheet name="OM&amp;A, RR and Wages" sheetId="1" r:id="rId1"/>
    <sheet name="Prior year stats" sheetId="8" r:id="rId2"/>
    <sheet name="Cyber Risk" sheetId="13" r:id="rId3"/>
    <sheet name="References" sheetId="17" r:id="rId4"/>
  </sheets>
  <definedNames>
    <definedName name="Union">'OM&amp;A, RR and Wages'!$E$44:$L$47</definedName>
    <definedName name="Wage">'OM&amp;A, RR and Wages'!$H$35:$L$36</definedName>
  </definedNames>
  <calcPr calcId="125725"/>
</workbook>
</file>

<file path=xl/calcChain.xml><?xml version="1.0" encoding="utf-8"?>
<calcChain xmlns="http://schemas.openxmlformats.org/spreadsheetml/2006/main">
  <c r="F13" i="17"/>
  <c r="G13" l="1"/>
  <c r="G16" s="1"/>
  <c r="G10" i="8"/>
  <c r="H10"/>
  <c r="F10"/>
  <c r="D12" i="17" l="1"/>
  <c r="D13"/>
  <c r="D14"/>
  <c r="D15"/>
  <c r="D16"/>
  <c r="D11"/>
  <c r="I37" i="1" l="1"/>
  <c r="D22"/>
  <c r="C22"/>
  <c r="I35"/>
  <c r="H35"/>
  <c r="I18" l="1"/>
  <c r="I14"/>
  <c r="H33"/>
  <c r="H17"/>
  <c r="H13"/>
  <c r="F24"/>
  <c r="G24"/>
  <c r="E24"/>
  <c r="F22" i="13"/>
  <c r="H22"/>
  <c r="D22"/>
  <c r="I33" i="1"/>
  <c r="I13"/>
  <c r="I17"/>
  <c r="G21"/>
  <c r="F21"/>
  <c r="I24" l="1"/>
  <c r="H21"/>
  <c r="F22"/>
  <c r="G22"/>
  <c r="J22" i="13"/>
  <c r="I21" i="1"/>
  <c r="K15" i="8"/>
  <c r="I22" i="1" l="1"/>
  <c r="F15" i="8" l="1"/>
  <c r="H15"/>
  <c r="H18" s="1"/>
  <c r="D38"/>
  <c r="E21" i="1" l="1"/>
  <c r="F19"/>
  <c r="G19"/>
  <c r="E19"/>
  <c r="F15"/>
  <c r="G15"/>
  <c r="E15"/>
  <c r="E22" l="1"/>
  <c r="I19"/>
  <c r="I15"/>
</calcChain>
</file>

<file path=xl/sharedStrings.xml><?xml version="1.0" encoding="utf-8"?>
<sst xmlns="http://schemas.openxmlformats.org/spreadsheetml/2006/main" count="140" uniqueCount="113">
  <si>
    <t>EB-2014-0099</t>
  </si>
  <si>
    <t>Exhibit 4</t>
  </si>
  <si>
    <t>EB-2020-0043</t>
  </si>
  <si>
    <t xml:space="preserve"> Exhibit 1</t>
  </si>
  <si>
    <t># of Employees</t>
  </si>
  <si>
    <t>Federal</t>
  </si>
  <si>
    <t>Provincial</t>
  </si>
  <si>
    <t>Walk Ins</t>
  </si>
  <si>
    <t>Trouble calls</t>
  </si>
  <si>
    <t>Population</t>
  </si>
  <si>
    <t>Customers - Residential</t>
  </si>
  <si>
    <t>Customers - 50 -. 3000</t>
  </si>
  <si>
    <t>Customers - &gt; 2999</t>
  </si>
  <si>
    <t>%%</t>
  </si>
  <si>
    <t>Total</t>
  </si>
  <si>
    <t>2010 rates</t>
  </si>
  <si>
    <t>2015 rates</t>
  </si>
  <si>
    <t>565 (2013)</t>
  </si>
  <si>
    <t>2021 rates</t>
  </si>
  <si>
    <t>15,000 - 20,000</t>
  </si>
  <si>
    <t>Average bill (800 kWh)</t>
  </si>
  <si>
    <t xml:space="preserve">   (Monthly Charge + Volumetric)</t>
  </si>
  <si>
    <t>Exhibit 2</t>
  </si>
  <si>
    <t>Exhibit 1</t>
  </si>
  <si>
    <t>Metsco Asset condition report 2020</t>
  </si>
  <si>
    <t>(Costello Utility Consultants, 2019) - Data used in Metsco report</t>
  </si>
  <si>
    <t>North Bay Hydro Asset Condition Assessment – Further Rating Review” (CIMA+, 2020), - Date used in Metsco report</t>
  </si>
  <si>
    <t>John Saunders Utility Services - report on vehicle replacement (2013)</t>
  </si>
  <si>
    <t>2015 - 2021</t>
  </si>
  <si>
    <t>Increase</t>
  </si>
  <si>
    <t>Navigant hired to do lead/lag study in 2020 - Cost $35,000</t>
  </si>
  <si>
    <t xml:space="preserve">COS for </t>
  </si>
  <si>
    <t>Exhibit 3</t>
  </si>
  <si>
    <t>Exhibit 5</t>
  </si>
  <si>
    <t>Exhibit 6</t>
  </si>
  <si>
    <t>Exhibit 7</t>
  </si>
  <si>
    <t>Exhibit 8</t>
  </si>
  <si>
    <t>Exhibit 9</t>
  </si>
  <si>
    <t xml:space="preserve">OM&amp;A expenditures </t>
  </si>
  <si>
    <t>Maximum score</t>
  </si>
  <si>
    <t>Risk</t>
  </si>
  <si>
    <t>Mininum</t>
  </si>
  <si>
    <t>Low</t>
  </si>
  <si>
    <t xml:space="preserve">Transistion </t>
  </si>
  <si>
    <t>Medium</t>
  </si>
  <si>
    <t>High</t>
  </si>
  <si>
    <t>0 - 70</t>
  </si>
  <si>
    <t>63 -77</t>
  </si>
  <si>
    <t xml:space="preserve">71 - 120 </t>
  </si>
  <si>
    <t>Transition</t>
  </si>
  <si>
    <t xml:space="preserve">108 - 132 </t>
  </si>
  <si>
    <t>121 - 200</t>
  </si>
  <si>
    <t>2010 Actuals</t>
  </si>
  <si>
    <t>Table 1-25</t>
  </si>
  <si>
    <t>2015 Actuals</t>
  </si>
  <si>
    <t>Total compensation</t>
  </si>
  <si>
    <t>Inflation 2009 - 2020 - Ontario</t>
  </si>
  <si>
    <t>2021 Test Year</t>
  </si>
  <si>
    <t>RP-2004-0020</t>
  </si>
  <si>
    <t>Cross examinatin conference - EB-2020-0043</t>
  </si>
  <si>
    <t>Evidence sourced from public documents</t>
  </si>
  <si>
    <t>Witness examination</t>
  </si>
  <si>
    <t>Average wage/employee</t>
  </si>
  <si>
    <t>Managment Salaries</t>
  </si>
  <si>
    <t>Union and Other Wages</t>
  </si>
  <si>
    <t>$$</t>
  </si>
  <si>
    <t>Average age of employees</t>
  </si>
  <si>
    <t xml:space="preserve">Total # of Employees </t>
  </si>
  <si>
    <t>Revenue requirement</t>
  </si>
  <si>
    <t>Vegetation Management</t>
  </si>
  <si>
    <t>Table 4-11</t>
  </si>
  <si>
    <t xml:space="preserve">Increase </t>
  </si>
  <si>
    <t xml:space="preserve">Pole Testing - 2010 - 2011 </t>
  </si>
  <si>
    <t>Innovative Research Group - Customer survey commistioned for 2015 COS application</t>
  </si>
  <si>
    <t>Clark Marketing - surveys</t>
  </si>
  <si>
    <t xml:space="preserve">Phone Calls - Incoming </t>
  </si>
  <si>
    <t>Scorecard</t>
  </si>
  <si>
    <t>Phone Calls - outbound</t>
  </si>
  <si>
    <t>2000-3000</t>
  </si>
  <si>
    <t>HAY employee grading system</t>
  </si>
  <si>
    <t>Table 4-10</t>
  </si>
  <si>
    <t>Inflation for the year 2020 - Ontario</t>
  </si>
  <si>
    <t>EB-2009-0270</t>
  </si>
  <si>
    <t>RR Workform</t>
  </si>
  <si>
    <t>Tab 6</t>
  </si>
  <si>
    <t>Tab 9</t>
  </si>
  <si>
    <t>450 - 500</t>
  </si>
  <si>
    <t>Plus: 20 Excel workbooks</t>
  </si>
  <si>
    <t xml:space="preserve">Pages in COS Application </t>
  </si>
  <si>
    <t>(Page 32 in PDF)</t>
  </si>
  <si>
    <t>NBHDL e-mail response to Clarification Questions - Corporate policy review</t>
  </si>
  <si>
    <t>Elenchus Report - Variable Performance Pay Design for NBHDL</t>
  </si>
  <si>
    <t>Cytelligence, a leading Canadian cyber security compny</t>
  </si>
  <si>
    <r>
      <t xml:space="preserve">Appendix D: Inherent Risk Profile Tool </t>
    </r>
    <r>
      <rPr>
        <sz val="10"/>
        <color theme="1"/>
        <rFont val="Arial"/>
        <family val="2"/>
      </rPr>
      <t xml:space="preserve"> </t>
    </r>
  </si>
  <si>
    <t>LOW</t>
  </si>
  <si>
    <t>2016 - 2020</t>
  </si>
  <si>
    <t>Average</t>
  </si>
  <si>
    <t>Expenditure</t>
  </si>
  <si>
    <t>is over the previous</t>
  </si>
  <si>
    <t xml:space="preserve"> 5 year average</t>
  </si>
  <si>
    <t>Percentage of customers that are residential</t>
  </si>
  <si>
    <t xml:space="preserve">% that the 2021 request </t>
  </si>
  <si>
    <t>Outside expertise for corporate policies</t>
  </si>
  <si>
    <t>Outside tax specialists</t>
  </si>
  <si>
    <t>UTS Consultants - Pipeline engineers</t>
  </si>
  <si>
    <t>Util-assist - Meter-to-Cash Review</t>
  </si>
  <si>
    <t>Mearie reports - payroll</t>
  </si>
  <si>
    <t>Induspec - Building Condition Assessment report (Exhibit 2 - Rate Base - Appendix F - Page 300 - 410)</t>
  </si>
  <si>
    <t>Exh 1 - page 377</t>
  </si>
  <si>
    <t>* locates mentioned 43 times in Exhibit 1 along with the fact that the numbers had increased 55% since 2010</t>
  </si>
  <si>
    <t>Locates *</t>
  </si>
  <si>
    <t>Exh 1 - page 110</t>
  </si>
  <si>
    <t>Tax rates - 2020</t>
  </si>
</sst>
</file>

<file path=xl/styles.xml><?xml version="1.0" encoding="utf-8"?>
<styleSheet xmlns="http://schemas.openxmlformats.org/spreadsheetml/2006/main">
  <numFmts count="11">
    <numFmt numFmtId="5" formatCode="&quot;$&quot;#,##0;\-&quot;$&quot;#,##0"/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#,##0.0"/>
    <numFmt numFmtId="167" formatCode="0.0000000000000000%"/>
    <numFmt numFmtId="168" formatCode="0.00000000%"/>
    <numFmt numFmtId="169" formatCode="0.0%"/>
  </numFmts>
  <fonts count="6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Effra-Regular"/>
    </font>
    <font>
      <sz val="10"/>
      <color theme="7" tint="-0.49998474074526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BA5E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164" fontId="0" fillId="0" borderId="2" xfId="0" applyNumberFormat="1" applyBorder="1"/>
    <xf numFmtId="165" fontId="0" fillId="0" borderId="2" xfId="0" applyNumberFormat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6" fontId="0" fillId="0" borderId="0" xfId="0" applyNumberFormat="1" applyBorder="1"/>
    <xf numFmtId="1" fontId="1" fillId="0" borderId="3" xfId="0" applyNumberFormat="1" applyFont="1" applyBorder="1" applyAlignment="1">
      <alignment horizontal="center"/>
    </xf>
    <xf numFmtId="49" fontId="0" fillId="0" borderId="0" xfId="0" applyNumberFormat="1"/>
    <xf numFmtId="165" fontId="0" fillId="0" borderId="0" xfId="0" applyNumberFormat="1"/>
    <xf numFmtId="42" fontId="0" fillId="0" borderId="0" xfId="0" applyNumberFormat="1"/>
    <xf numFmtId="3" fontId="0" fillId="0" borderId="0" xfId="0" applyNumberFormat="1"/>
    <xf numFmtId="167" fontId="0" fillId="0" borderId="0" xfId="0" applyNumberFormat="1"/>
    <xf numFmtId="9" fontId="0" fillId="0" borderId="0" xfId="0" applyNumberFormat="1"/>
    <xf numFmtId="3" fontId="0" fillId="0" borderId="1" xfId="0" applyNumberFormat="1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4" fontId="0" fillId="0" borderId="0" xfId="0" applyNumberFormat="1"/>
    <xf numFmtId="0" fontId="2" fillId="0" borderId="0" xfId="0" applyFont="1"/>
    <xf numFmtId="164" fontId="0" fillId="0" borderId="0" xfId="0" applyNumberFormat="1" applyFill="1" applyBorder="1"/>
    <xf numFmtId="164" fontId="1" fillId="0" borderId="3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2" fontId="0" fillId="0" borderId="0" xfId="0" applyNumberFormat="1"/>
    <xf numFmtId="10" fontId="0" fillId="0" borderId="0" xfId="0" applyNumberFormat="1"/>
    <xf numFmtId="43" fontId="0" fillId="0" borderId="0" xfId="0" applyNumberFormat="1"/>
    <xf numFmtId="0" fontId="0" fillId="2" borderId="0" xfId="0" applyFill="1"/>
    <xf numFmtId="164" fontId="0" fillId="2" borderId="2" xfId="0" applyNumberFormat="1" applyFill="1" applyBorder="1"/>
    <xf numFmtId="7" fontId="0" fillId="0" borderId="0" xfId="0" applyNumberFormat="1" applyBorder="1"/>
    <xf numFmtId="164" fontId="0" fillId="0" borderId="4" xfId="0" applyNumberFormat="1" applyBorder="1"/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2" fontId="0" fillId="0" borderId="0" xfId="0" applyNumberFormat="1" applyBorder="1"/>
    <xf numFmtId="0" fontId="1" fillId="0" borderId="0" xfId="0" applyFont="1" applyBorder="1"/>
    <xf numFmtId="42" fontId="1" fillId="0" borderId="0" xfId="0" applyNumberFormat="1" applyFont="1" applyAlignment="1">
      <alignment horizontal="center"/>
    </xf>
    <xf numFmtId="2" fontId="0" fillId="0" borderId="0" xfId="0" applyNumberFormat="1"/>
    <xf numFmtId="168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5" fontId="0" fillId="0" borderId="0" xfId="0" applyNumberFormat="1" applyFill="1" applyBorder="1"/>
    <xf numFmtId="5" fontId="0" fillId="0" borderId="0" xfId="0" applyNumberFormat="1" applyFill="1"/>
    <xf numFmtId="1" fontId="1" fillId="0" borderId="0" xfId="0" applyNumberFormat="1" applyFont="1" applyBorder="1"/>
    <xf numFmtId="1" fontId="0" fillId="0" borderId="0" xfId="0" applyNumberFormat="1" applyFont="1" applyBorder="1"/>
    <xf numFmtId="1" fontId="0" fillId="0" borderId="0" xfId="0" applyNumberFormat="1" applyBorder="1"/>
    <xf numFmtId="164" fontId="0" fillId="0" borderId="2" xfId="0" applyNumberFormat="1" applyBorder="1" applyAlignment="1">
      <alignment horizontal="center"/>
    </xf>
    <xf numFmtId="0" fontId="1" fillId="0" borderId="0" xfId="0" applyFont="1" applyFill="1"/>
    <xf numFmtId="10" fontId="3" fillId="3" borderId="0" xfId="0" applyNumberFormat="1" applyFont="1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10" fontId="5" fillId="3" borderId="2" xfId="0" applyNumberFormat="1" applyFont="1" applyFill="1" applyBorder="1" applyAlignment="1">
      <alignment horizontal="center"/>
    </xf>
    <xf numFmtId="0" fontId="4" fillId="5" borderId="0" xfId="0" applyFont="1" applyFill="1"/>
    <xf numFmtId="0" fontId="4" fillId="5" borderId="2" xfId="0" applyFont="1" applyFill="1" applyBorder="1"/>
    <xf numFmtId="3" fontId="4" fillId="5" borderId="2" xfId="0" applyNumberFormat="1" applyFont="1" applyFill="1" applyBorder="1"/>
    <xf numFmtId="10" fontId="4" fillId="5" borderId="2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" fontId="0" fillId="0" borderId="0" xfId="0" applyNumberFormat="1" applyFont="1" applyAlignment="1">
      <alignment horizontal="center" vertical="center"/>
    </xf>
    <xf numFmtId="0" fontId="0" fillId="0" borderId="0" xfId="0" applyBorder="1"/>
    <xf numFmtId="9" fontId="0" fillId="0" borderId="2" xfId="0" applyNumberFormat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/>
    <xf numFmtId="3" fontId="4" fillId="0" borderId="2" xfId="0" applyNumberFormat="1" applyFont="1" applyFill="1" applyBorder="1"/>
    <xf numFmtId="10" fontId="4" fillId="0" borderId="0" xfId="0" applyNumberFormat="1" applyFont="1" applyFill="1" applyBorder="1" applyAlignment="1">
      <alignment horizontal="center"/>
    </xf>
    <xf numFmtId="0" fontId="1" fillId="0" borderId="3" xfId="0" applyFont="1" applyBorder="1"/>
    <xf numFmtId="10" fontId="0" fillId="0" borderId="0" xfId="0" applyNumberFormat="1" applyFont="1" applyAlignment="1">
      <alignment horizontal="center" vertical="center"/>
    </xf>
    <xf numFmtId="10" fontId="0" fillId="0" borderId="1" xfId="0" applyNumberFormat="1" applyBorder="1"/>
    <xf numFmtId="10" fontId="0" fillId="0" borderId="5" xfId="0" applyNumberFormat="1" applyFill="1" applyBorder="1" applyAlignment="1">
      <alignment horizontal="center"/>
    </xf>
    <xf numFmtId="164" fontId="0" fillId="0" borderId="0" xfId="0" applyNumberFormat="1" applyBorder="1" applyAlignment="1"/>
    <xf numFmtId="0" fontId="0" fillId="6" borderId="0" xfId="0" applyFill="1"/>
    <xf numFmtId="1" fontId="1" fillId="6" borderId="4" xfId="0" applyNumberFormat="1" applyFont="1" applyFill="1" applyBorder="1"/>
    <xf numFmtId="1" fontId="0" fillId="6" borderId="4" xfId="0" applyNumberFormat="1" applyFont="1" applyFill="1" applyBorder="1"/>
    <xf numFmtId="1" fontId="0" fillId="6" borderId="4" xfId="0" applyNumberFormat="1" applyFill="1" applyBorder="1"/>
    <xf numFmtId="169" fontId="0" fillId="0" borderId="0" xfId="0" applyNumberFormat="1"/>
    <xf numFmtId="1" fontId="1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42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0" fontId="1" fillId="4" borderId="0" xfId="0" applyFont="1" applyFill="1"/>
    <xf numFmtId="10" fontId="0" fillId="4" borderId="0" xfId="0" applyNumberFormat="1" applyFill="1" applyBorder="1" applyAlignment="1">
      <alignment horizontal="center"/>
    </xf>
    <xf numFmtId="0" fontId="0" fillId="4" borderId="0" xfId="0" applyFill="1"/>
    <xf numFmtId="0" fontId="0" fillId="8" borderId="0" xfId="0" applyFill="1"/>
    <xf numFmtId="10" fontId="0" fillId="8" borderId="1" xfId="0" applyNumberFormat="1" applyFill="1" applyBorder="1" applyAlignment="1">
      <alignment horizontal="center"/>
    </xf>
    <xf numFmtId="164" fontId="0" fillId="7" borderId="0" xfId="0" applyNumberFormat="1" applyFill="1" applyBorder="1"/>
    <xf numFmtId="164" fontId="0" fillId="8" borderId="4" xfId="0" applyNumberFormat="1" applyFill="1" applyBorder="1"/>
    <xf numFmtId="0" fontId="0" fillId="0" borderId="2" xfId="0" applyBorder="1" applyAlignment="1">
      <alignment horizontal="center"/>
    </xf>
    <xf numFmtId="0" fontId="0" fillId="0" borderId="0" xfId="0"/>
    <xf numFmtId="44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A5E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png@01D735E5.5AED68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9526</xdr:rowOff>
    </xdr:from>
    <xdr:to>
      <xdr:col>7</xdr:col>
      <xdr:colOff>638175</xdr:colOff>
      <xdr:row>40</xdr:row>
      <xdr:rowOff>133351</xdr:rowOff>
    </xdr:to>
    <xdr:sp macro="" textlink="">
      <xdr:nvSpPr>
        <xdr:cNvPr id="2" name="TextBox 1"/>
        <xdr:cNvSpPr txBox="1"/>
      </xdr:nvSpPr>
      <xdr:spPr>
        <a:xfrm>
          <a:off x="619125" y="3286126"/>
          <a:ext cx="5962650" cy="320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Comments relatin</a:t>
          </a:r>
          <a:r>
            <a:rPr lang="en-CA" sz="12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g to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customer expectations and customer concerns in the RRFE handbook: </a:t>
          </a:r>
          <a:endParaRPr lang="en-CA" sz="12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1.  Reasonably stable and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affordable rates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for customers,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2. A network that provides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value for customers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3. Expectations of customers for reliable service at a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reasonable price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4. Electricity system provides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value for money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for customers,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5. In a manner that is responsive to customers’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concerns about affordability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6. Manage the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pace of rate increases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for customers, 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7. Having regard to the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total bill impact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on customers,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8. The needs of existing and future customers and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the costs to meet them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9. With a view to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the impact on the total bill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for customers,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10. Avoiding the adverse impact that deferred investments can have on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customer rates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11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. Affordability for customers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must be a primary goal in a distributor’s capital plan,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12.  An important element in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the total cost of electricity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to customers,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13. In consideration of the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total bill impact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on customers,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14. Take into consideration the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total bill impact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on customers, </a:t>
          </a:r>
          <a:endParaRPr lang="en-CA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15. Facilitating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price transparency </a:t>
          </a:r>
          <a:r>
            <a:rPr lang="en-CA" sz="1200" i="1">
              <a:solidFill>
                <a:schemeClr val="dk1"/>
              </a:solidFill>
              <a:latin typeface="+mn-lt"/>
              <a:ea typeface="+mn-ea"/>
              <a:cs typeface="+mn-cs"/>
            </a:rPr>
            <a:t>for customers and </a:t>
          </a:r>
          <a:r>
            <a:rPr lang="en-CA" sz="1200" b="1" i="1">
              <a:solidFill>
                <a:schemeClr val="dk1"/>
              </a:solidFill>
              <a:latin typeface="+mn-lt"/>
              <a:ea typeface="+mn-ea"/>
              <a:cs typeface="+mn-cs"/>
            </a:rPr>
            <a:t>value for customers</a:t>
          </a:r>
          <a:endParaRPr lang="en-CA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CA" sz="1100"/>
        </a:p>
      </xdr:txBody>
    </xdr:sp>
    <xdr:clientData/>
  </xdr:twoCellAnchor>
  <xdr:twoCellAnchor editAs="oneCell">
    <xdr:from>
      <xdr:col>10</xdr:col>
      <xdr:colOff>257175</xdr:colOff>
      <xdr:row>3</xdr:row>
      <xdr:rowOff>200024</xdr:rowOff>
    </xdr:from>
    <xdr:to>
      <xdr:col>27</xdr:col>
      <xdr:colOff>47624</xdr:colOff>
      <xdr:row>65</xdr:row>
      <xdr:rowOff>66675</xdr:rowOff>
    </xdr:to>
    <xdr:pic>
      <xdr:nvPicPr>
        <xdr:cNvPr id="5" name="Picture 4" descr="cid:image004.png@01D735E5.5AED6810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13668375" y="685799"/>
          <a:ext cx="10153649" cy="10629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zoomScaleNormal="100" workbookViewId="0">
      <selection activeCell="M21" sqref="M21"/>
    </sheetView>
  </sheetViews>
  <sheetFormatPr defaultRowHeight="12.75"/>
  <cols>
    <col min="1" max="1" width="7.7109375" style="29" customWidth="1"/>
    <col min="2" max="2" width="26.28515625" customWidth="1"/>
    <col min="3" max="3" width="15.28515625" style="29" customWidth="1"/>
    <col min="4" max="4" width="14.85546875" style="29" customWidth="1"/>
    <col min="5" max="5" width="16" customWidth="1"/>
    <col min="6" max="6" width="17.42578125" customWidth="1"/>
    <col min="7" max="7" width="16.85546875" customWidth="1"/>
    <col min="8" max="8" width="13.85546875" customWidth="1"/>
    <col min="9" max="9" width="15.28515625" customWidth="1"/>
    <col min="10" max="10" width="5.85546875" style="29" customWidth="1"/>
    <col min="11" max="11" width="15.7109375" customWidth="1"/>
    <col min="12" max="13" width="14.5703125" customWidth="1"/>
    <col min="15" max="15" width="12.42578125" customWidth="1"/>
    <col min="16" max="16" width="15.5703125" customWidth="1"/>
  </cols>
  <sheetData>
    <row r="1" spans="2:15" s="104" customFormat="1"/>
    <row r="2" spans="2:15" s="104" customFormat="1"/>
    <row r="3" spans="2:15" s="104" customFormat="1"/>
    <row r="4" spans="2:15" s="29" customFormat="1">
      <c r="B4" s="46"/>
      <c r="C4" s="46"/>
      <c r="D4" s="46"/>
      <c r="E4" s="47"/>
      <c r="F4" s="47"/>
      <c r="O4" s="2"/>
    </row>
    <row r="5" spans="2:15" s="29" customFormat="1">
      <c r="B5" s="54" t="s">
        <v>59</v>
      </c>
      <c r="C5" s="46"/>
      <c r="D5" s="46"/>
      <c r="E5" s="47"/>
      <c r="F5" s="47"/>
      <c r="H5" s="31"/>
      <c r="O5" s="2"/>
    </row>
    <row r="6" spans="2:15" s="29" customFormat="1">
      <c r="B6" s="54" t="s">
        <v>61</v>
      </c>
      <c r="C6" s="46"/>
      <c r="D6" s="46"/>
      <c r="E6" s="48"/>
      <c r="F6" s="48"/>
      <c r="H6" s="31"/>
      <c r="O6" s="2"/>
    </row>
    <row r="7" spans="2:15" s="29" customFormat="1">
      <c r="B7" s="54" t="s">
        <v>60</v>
      </c>
      <c r="C7" s="46"/>
      <c r="D7" s="46"/>
      <c r="E7" s="49"/>
      <c r="F7" s="49"/>
      <c r="H7" s="31"/>
      <c r="O7" s="2"/>
    </row>
    <row r="8" spans="2:15">
      <c r="M8" s="29"/>
      <c r="O8" s="2"/>
    </row>
    <row r="9" spans="2:15">
      <c r="B9" s="1"/>
      <c r="C9" s="20">
        <v>2000</v>
      </c>
      <c r="D9" s="20">
        <v>2004</v>
      </c>
      <c r="E9" s="20" t="s">
        <v>52</v>
      </c>
      <c r="F9" s="20" t="s">
        <v>54</v>
      </c>
      <c r="G9" s="20" t="s">
        <v>57</v>
      </c>
    </row>
    <row r="10" spans="2:15">
      <c r="E10" s="8" t="s">
        <v>0</v>
      </c>
      <c r="F10" s="8" t="s">
        <v>2</v>
      </c>
      <c r="G10" s="8" t="s">
        <v>2</v>
      </c>
      <c r="H10" s="43" t="s">
        <v>65</v>
      </c>
      <c r="I10" s="31" t="s">
        <v>13</v>
      </c>
      <c r="J10" s="8"/>
      <c r="L10" s="15"/>
      <c r="M10" s="16"/>
      <c r="O10" s="33"/>
    </row>
    <row r="11" spans="2:15">
      <c r="E11" s="8" t="s">
        <v>1</v>
      </c>
      <c r="F11" s="8" t="s">
        <v>23</v>
      </c>
      <c r="G11" s="8" t="s">
        <v>3</v>
      </c>
      <c r="H11" s="9" t="s">
        <v>29</v>
      </c>
      <c r="I11" s="31" t="s">
        <v>29</v>
      </c>
      <c r="J11" s="31"/>
      <c r="L11" s="67"/>
      <c r="M11" s="16"/>
      <c r="N11" s="18"/>
      <c r="O11" s="33"/>
    </row>
    <row r="12" spans="2:15">
      <c r="C12" s="10" t="s">
        <v>58</v>
      </c>
      <c r="D12" s="10" t="s">
        <v>58</v>
      </c>
      <c r="E12" s="10" t="s">
        <v>80</v>
      </c>
      <c r="F12" s="10" t="s">
        <v>53</v>
      </c>
      <c r="G12" s="10" t="s">
        <v>53</v>
      </c>
      <c r="H12" s="26" t="s">
        <v>28</v>
      </c>
      <c r="I12" s="20" t="s">
        <v>28</v>
      </c>
      <c r="J12" s="40"/>
      <c r="L12" s="67"/>
      <c r="M12" s="16"/>
      <c r="N12" s="18"/>
    </row>
    <row r="13" spans="2:15">
      <c r="B13" s="59" t="s">
        <v>63</v>
      </c>
      <c r="C13" s="30"/>
      <c r="D13" s="30"/>
      <c r="E13" s="7">
        <v>1221011</v>
      </c>
      <c r="F13" s="7">
        <v>1204273</v>
      </c>
      <c r="G13" s="7">
        <v>2089199</v>
      </c>
      <c r="H13" s="85">
        <f>G13-F13</f>
        <v>884926</v>
      </c>
      <c r="I13" s="55">
        <f>(G13/F13)-1</f>
        <v>0.73482175553217588</v>
      </c>
      <c r="J13" s="25"/>
      <c r="L13" s="75"/>
      <c r="M13" s="33"/>
      <c r="N13" s="18"/>
    </row>
    <row r="14" spans="2:15">
      <c r="B14" t="s">
        <v>4</v>
      </c>
      <c r="E14" s="11">
        <v>9</v>
      </c>
      <c r="F14" s="11">
        <v>9</v>
      </c>
      <c r="G14" s="11">
        <v>13</v>
      </c>
      <c r="H14" s="85"/>
      <c r="I14" s="27">
        <f>(G14/F14)-1</f>
        <v>0.44444444444444442</v>
      </c>
      <c r="J14" s="25"/>
      <c r="L14" s="106"/>
      <c r="M14" s="16"/>
      <c r="N14" s="18"/>
      <c r="O14" s="33"/>
    </row>
    <row r="15" spans="2:15">
      <c r="B15" s="60" t="s">
        <v>62</v>
      </c>
      <c r="E15" s="7">
        <f>E13/E14</f>
        <v>135667.88888888888</v>
      </c>
      <c r="F15" s="7">
        <f>F13/F14</f>
        <v>133808.11111111112</v>
      </c>
      <c r="G15" s="66">
        <f>G13/G14</f>
        <v>160707.61538461538</v>
      </c>
      <c r="H15" s="85"/>
      <c r="I15" s="56">
        <f>(G15/F15)-1</f>
        <v>0.20103044613765997</v>
      </c>
      <c r="J15" s="25"/>
      <c r="L15" s="75"/>
      <c r="M15" s="16"/>
      <c r="N15" s="18"/>
    </row>
    <row r="16" spans="2:15" s="29" customFormat="1">
      <c r="E16" s="7"/>
      <c r="F16" s="7"/>
      <c r="G16" s="7"/>
      <c r="H16" s="85"/>
      <c r="I16" s="27"/>
      <c r="J16" s="25"/>
      <c r="L16" s="75"/>
      <c r="M16" s="33"/>
      <c r="N16" s="18"/>
    </row>
    <row r="17" spans="2:19">
      <c r="B17" s="96" t="s">
        <v>64</v>
      </c>
      <c r="C17" s="30"/>
      <c r="D17" s="30"/>
      <c r="E17" s="7">
        <v>3125949</v>
      </c>
      <c r="F17" s="7">
        <v>3683610</v>
      </c>
      <c r="G17" s="7">
        <v>4374690</v>
      </c>
      <c r="H17" s="85">
        <f>G17-F17</f>
        <v>691080</v>
      </c>
      <c r="I17" s="97">
        <f t="shared" ref="I17:I22" si="0">(G17/F17)-1</f>
        <v>0.18760943748116654</v>
      </c>
      <c r="J17" s="25"/>
      <c r="L17" s="105"/>
      <c r="M17" s="16"/>
      <c r="N17" s="18"/>
      <c r="O17" s="44"/>
    </row>
    <row r="18" spans="2:19">
      <c r="B18" t="s">
        <v>4</v>
      </c>
      <c r="E18" s="11">
        <v>36.9</v>
      </c>
      <c r="F18" s="11">
        <v>36.9</v>
      </c>
      <c r="G18" s="11">
        <v>40</v>
      </c>
      <c r="H18" s="85"/>
      <c r="I18" s="27">
        <f t="shared" si="0"/>
        <v>8.4010840108401208E-2</v>
      </c>
      <c r="J18" s="25"/>
      <c r="L18" s="75"/>
      <c r="M18" s="16"/>
      <c r="O18" s="33"/>
    </row>
    <row r="19" spans="2:19">
      <c r="B19" s="98" t="s">
        <v>62</v>
      </c>
      <c r="E19" s="7">
        <f>E17/E18</f>
        <v>84714.065040650414</v>
      </c>
      <c r="F19" s="7">
        <f>F17/F18</f>
        <v>99826.829268292684</v>
      </c>
      <c r="G19" s="101">
        <f>G17/G18</f>
        <v>109367.25</v>
      </c>
      <c r="H19" s="85"/>
      <c r="I19" s="97">
        <f t="shared" si="0"/>
        <v>9.5569706076376049E-2</v>
      </c>
      <c r="J19" s="25"/>
      <c r="L19" s="75"/>
      <c r="M19" s="16"/>
    </row>
    <row r="20" spans="2:19" s="29" customFormat="1">
      <c r="E20" s="7"/>
      <c r="F20" s="7"/>
      <c r="G20" s="7"/>
      <c r="H20" s="85"/>
      <c r="I20" s="27"/>
      <c r="J20" s="25"/>
      <c r="L20" s="75"/>
      <c r="M20" s="16"/>
    </row>
    <row r="21" spans="2:19" ht="13.5" thickBot="1">
      <c r="B21" s="99" t="s">
        <v>55</v>
      </c>
      <c r="C21" s="2">
        <v>3563400</v>
      </c>
      <c r="D21" s="2">
        <v>3039404</v>
      </c>
      <c r="E21" s="4">
        <f>E13+E17</f>
        <v>4346960</v>
      </c>
      <c r="F21" s="4">
        <f>F13+F17</f>
        <v>4887883</v>
      </c>
      <c r="G21" s="4">
        <f>G13+G17</f>
        <v>6463889</v>
      </c>
      <c r="H21" s="86">
        <f>G21-F21</f>
        <v>1576006</v>
      </c>
      <c r="I21" s="100">
        <f t="shared" si="0"/>
        <v>0.3224312038565571</v>
      </c>
      <c r="J21" s="25"/>
      <c r="L21" s="75"/>
    </row>
    <row r="22" spans="2:19" ht="14.25" thickTop="1" thickBot="1">
      <c r="B22" s="99" t="s">
        <v>62</v>
      </c>
      <c r="C22" s="38">
        <f>C21/C24</f>
        <v>65988.888888888891</v>
      </c>
      <c r="D22" s="38">
        <f>D21/D24</f>
        <v>86840.114285714284</v>
      </c>
      <c r="E22" s="38">
        <f>E21/E24</f>
        <v>94705.010893246188</v>
      </c>
      <c r="F22" s="38">
        <f>F21/F24</f>
        <v>106489.82570806101</v>
      </c>
      <c r="G22" s="102">
        <f>G21/G24</f>
        <v>121960.16981132075</v>
      </c>
      <c r="H22" s="8"/>
      <c r="I22" s="100">
        <f t="shared" si="0"/>
        <v>0.14527532560407486</v>
      </c>
      <c r="J22" s="25"/>
      <c r="K22" s="7"/>
      <c r="L22" s="33"/>
    </row>
    <row r="23" spans="2:19" ht="13.5" thickTop="1">
      <c r="B23" s="29"/>
      <c r="E23" s="7"/>
      <c r="F23" s="7"/>
      <c r="G23" s="7"/>
      <c r="H23" s="8"/>
      <c r="I23" s="27"/>
      <c r="L23" s="33"/>
      <c r="S23" s="3"/>
    </row>
    <row r="24" spans="2:19" s="29" customFormat="1" ht="15.75" thickBot="1">
      <c r="B24" s="62" t="s">
        <v>67</v>
      </c>
      <c r="C24" s="63">
        <v>54</v>
      </c>
      <c r="D24" s="63">
        <v>35</v>
      </c>
      <c r="E24" s="64">
        <f>E14+E18</f>
        <v>45.9</v>
      </c>
      <c r="F24" s="64">
        <f>F14+F18</f>
        <v>45.9</v>
      </c>
      <c r="G24" s="64">
        <f>G14+G18</f>
        <v>53</v>
      </c>
      <c r="H24" s="87"/>
      <c r="I24" s="65">
        <f>G24/F24-1</f>
        <v>0.15468409586056642</v>
      </c>
      <c r="J24" s="25"/>
      <c r="L24" s="83"/>
    </row>
    <row r="25" spans="2:19" s="29" customFormat="1" ht="16.5" thickTop="1" thickBot="1">
      <c r="B25" s="70"/>
      <c r="C25" s="71"/>
      <c r="D25" s="71"/>
      <c r="E25" s="72"/>
      <c r="F25" s="72"/>
      <c r="G25" s="72"/>
      <c r="H25" s="87"/>
      <c r="I25" s="73"/>
      <c r="J25" s="25"/>
      <c r="L25" s="33"/>
    </row>
    <row r="26" spans="2:19" s="29" customFormat="1" ht="14.25" thickTop="1" thickBot="1">
      <c r="B26" s="79" t="s">
        <v>66</v>
      </c>
      <c r="C26" s="80"/>
      <c r="D26" s="81">
        <v>42</v>
      </c>
      <c r="E26" s="82"/>
      <c r="F26" s="82"/>
      <c r="G26" s="82">
        <v>41</v>
      </c>
      <c r="H26" s="31"/>
      <c r="I26" s="27"/>
      <c r="J26" s="42"/>
      <c r="L26" s="2"/>
    </row>
    <row r="27" spans="2:19" s="29" customFormat="1" ht="13.5" thickTop="1">
      <c r="B27" s="30"/>
      <c r="C27" s="50"/>
      <c r="D27" s="51"/>
      <c r="E27" s="52"/>
      <c r="F27" s="52"/>
      <c r="G27" s="52"/>
      <c r="H27" s="31"/>
      <c r="I27" s="27"/>
      <c r="J27" s="42"/>
      <c r="L27" s="2"/>
      <c r="M27" s="30"/>
    </row>
    <row r="28" spans="2:19" s="29" customFormat="1">
      <c r="B28" s="30"/>
      <c r="C28" s="50"/>
      <c r="D28" s="51"/>
      <c r="E28" s="84" t="s">
        <v>82</v>
      </c>
      <c r="F28" s="84" t="s">
        <v>0</v>
      </c>
      <c r="G28" s="84" t="s">
        <v>2</v>
      </c>
      <c r="H28" s="31"/>
      <c r="I28" s="27"/>
      <c r="J28" s="42"/>
      <c r="L28" s="2"/>
      <c r="M28" s="30"/>
    </row>
    <row r="29" spans="2:19" s="29" customFormat="1">
      <c r="B29" s="30"/>
      <c r="C29" s="50"/>
      <c r="D29" s="51"/>
      <c r="E29" s="84" t="s">
        <v>83</v>
      </c>
      <c r="F29" s="84" t="s">
        <v>83</v>
      </c>
      <c r="G29" s="84" t="s">
        <v>83</v>
      </c>
      <c r="H29" s="31"/>
      <c r="I29" s="27"/>
      <c r="J29" s="42"/>
      <c r="L29" s="2"/>
      <c r="M29" s="30"/>
    </row>
    <row r="30" spans="2:19" s="29" customFormat="1">
      <c r="B30" s="30"/>
      <c r="C30" s="50"/>
      <c r="D30" s="51"/>
      <c r="E30" s="84" t="s">
        <v>84</v>
      </c>
      <c r="F30" s="84" t="s">
        <v>85</v>
      </c>
      <c r="G30" s="84" t="s">
        <v>85</v>
      </c>
      <c r="H30" s="31"/>
      <c r="I30" s="27"/>
      <c r="J30" s="42"/>
      <c r="L30" s="2"/>
      <c r="M30" s="30"/>
    </row>
    <row r="31" spans="2:19">
      <c r="D31" s="6"/>
      <c r="E31" s="12">
        <v>2010</v>
      </c>
      <c r="F31" s="12">
        <v>2015</v>
      </c>
      <c r="G31" s="12">
        <v>2021</v>
      </c>
      <c r="H31" s="40"/>
      <c r="I31" s="6"/>
      <c r="J31" s="40"/>
      <c r="K31" s="40"/>
      <c r="L31" s="2"/>
      <c r="M31" s="2"/>
    </row>
    <row r="32" spans="2:19">
      <c r="D32" s="68"/>
      <c r="E32" s="2"/>
      <c r="F32" s="2"/>
      <c r="G32" s="2"/>
      <c r="H32" s="88"/>
      <c r="I32" s="2"/>
      <c r="J32" s="39"/>
      <c r="K32" s="41"/>
      <c r="L32" s="2"/>
      <c r="M32" s="2"/>
    </row>
    <row r="33" spans="2:16" ht="13.5" thickBot="1">
      <c r="B33" s="60" t="s">
        <v>68</v>
      </c>
      <c r="D33" s="7"/>
      <c r="E33" s="4">
        <v>12642754</v>
      </c>
      <c r="F33" s="4">
        <v>12807897</v>
      </c>
      <c r="G33" s="4">
        <v>15376203</v>
      </c>
      <c r="H33" s="53">
        <f>G33-F33</f>
        <v>2568306</v>
      </c>
      <c r="I33" s="57">
        <f>(G33/F33)-1</f>
        <v>0.20052519160639726</v>
      </c>
      <c r="J33" s="7"/>
      <c r="K33" s="7"/>
      <c r="L33" s="7"/>
      <c r="M33" s="2"/>
    </row>
    <row r="34" spans="2:16" ht="13.5" thickTop="1">
      <c r="B34" s="29"/>
      <c r="D34" s="68"/>
      <c r="E34" s="7"/>
      <c r="F34" s="7"/>
      <c r="G34" s="7"/>
      <c r="I34" s="77"/>
      <c r="J34" s="39"/>
      <c r="K34" s="15"/>
      <c r="L34" s="3"/>
      <c r="M34" s="33"/>
    </row>
    <row r="35" spans="2:16" ht="13.5" thickBot="1">
      <c r="B35" s="60" t="s">
        <v>38</v>
      </c>
      <c r="C35" s="35"/>
      <c r="D35" s="35"/>
      <c r="E35" s="36">
        <v>5779054</v>
      </c>
      <c r="F35" s="36">
        <v>6422779</v>
      </c>
      <c r="G35" s="36">
        <v>8565938</v>
      </c>
      <c r="H35" s="53">
        <f>G35-F35</f>
        <v>2143159</v>
      </c>
      <c r="I35" s="57">
        <f>G35/F35-1</f>
        <v>0.33368095025533351</v>
      </c>
      <c r="J35" s="8"/>
      <c r="K35" s="15"/>
      <c r="L35" s="15"/>
      <c r="M35" s="1"/>
    </row>
    <row r="36" spans="2:16" ht="13.5" thickTop="1">
      <c r="E36" s="8"/>
      <c r="F36" s="15"/>
      <c r="G36" s="15"/>
      <c r="I36" s="15"/>
      <c r="L36" s="15"/>
      <c r="M36" s="15"/>
    </row>
    <row r="37" spans="2:16" ht="18.75" thickBot="1">
      <c r="B37" s="59" t="s">
        <v>56</v>
      </c>
      <c r="C37" s="30"/>
      <c r="D37" s="30"/>
      <c r="E37" s="5">
        <v>100</v>
      </c>
      <c r="F37" s="5">
        <v>109.44</v>
      </c>
      <c r="G37" s="5">
        <v>119.58</v>
      </c>
      <c r="H37" s="29"/>
      <c r="I37" s="61">
        <f>G37/F37-1</f>
        <v>9.2653508771929793E-2</v>
      </c>
      <c r="J37" s="32"/>
      <c r="K37" s="14"/>
      <c r="L37" s="15"/>
    </row>
    <row r="38" spans="2:16" ht="16.5" thickTop="1" thickBot="1">
      <c r="B38" s="30" t="s">
        <v>81</v>
      </c>
      <c r="C38" s="30"/>
      <c r="D38" s="30"/>
      <c r="E38" s="2"/>
      <c r="F38" s="37"/>
      <c r="G38" s="45"/>
      <c r="H38" s="58">
        <v>6.9999999999999999E-4</v>
      </c>
      <c r="I38" s="1"/>
      <c r="J38" s="32"/>
      <c r="K38" s="14"/>
      <c r="L38" s="15"/>
    </row>
    <row r="39" spans="2:16" ht="13.5" thickTop="1">
      <c r="E39" s="8"/>
      <c r="F39" s="15"/>
      <c r="G39" s="34"/>
      <c r="I39" s="15"/>
      <c r="L39" s="15"/>
    </row>
    <row r="40" spans="2:16">
      <c r="E40" s="28"/>
      <c r="F40" s="15"/>
      <c r="G40" s="34"/>
      <c r="I40" s="15"/>
      <c r="L40" s="15"/>
    </row>
    <row r="41" spans="2:16">
      <c r="E41" s="28"/>
      <c r="F41" s="32"/>
      <c r="G41" s="34"/>
      <c r="I41" s="15"/>
      <c r="L41" s="15"/>
    </row>
    <row r="42" spans="2:16">
      <c r="E42" s="28"/>
      <c r="F42" s="32"/>
      <c r="G42" s="34"/>
      <c r="I42" s="15"/>
      <c r="K42" s="2"/>
      <c r="L42" s="15"/>
    </row>
    <row r="43" spans="2:16">
      <c r="E43" s="28"/>
      <c r="F43" s="32"/>
      <c r="G43" s="34"/>
      <c r="I43" s="15"/>
    </row>
    <row r="44" spans="2:16">
      <c r="E44" s="28"/>
      <c r="F44" s="32"/>
      <c r="G44" s="34"/>
      <c r="I44" s="15"/>
      <c r="L44" s="2"/>
      <c r="M44" s="1"/>
    </row>
    <row r="45" spans="2:16">
      <c r="E45" s="28"/>
      <c r="F45" s="32"/>
      <c r="G45" s="34"/>
      <c r="I45" s="15"/>
      <c r="K45" s="2"/>
      <c r="L45" s="15"/>
      <c r="M45" s="15"/>
    </row>
    <row r="46" spans="2:16">
      <c r="E46" s="28"/>
      <c r="F46" s="15"/>
      <c r="G46" s="34"/>
      <c r="I46" s="15"/>
      <c r="L46" s="15"/>
      <c r="M46" s="15"/>
    </row>
    <row r="47" spans="2:16">
      <c r="E47" s="33"/>
      <c r="G47" s="34"/>
      <c r="L47" s="15"/>
      <c r="M47" s="15"/>
      <c r="P47" s="15"/>
    </row>
    <row r="48" spans="2:16">
      <c r="F48" s="16"/>
      <c r="G48" s="34"/>
      <c r="P48" s="15"/>
    </row>
    <row r="49" spans="5:9">
      <c r="G49" s="34"/>
      <c r="I49" s="15"/>
    </row>
    <row r="50" spans="5:9">
      <c r="F50" s="13"/>
    </row>
    <row r="51" spans="5:9">
      <c r="E51" s="13"/>
    </row>
    <row r="52" spans="5:9">
      <c r="F52" s="33"/>
    </row>
    <row r="55" spans="5:9">
      <c r="F55" s="2"/>
    </row>
    <row r="56" spans="5:9">
      <c r="F56" s="2"/>
    </row>
    <row r="57" spans="5:9">
      <c r="F57" s="2"/>
    </row>
  </sheetData>
  <printOptions gridLines="1"/>
  <pageMargins left="0.46" right="0.36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41"/>
  <sheetViews>
    <sheetView workbookViewId="0">
      <selection activeCell="H18" sqref="H18"/>
    </sheetView>
  </sheetViews>
  <sheetFormatPr defaultRowHeight="12.75"/>
  <cols>
    <col min="3" max="3" width="13.42578125" customWidth="1"/>
    <col min="4" max="4" width="16.28515625" customWidth="1"/>
    <col min="5" max="5" width="14.42578125" customWidth="1"/>
    <col min="6" max="6" width="14.85546875" customWidth="1"/>
    <col min="7" max="7" width="10.5703125" style="29" customWidth="1"/>
    <col min="8" max="8" width="14.85546875" customWidth="1"/>
    <col min="9" max="9" width="6.140625" customWidth="1"/>
    <col min="10" max="10" width="19.140625" customWidth="1"/>
    <col min="11" max="11" width="11.140625" customWidth="1"/>
  </cols>
  <sheetData>
    <row r="3" spans="2:11">
      <c r="E3" s="1"/>
      <c r="F3" s="1"/>
      <c r="G3" s="30"/>
      <c r="H3" s="1"/>
      <c r="I3" s="1"/>
    </row>
    <row r="4" spans="2:11">
      <c r="E4" s="31" t="s">
        <v>82</v>
      </c>
      <c r="F4" s="31" t="s">
        <v>0</v>
      </c>
      <c r="G4" s="31"/>
      <c r="H4" s="31" t="s">
        <v>2</v>
      </c>
      <c r="I4" s="1"/>
      <c r="J4" s="74" t="s">
        <v>88</v>
      </c>
    </row>
    <row r="5" spans="2:11">
      <c r="E5" s="6" t="s">
        <v>31</v>
      </c>
      <c r="F5" s="6" t="s">
        <v>31</v>
      </c>
      <c r="G5" s="6">
        <v>2019</v>
      </c>
      <c r="H5" s="6" t="s">
        <v>31</v>
      </c>
      <c r="I5" s="9"/>
    </row>
    <row r="6" spans="2:11">
      <c r="D6" s="6"/>
      <c r="E6" s="20" t="s">
        <v>15</v>
      </c>
      <c r="F6" s="20" t="s">
        <v>16</v>
      </c>
      <c r="G6" s="20" t="s">
        <v>76</v>
      </c>
      <c r="H6" s="20" t="s">
        <v>18</v>
      </c>
      <c r="I6" s="6"/>
      <c r="J6" t="s">
        <v>23</v>
      </c>
      <c r="K6" s="16">
        <v>262</v>
      </c>
    </row>
    <row r="7" spans="2:11">
      <c r="D7" s="6"/>
      <c r="E7" s="6"/>
      <c r="F7" s="6"/>
      <c r="G7" s="6"/>
      <c r="H7" s="6"/>
      <c r="I7" s="6"/>
      <c r="J7" t="s">
        <v>22</v>
      </c>
      <c r="K7" s="16">
        <v>682</v>
      </c>
    </row>
    <row r="8" spans="2:11">
      <c r="B8" s="29" t="s">
        <v>77</v>
      </c>
      <c r="E8" s="90"/>
      <c r="F8" s="90">
        <v>12359</v>
      </c>
      <c r="G8" s="90">
        <v>11000</v>
      </c>
      <c r="H8" s="90"/>
      <c r="I8" s="16"/>
      <c r="J8" t="s">
        <v>32</v>
      </c>
      <c r="K8" s="16">
        <v>45</v>
      </c>
    </row>
    <row r="9" spans="2:11">
      <c r="B9" s="29" t="s">
        <v>75</v>
      </c>
      <c r="E9" s="91"/>
      <c r="F9" s="91">
        <v>27446</v>
      </c>
      <c r="G9" s="91">
        <v>19000</v>
      </c>
      <c r="H9" s="91"/>
      <c r="I9" s="16"/>
      <c r="J9" t="s">
        <v>1</v>
      </c>
      <c r="K9" s="16">
        <v>481</v>
      </c>
    </row>
    <row r="10" spans="2:11" ht="13.5" thickBot="1">
      <c r="B10" s="29"/>
      <c r="C10" s="29"/>
      <c r="D10" s="29"/>
      <c r="E10" s="92"/>
      <c r="F10" s="92">
        <f>SUM(F8:F9)</f>
        <v>39805</v>
      </c>
      <c r="G10" s="92">
        <f>SUM(G8:G9)</f>
        <v>30000</v>
      </c>
      <c r="H10" s="92">
        <f>SUM(H8:H9)</f>
        <v>0</v>
      </c>
      <c r="I10" s="16"/>
      <c r="J10" t="s">
        <v>33</v>
      </c>
      <c r="K10" s="16">
        <v>9</v>
      </c>
    </row>
    <row r="11" spans="2:11" ht="13.5" thickTop="1">
      <c r="E11" s="22"/>
      <c r="F11" s="22"/>
      <c r="G11" s="22"/>
      <c r="H11" s="22"/>
      <c r="I11" s="18"/>
      <c r="J11" t="s">
        <v>34</v>
      </c>
      <c r="K11" s="16">
        <v>24</v>
      </c>
    </row>
    <row r="12" spans="2:11">
      <c r="B12" t="s">
        <v>10</v>
      </c>
      <c r="E12" s="22"/>
      <c r="F12" s="22">
        <v>21124</v>
      </c>
      <c r="G12" s="22"/>
      <c r="H12" s="22">
        <v>21352</v>
      </c>
      <c r="I12" s="16"/>
      <c r="J12" t="s">
        <v>35</v>
      </c>
      <c r="K12" s="16">
        <v>18</v>
      </c>
    </row>
    <row r="13" spans="2:11">
      <c r="B13" t="s">
        <v>12</v>
      </c>
      <c r="E13" s="22"/>
      <c r="F13" s="22">
        <v>2915</v>
      </c>
      <c r="G13" s="22"/>
      <c r="H13" s="22">
        <v>2918</v>
      </c>
      <c r="I13" s="16"/>
      <c r="J13" t="s">
        <v>36</v>
      </c>
      <c r="K13" s="16">
        <v>66</v>
      </c>
    </row>
    <row r="14" spans="2:11">
      <c r="B14" t="s">
        <v>11</v>
      </c>
      <c r="E14" s="22"/>
      <c r="F14" s="22">
        <v>1</v>
      </c>
      <c r="G14" s="22"/>
      <c r="H14" s="22">
        <v>1</v>
      </c>
      <c r="I14" s="16"/>
      <c r="J14" t="s">
        <v>37</v>
      </c>
      <c r="K14" s="16">
        <v>64</v>
      </c>
    </row>
    <row r="15" spans="2:11" ht="13.5" thickBot="1">
      <c r="C15" s="89" t="s">
        <v>14</v>
      </c>
      <c r="E15" s="92">
        <v>24295</v>
      </c>
      <c r="F15" s="92">
        <f>SUM(F12:F14)</f>
        <v>24040</v>
      </c>
      <c r="G15" s="92"/>
      <c r="H15" s="92">
        <f>SUM(H12:H14)</f>
        <v>24271</v>
      </c>
      <c r="I15" s="16"/>
      <c r="K15" s="19">
        <f>SUM(K6:K14)</f>
        <v>1651</v>
      </c>
    </row>
    <row r="16" spans="2:11" ht="13.5" thickTop="1">
      <c r="E16" s="22"/>
      <c r="F16" s="22"/>
      <c r="G16" s="22"/>
      <c r="H16" s="22"/>
      <c r="I16" s="16"/>
    </row>
    <row r="17" spans="2:11">
      <c r="E17" s="22"/>
      <c r="F17" s="22"/>
      <c r="G17" s="22"/>
      <c r="H17" s="22"/>
      <c r="I17" s="16"/>
      <c r="J17" s="29" t="s">
        <v>87</v>
      </c>
    </row>
    <row r="18" spans="2:11" s="29" customFormat="1" ht="13.5" thickBot="1">
      <c r="B18" s="30" t="s">
        <v>100</v>
      </c>
      <c r="C18"/>
      <c r="D18"/>
      <c r="E18" s="93"/>
      <c r="F18" s="22"/>
      <c r="G18" s="22"/>
      <c r="H18" s="94">
        <f>H12/H15</f>
        <v>0.87973301470891185</v>
      </c>
      <c r="I18" s="16"/>
      <c r="J18" s="32"/>
    </row>
    <row r="19" spans="2:11" s="29" customFormat="1" ht="13.5" thickTop="1">
      <c r="E19" s="22"/>
      <c r="F19" s="22"/>
      <c r="G19" s="22"/>
      <c r="H19" s="22"/>
      <c r="I19" s="16"/>
      <c r="J19" s="32"/>
    </row>
    <row r="20" spans="2:11" s="29" customFormat="1">
      <c r="B20" s="104" t="s">
        <v>110</v>
      </c>
      <c r="D20" s="104" t="s">
        <v>108</v>
      </c>
      <c r="E20" s="22">
        <v>2367</v>
      </c>
      <c r="F20" s="22">
        <v>3678</v>
      </c>
      <c r="G20" s="22"/>
      <c r="H20" s="22" t="s">
        <v>78</v>
      </c>
      <c r="I20" s="16"/>
      <c r="J20" t="s">
        <v>30</v>
      </c>
    </row>
    <row r="21" spans="2:11">
      <c r="B21" s="29"/>
      <c r="C21" s="29"/>
      <c r="D21" s="29"/>
      <c r="E21" s="22"/>
      <c r="F21" s="22"/>
      <c r="G21" s="22"/>
      <c r="H21" s="22"/>
      <c r="I21" s="16"/>
      <c r="J21" s="104" t="s">
        <v>107</v>
      </c>
    </row>
    <row r="22" spans="2:11">
      <c r="B22" t="s">
        <v>7</v>
      </c>
      <c r="D22" s="104" t="s">
        <v>111</v>
      </c>
      <c r="E22" s="22"/>
      <c r="F22" s="22" t="s">
        <v>19</v>
      </c>
      <c r="G22" s="22"/>
      <c r="H22" s="22">
        <v>10000</v>
      </c>
      <c r="I22" s="16"/>
      <c r="J22" t="s">
        <v>24</v>
      </c>
    </row>
    <row r="23" spans="2:11">
      <c r="E23" s="22"/>
      <c r="F23" s="22"/>
      <c r="G23" s="22"/>
      <c r="H23" s="22"/>
      <c r="I23" s="16"/>
      <c r="J23" s="24" t="s">
        <v>25</v>
      </c>
    </row>
    <row r="24" spans="2:11">
      <c r="B24" t="s">
        <v>8</v>
      </c>
      <c r="D24" t="s">
        <v>108</v>
      </c>
      <c r="E24" s="22"/>
      <c r="F24" s="22" t="s">
        <v>17</v>
      </c>
      <c r="G24" s="22"/>
      <c r="H24" s="22" t="s">
        <v>86</v>
      </c>
      <c r="I24" s="16"/>
      <c r="J24" t="s">
        <v>26</v>
      </c>
    </row>
    <row r="25" spans="2:11">
      <c r="E25" s="22"/>
      <c r="F25" s="22"/>
      <c r="G25" s="22"/>
      <c r="H25" s="22"/>
      <c r="I25" s="16"/>
      <c r="J25" t="s">
        <v>27</v>
      </c>
    </row>
    <row r="26" spans="2:11">
      <c r="B26" t="s">
        <v>9</v>
      </c>
      <c r="E26" s="22">
        <v>54663</v>
      </c>
      <c r="F26" s="22"/>
      <c r="G26" s="22"/>
      <c r="H26" s="22">
        <v>51553</v>
      </c>
      <c r="I26" s="16"/>
      <c r="J26" s="29" t="s">
        <v>72</v>
      </c>
    </row>
    <row r="27" spans="2:11">
      <c r="E27" s="22"/>
      <c r="F27" s="22"/>
      <c r="G27" s="22"/>
      <c r="H27" s="22"/>
      <c r="I27" s="16"/>
      <c r="J27" s="29" t="s">
        <v>73</v>
      </c>
    </row>
    <row r="28" spans="2:11">
      <c r="B28" t="s">
        <v>20</v>
      </c>
      <c r="E28" s="95">
        <v>25.48</v>
      </c>
      <c r="F28" s="95">
        <v>26.61</v>
      </c>
      <c r="G28" s="95"/>
      <c r="H28" s="95">
        <v>33.79</v>
      </c>
      <c r="I28" s="16"/>
      <c r="J28" s="29" t="s">
        <v>79</v>
      </c>
    </row>
    <row r="29" spans="2:11">
      <c r="B29" t="s">
        <v>21</v>
      </c>
      <c r="E29" s="22"/>
      <c r="F29" s="22"/>
      <c r="G29" s="22"/>
      <c r="H29" s="22"/>
      <c r="I29" s="16"/>
      <c r="J29" s="104" t="s">
        <v>106</v>
      </c>
    </row>
    <row r="30" spans="2:11">
      <c r="E30" s="22"/>
      <c r="F30" s="22"/>
      <c r="G30" s="22"/>
      <c r="H30" s="22"/>
      <c r="I30" s="23"/>
      <c r="J30" s="29" t="s">
        <v>74</v>
      </c>
    </row>
    <row r="31" spans="2:11">
      <c r="B31" s="104"/>
      <c r="C31" s="104"/>
      <c r="D31" s="104"/>
      <c r="E31" s="21"/>
      <c r="F31" s="21"/>
      <c r="G31" s="21"/>
      <c r="H31" s="21"/>
      <c r="I31" s="16"/>
      <c r="J31" s="104" t="s">
        <v>91</v>
      </c>
      <c r="K31" s="3"/>
    </row>
    <row r="32" spans="2:11">
      <c r="B32" s="104"/>
      <c r="C32" s="104"/>
      <c r="D32" s="104"/>
      <c r="E32" s="21"/>
      <c r="F32" s="21"/>
      <c r="G32" s="21"/>
      <c r="H32" s="21"/>
      <c r="I32" s="16"/>
      <c r="J32" s="104" t="s">
        <v>92</v>
      </c>
      <c r="K32" s="3"/>
    </row>
    <row r="33" spans="2:11">
      <c r="B33" s="104"/>
      <c r="C33" s="104"/>
      <c r="D33" s="104"/>
      <c r="E33" s="21"/>
      <c r="F33" s="21"/>
      <c r="G33" s="21"/>
      <c r="H33" s="21"/>
      <c r="J33" s="104" t="s">
        <v>102</v>
      </c>
      <c r="K33" s="17"/>
    </row>
    <row r="34" spans="2:11">
      <c r="E34" s="21"/>
      <c r="F34" s="21"/>
      <c r="G34" s="21"/>
      <c r="H34" s="21"/>
      <c r="J34" s="104" t="s">
        <v>103</v>
      </c>
    </row>
    <row r="35" spans="2:11">
      <c r="B35" s="104" t="s">
        <v>112</v>
      </c>
      <c r="E35" s="21"/>
      <c r="F35" s="21"/>
      <c r="G35" s="21"/>
      <c r="H35" s="21"/>
      <c r="J35" s="104" t="s">
        <v>104</v>
      </c>
    </row>
    <row r="36" spans="2:11">
      <c r="B36" t="s">
        <v>5</v>
      </c>
      <c r="D36" s="3">
        <v>0.15</v>
      </c>
      <c r="E36" s="21"/>
      <c r="F36" s="21"/>
      <c r="G36" s="21"/>
      <c r="H36" s="21"/>
      <c r="J36" s="104" t="s">
        <v>105</v>
      </c>
    </row>
    <row r="37" spans="2:11">
      <c r="B37" t="s">
        <v>6</v>
      </c>
      <c r="D37" s="3">
        <v>0.115</v>
      </c>
      <c r="E37" s="21"/>
      <c r="F37" s="21"/>
      <c r="G37" s="21"/>
      <c r="H37" s="21"/>
    </row>
    <row r="38" spans="2:11" ht="13.5" thickBot="1">
      <c r="D38" s="76">
        <f>SUM(D36:D37)</f>
        <v>0.26500000000000001</v>
      </c>
    </row>
    <row r="39" spans="2:11" ht="13.5" thickTop="1"/>
    <row r="41" spans="2:11">
      <c r="B41" s="104" t="s">
        <v>109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K40"/>
  <sheetViews>
    <sheetView workbookViewId="0">
      <selection activeCell="N21" sqref="N21:O23"/>
    </sheetView>
  </sheetViews>
  <sheetFormatPr defaultRowHeight="12.75"/>
  <sheetData>
    <row r="2" spans="3:11">
      <c r="D2" s="104" t="s">
        <v>93</v>
      </c>
    </row>
    <row r="5" spans="3:11">
      <c r="C5" s="8">
        <v>1</v>
      </c>
      <c r="D5" s="8">
        <v>5</v>
      </c>
      <c r="E5" s="8">
        <v>17</v>
      </c>
      <c r="F5" s="8">
        <v>5</v>
      </c>
      <c r="G5" s="8">
        <v>33</v>
      </c>
      <c r="H5" s="8">
        <v>3</v>
      </c>
      <c r="I5" s="8"/>
      <c r="J5" s="8"/>
      <c r="K5" s="8"/>
    </row>
    <row r="6" spans="3:11">
      <c r="C6" s="8">
        <v>2</v>
      </c>
      <c r="D6" s="8">
        <v>5</v>
      </c>
      <c r="E6" s="8">
        <v>18</v>
      </c>
      <c r="F6" s="8">
        <v>0</v>
      </c>
      <c r="G6" s="8">
        <v>34</v>
      </c>
      <c r="H6" s="8">
        <v>3</v>
      </c>
      <c r="I6" s="8"/>
      <c r="J6" s="8"/>
      <c r="K6" s="8"/>
    </row>
    <row r="7" spans="3:11">
      <c r="C7" s="8">
        <v>3</v>
      </c>
      <c r="D7" s="8">
        <v>1</v>
      </c>
      <c r="E7" s="8">
        <v>19</v>
      </c>
      <c r="F7" s="8">
        <v>3</v>
      </c>
      <c r="G7" s="8">
        <v>35</v>
      </c>
      <c r="H7" s="8">
        <v>0</v>
      </c>
      <c r="I7" s="8"/>
      <c r="J7" s="8"/>
      <c r="K7" s="8"/>
    </row>
    <row r="8" spans="3:11">
      <c r="C8" s="8">
        <v>4</v>
      </c>
      <c r="D8" s="8">
        <v>0</v>
      </c>
      <c r="E8" s="8">
        <v>20</v>
      </c>
      <c r="F8" s="8">
        <v>0</v>
      </c>
      <c r="G8" s="8">
        <v>36</v>
      </c>
      <c r="H8" s="8">
        <v>0</v>
      </c>
      <c r="I8" s="8"/>
      <c r="J8" s="8"/>
      <c r="K8" s="8"/>
    </row>
    <row r="9" spans="3:11">
      <c r="C9" s="8">
        <v>5</v>
      </c>
      <c r="D9" s="8">
        <v>0</v>
      </c>
      <c r="E9" s="8">
        <v>21</v>
      </c>
      <c r="F9" s="8">
        <v>3</v>
      </c>
      <c r="G9" s="8">
        <v>37</v>
      </c>
      <c r="H9" s="8">
        <v>0</v>
      </c>
      <c r="I9" s="8"/>
      <c r="J9" s="8"/>
      <c r="K9" s="8"/>
    </row>
    <row r="10" spans="3:11">
      <c r="C10" s="8">
        <v>6</v>
      </c>
      <c r="D10" s="8">
        <v>3</v>
      </c>
      <c r="E10" s="8">
        <v>22</v>
      </c>
      <c r="F10" s="8">
        <v>0</v>
      </c>
      <c r="G10" s="8">
        <v>38</v>
      </c>
      <c r="H10" s="8">
        <v>0</v>
      </c>
      <c r="I10" s="8"/>
      <c r="J10" s="8"/>
      <c r="K10" s="8"/>
    </row>
    <row r="11" spans="3:11">
      <c r="C11" s="8">
        <v>7</v>
      </c>
      <c r="D11" s="8">
        <v>0</v>
      </c>
      <c r="E11" s="8">
        <v>23</v>
      </c>
      <c r="F11" s="8">
        <v>0</v>
      </c>
      <c r="G11" s="8">
        <v>39</v>
      </c>
      <c r="H11" s="8">
        <v>0</v>
      </c>
      <c r="I11" s="8"/>
      <c r="J11" s="8"/>
      <c r="K11" s="8"/>
    </row>
    <row r="12" spans="3:11">
      <c r="C12" s="8">
        <v>8</v>
      </c>
      <c r="D12" s="8">
        <v>3</v>
      </c>
      <c r="E12" s="8">
        <v>24</v>
      </c>
      <c r="F12" s="8">
        <v>0</v>
      </c>
      <c r="G12" s="8">
        <v>40</v>
      </c>
      <c r="H12" s="8">
        <v>0</v>
      </c>
      <c r="I12" s="8"/>
      <c r="J12" s="8"/>
      <c r="K12" s="8"/>
    </row>
    <row r="13" spans="3:11">
      <c r="C13" s="8">
        <v>9</v>
      </c>
      <c r="D13" s="8">
        <v>0</v>
      </c>
      <c r="E13" s="8">
        <v>25</v>
      </c>
      <c r="F13" s="8">
        <v>3</v>
      </c>
      <c r="G13" s="8">
        <v>41</v>
      </c>
      <c r="H13" s="8">
        <v>0</v>
      </c>
      <c r="I13" s="8"/>
      <c r="J13" s="8"/>
      <c r="K13" s="8"/>
    </row>
    <row r="14" spans="3:11">
      <c r="C14" s="8">
        <v>10</v>
      </c>
      <c r="D14" s="8">
        <v>0</v>
      </c>
      <c r="E14" s="8">
        <v>26</v>
      </c>
      <c r="F14" s="8">
        <v>0</v>
      </c>
      <c r="G14" s="8">
        <v>42</v>
      </c>
      <c r="H14" s="8">
        <v>0</v>
      </c>
      <c r="I14" s="8"/>
      <c r="J14" s="8"/>
      <c r="K14" s="8"/>
    </row>
    <row r="15" spans="3:11">
      <c r="C15" s="8">
        <v>11</v>
      </c>
      <c r="D15" s="8">
        <v>0</v>
      </c>
      <c r="E15" s="8">
        <v>27</v>
      </c>
      <c r="F15" s="8">
        <v>3</v>
      </c>
      <c r="G15" s="8">
        <v>43</v>
      </c>
      <c r="H15" s="8">
        <v>0</v>
      </c>
      <c r="I15" s="8"/>
      <c r="J15" s="8"/>
      <c r="K15" s="8"/>
    </row>
    <row r="16" spans="3:11">
      <c r="C16" s="8">
        <v>12</v>
      </c>
      <c r="D16" s="8">
        <v>0</v>
      </c>
      <c r="E16" s="8">
        <v>28</v>
      </c>
      <c r="F16" s="8">
        <v>3</v>
      </c>
      <c r="G16" s="8">
        <v>44</v>
      </c>
      <c r="H16" s="8">
        <v>0</v>
      </c>
      <c r="I16" s="8"/>
      <c r="J16" s="8"/>
      <c r="K16" s="8"/>
    </row>
    <row r="17" spans="3:11">
      <c r="C17" s="8">
        <v>13</v>
      </c>
      <c r="D17" s="8">
        <v>0</v>
      </c>
      <c r="E17" s="8">
        <v>29</v>
      </c>
      <c r="F17" s="8">
        <v>3</v>
      </c>
      <c r="G17" s="8">
        <v>45</v>
      </c>
      <c r="H17" s="8">
        <v>3</v>
      </c>
      <c r="I17" s="8"/>
      <c r="J17" s="8"/>
      <c r="K17" s="8"/>
    </row>
    <row r="18" spans="3:11">
      <c r="C18" s="8">
        <v>14</v>
      </c>
      <c r="D18" s="8">
        <v>1</v>
      </c>
      <c r="E18" s="8">
        <v>30</v>
      </c>
      <c r="F18" s="8">
        <v>0</v>
      </c>
      <c r="G18" s="8">
        <v>46</v>
      </c>
      <c r="H18" s="8">
        <v>0</v>
      </c>
      <c r="I18" s="8"/>
      <c r="J18" s="8"/>
      <c r="K18" s="8"/>
    </row>
    <row r="19" spans="3:11">
      <c r="C19" s="8">
        <v>15</v>
      </c>
      <c r="D19" s="8">
        <v>5</v>
      </c>
      <c r="E19" s="8">
        <v>31</v>
      </c>
      <c r="F19" s="8">
        <v>0</v>
      </c>
      <c r="G19" s="8"/>
      <c r="H19" s="8"/>
      <c r="I19" s="8"/>
      <c r="J19" s="8"/>
      <c r="K19" s="8"/>
    </row>
    <row r="20" spans="3:11">
      <c r="C20" s="8">
        <v>16</v>
      </c>
      <c r="D20" s="8">
        <v>5</v>
      </c>
      <c r="E20" s="8">
        <v>32</v>
      </c>
      <c r="F20" s="8">
        <v>0</v>
      </c>
      <c r="G20" s="8"/>
      <c r="H20" s="8"/>
      <c r="I20" s="8"/>
      <c r="J20" s="31" t="s">
        <v>94</v>
      </c>
      <c r="K20" s="8"/>
    </row>
    <row r="21" spans="3:11">
      <c r="C21" s="8"/>
      <c r="D21" s="8"/>
      <c r="E21" s="8"/>
      <c r="F21" s="8"/>
      <c r="G21" s="8"/>
      <c r="H21" s="8"/>
      <c r="I21" s="8"/>
      <c r="J21" s="8"/>
      <c r="K21" s="8"/>
    </row>
    <row r="22" spans="3:11" ht="13.5" thickBot="1">
      <c r="C22" s="8"/>
      <c r="D22" s="103">
        <f>SUM(D5:D20)</f>
        <v>28</v>
      </c>
      <c r="E22" s="8"/>
      <c r="F22" s="103">
        <f>SUM(F5:F20)</f>
        <v>23</v>
      </c>
      <c r="G22" s="8"/>
      <c r="H22" s="103">
        <f>SUM(H5:H20)</f>
        <v>9</v>
      </c>
      <c r="I22" s="31" t="s">
        <v>14</v>
      </c>
      <c r="J22" s="103">
        <f>SUM(D22:H22)</f>
        <v>60</v>
      </c>
      <c r="K22" s="8"/>
    </row>
    <row r="23" spans="3:11" ht="13.5" thickTop="1"/>
    <row r="25" spans="3:11">
      <c r="G25" s="8"/>
    </row>
    <row r="26" spans="3:11" ht="13.5" thickBot="1">
      <c r="E26" s="29" t="s">
        <v>39</v>
      </c>
      <c r="G26" s="103">
        <v>200</v>
      </c>
    </row>
    <row r="27" spans="3:11" ht="13.5" thickTop="1">
      <c r="G27" s="8"/>
    </row>
    <row r="28" spans="3:11">
      <c r="E28" s="30" t="s">
        <v>40</v>
      </c>
      <c r="G28" s="8"/>
    </row>
    <row r="29" spans="3:11">
      <c r="G29" s="8"/>
    </row>
    <row r="30" spans="3:11">
      <c r="E30" s="29" t="s">
        <v>41</v>
      </c>
      <c r="G30" s="8">
        <v>5</v>
      </c>
    </row>
    <row r="31" spans="3:11" s="29" customFormat="1">
      <c r="G31" s="8"/>
    </row>
    <row r="32" spans="3:11">
      <c r="E32" s="29" t="s">
        <v>42</v>
      </c>
      <c r="G32" s="8" t="s">
        <v>46</v>
      </c>
    </row>
    <row r="33" spans="5:7">
      <c r="G33" s="8"/>
    </row>
    <row r="34" spans="5:7">
      <c r="E34" s="29" t="s">
        <v>43</v>
      </c>
      <c r="G34" s="8" t="s">
        <v>47</v>
      </c>
    </row>
    <row r="35" spans="5:7">
      <c r="G35" s="8"/>
    </row>
    <row r="36" spans="5:7">
      <c r="E36" s="29" t="s">
        <v>44</v>
      </c>
      <c r="G36" s="8" t="s">
        <v>48</v>
      </c>
    </row>
    <row r="37" spans="5:7">
      <c r="G37" s="8"/>
    </row>
    <row r="38" spans="5:7" s="29" customFormat="1">
      <c r="E38" s="29" t="s">
        <v>49</v>
      </c>
      <c r="G38" s="8" t="s">
        <v>50</v>
      </c>
    </row>
    <row r="39" spans="5:7" s="29" customFormat="1">
      <c r="G39" s="8"/>
    </row>
    <row r="40" spans="5:7">
      <c r="E40" s="29" t="s">
        <v>45</v>
      </c>
      <c r="G40" s="8" t="s">
        <v>51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53"/>
  <sheetViews>
    <sheetView workbookViewId="0">
      <selection activeCell="J2" sqref="J2:L79"/>
    </sheetView>
  </sheetViews>
  <sheetFormatPr defaultRowHeight="12.75"/>
  <cols>
    <col min="1" max="1" width="9.140625" style="29"/>
    <col min="3" max="3" width="18.140625" customWidth="1"/>
    <col min="4" max="4" width="12.5703125" customWidth="1"/>
    <col min="5" max="5" width="7.28515625" customWidth="1"/>
    <col min="6" max="6" width="23.85546875" customWidth="1"/>
    <col min="7" max="7" width="14.5703125" customWidth="1"/>
    <col min="8" max="8" width="12.28515625" customWidth="1"/>
    <col min="9" max="9" width="9" customWidth="1"/>
  </cols>
  <sheetData>
    <row r="2" spans="2:11">
      <c r="K2" s="30" t="s">
        <v>90</v>
      </c>
    </row>
    <row r="3" spans="2:11" s="29" customFormat="1"/>
    <row r="4" spans="2:11">
      <c r="B4" s="30" t="s">
        <v>69</v>
      </c>
      <c r="C4" s="29"/>
      <c r="D4" s="29"/>
      <c r="E4" s="2"/>
      <c r="H4" s="29"/>
    </row>
    <row r="5" spans="2:11">
      <c r="C5" s="31" t="s">
        <v>2</v>
      </c>
      <c r="D5" s="29"/>
      <c r="E5" s="2"/>
      <c r="F5" s="29"/>
      <c r="G5" s="29"/>
    </row>
    <row r="6" spans="2:11">
      <c r="C6" s="31" t="s">
        <v>1</v>
      </c>
      <c r="D6" s="29"/>
      <c r="E6" s="2"/>
    </row>
    <row r="7" spans="2:11">
      <c r="B7" s="29"/>
      <c r="C7" s="6" t="s">
        <v>70</v>
      </c>
      <c r="D7" s="6"/>
      <c r="E7" s="2"/>
    </row>
    <row r="8" spans="2:11">
      <c r="C8" s="20" t="s">
        <v>89</v>
      </c>
      <c r="D8" s="20" t="s">
        <v>71</v>
      </c>
      <c r="E8" s="2"/>
    </row>
    <row r="9" spans="2:11">
      <c r="D9" s="29"/>
      <c r="E9" s="2"/>
    </row>
    <row r="10" spans="2:11" ht="15.75" customHeight="1">
      <c r="B10">
        <v>2015</v>
      </c>
      <c r="C10" s="2">
        <v>438897</v>
      </c>
      <c r="D10" s="29"/>
      <c r="E10" s="2"/>
      <c r="F10" s="31" t="s">
        <v>14</v>
      </c>
      <c r="G10" s="31" t="s">
        <v>96</v>
      </c>
    </row>
    <row r="11" spans="2:11" ht="15.75" customHeight="1">
      <c r="B11">
        <v>2016</v>
      </c>
      <c r="C11" s="2">
        <v>541345</v>
      </c>
      <c r="D11" s="2">
        <f t="shared" ref="D11:D16" si="0">C11-C10</f>
        <v>102448</v>
      </c>
      <c r="E11" s="2"/>
      <c r="F11" s="31" t="s">
        <v>97</v>
      </c>
      <c r="G11" s="31" t="s">
        <v>97</v>
      </c>
      <c r="I11" s="31"/>
    </row>
    <row r="12" spans="2:11" ht="15.75" customHeight="1">
      <c r="B12" s="29">
        <v>2017</v>
      </c>
      <c r="C12" s="2">
        <v>516229</v>
      </c>
      <c r="D12" s="2">
        <f t="shared" si="0"/>
        <v>-25116</v>
      </c>
      <c r="E12" s="7"/>
      <c r="F12" s="31" t="s">
        <v>95</v>
      </c>
      <c r="G12" s="31" t="s">
        <v>95</v>
      </c>
      <c r="I12" s="31"/>
    </row>
    <row r="13" spans="2:11" ht="15.75" customHeight="1" thickBot="1">
      <c r="B13" s="29">
        <v>2018</v>
      </c>
      <c r="C13" s="2">
        <v>515994</v>
      </c>
      <c r="D13" s="2">
        <f t="shared" si="0"/>
        <v>-235</v>
      </c>
      <c r="E13" s="7"/>
      <c r="F13" s="86">
        <f>SUM(C11:C15)</f>
        <v>2809550</v>
      </c>
      <c r="G13" s="107">
        <f>F13/5</f>
        <v>561910</v>
      </c>
      <c r="I13" s="78"/>
    </row>
    <row r="14" spans="2:11" ht="15.75" customHeight="1" thickTop="1">
      <c r="B14" s="29">
        <v>2019</v>
      </c>
      <c r="C14" s="2">
        <v>550373</v>
      </c>
      <c r="D14" s="2">
        <f t="shared" si="0"/>
        <v>34379</v>
      </c>
      <c r="E14" s="7"/>
      <c r="F14" s="31" t="s">
        <v>101</v>
      </c>
    </row>
    <row r="15" spans="2:11" ht="15.75" customHeight="1">
      <c r="B15" s="29">
        <v>2020</v>
      </c>
      <c r="C15" s="2">
        <v>685609</v>
      </c>
      <c r="D15" s="2">
        <f t="shared" si="0"/>
        <v>135236</v>
      </c>
      <c r="E15" s="7"/>
      <c r="F15" s="31" t="s">
        <v>98</v>
      </c>
    </row>
    <row r="16" spans="2:11" ht="15.75" customHeight="1" thickBot="1">
      <c r="B16" s="29">
        <v>2021</v>
      </c>
      <c r="C16" s="2">
        <v>773437</v>
      </c>
      <c r="D16" s="2">
        <f t="shared" si="0"/>
        <v>87828</v>
      </c>
      <c r="E16" s="7"/>
      <c r="F16" s="20" t="s">
        <v>99</v>
      </c>
      <c r="G16" s="69">
        <f>C16/G13-1</f>
        <v>0.37644284671922557</v>
      </c>
    </row>
    <row r="17" spans="2:7" ht="15.75" customHeight="1" thickTop="1">
      <c r="E17" s="7"/>
      <c r="F17" s="18"/>
      <c r="G17" s="29"/>
    </row>
    <row r="18" spans="2:7" ht="15.75" customHeight="1">
      <c r="B18" s="104"/>
      <c r="C18" s="104"/>
      <c r="D18" s="104"/>
      <c r="E18" s="7"/>
      <c r="F18" s="18"/>
      <c r="G18" s="104"/>
    </row>
    <row r="19" spans="2:7" ht="15.75" customHeight="1">
      <c r="B19" s="104"/>
      <c r="C19" s="104"/>
      <c r="D19" s="104"/>
      <c r="E19" s="7"/>
      <c r="F19" s="18"/>
      <c r="G19" s="104"/>
    </row>
    <row r="20" spans="2:7" ht="15.75" customHeight="1">
      <c r="D20" s="29"/>
      <c r="E20" s="7"/>
    </row>
    <row r="21" spans="2:7" ht="15.75" customHeight="1">
      <c r="E21" s="7"/>
    </row>
    <row r="22" spans="2:7" ht="15.75" customHeight="1">
      <c r="C22" s="2"/>
      <c r="E22" s="68"/>
    </row>
    <row r="23" spans="2:7" ht="15.75" customHeight="1">
      <c r="C23" s="2"/>
      <c r="E23" s="68"/>
    </row>
    <row r="24" spans="2:7" ht="15.75" customHeight="1"/>
    <row r="25" spans="2:7" ht="15.75" customHeight="1"/>
    <row r="26" spans="2:7" ht="15.75" customHeight="1"/>
    <row r="27" spans="2:7" ht="15.75" customHeight="1"/>
    <row r="50" spans="4:6">
      <c r="F50" s="104"/>
    </row>
    <row r="53" spans="4:6">
      <c r="D53" s="104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OM&amp;A, RR and Wages</vt:lpstr>
      <vt:lpstr>Prior year stats</vt:lpstr>
      <vt:lpstr>Cyber Risk</vt:lpstr>
      <vt:lpstr>References</vt:lpstr>
      <vt:lpstr>Union</vt:lpstr>
      <vt:lpstr>Wage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Don</cp:lastModifiedBy>
  <cp:lastPrinted>2021-05-02T18:17:05Z</cp:lastPrinted>
  <dcterms:created xsi:type="dcterms:W3CDTF">2021-01-26T19:51:21Z</dcterms:created>
  <dcterms:modified xsi:type="dcterms:W3CDTF">2021-06-18T14:08:58Z</dcterms:modified>
</cp:coreProperties>
</file>