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0" yWindow="-60" windowWidth="11460" windowHeight="5720" tabRatio="747" activeTab="3"/>
  </bookViews>
  <sheets>
    <sheet name="2023" sheetId="4" r:id="rId1"/>
    <sheet name="2024" sheetId="5" r:id="rId2"/>
    <sheet name="2025" sheetId="7" r:id="rId3"/>
    <sheet name="2026" sheetId="8" r:id="rId4"/>
    <sheet name="2027" sheetId="9" r:id="rId5"/>
  </sheets>
  <definedNames>
    <definedName name="_xlnm.Print_Area" localSheetId="0">'2023'!$A$3:$X$40</definedName>
    <definedName name="_xlnm.Print_Area" localSheetId="1">'2024'!$A$3:$Y$41</definedName>
    <definedName name="_xlnm.Print_Area" localSheetId="2">'2025'!$A$3:$Y$41</definedName>
    <definedName name="_xlnm.Print_Area" localSheetId="3">'2026'!$A$3:$Y$41</definedName>
    <definedName name="_xlnm.Print_Area" localSheetId="4">'2027'!$A$3:$Y$41</definedName>
  </definedNames>
  <calcPr calcId="162913"/>
</workbook>
</file>

<file path=xl/calcChain.xml><?xml version="1.0" encoding="utf-8"?>
<calcChain xmlns="http://schemas.openxmlformats.org/spreadsheetml/2006/main">
  <c r="O29" i="5" l="1"/>
  <c r="J29" i="7" l="1"/>
  <c r="J29" i="5" l="1"/>
  <c r="J29" i="9"/>
  <c r="J29" i="8"/>
  <c r="S27" i="9"/>
  <c r="S25" i="9"/>
  <c r="S24" i="9"/>
  <c r="S22" i="9"/>
  <c r="S21" i="9"/>
  <c r="S19" i="9"/>
  <c r="S17" i="9"/>
  <c r="W27" i="9"/>
  <c r="S13" i="9"/>
  <c r="S11" i="9"/>
  <c r="E38" i="9"/>
  <c r="E37" i="9"/>
  <c r="S16" i="9"/>
  <c r="S10" i="9" l="1"/>
  <c r="S12" i="9"/>
  <c r="S14" i="9"/>
  <c r="S18" i="9"/>
  <c r="S20" i="9"/>
  <c r="S26" i="9"/>
  <c r="H29" i="9"/>
  <c r="T33" i="9" s="1"/>
  <c r="G29" i="9"/>
  <c r="E29" i="9"/>
  <c r="B29" i="9"/>
  <c r="D29" i="9"/>
  <c r="S23" i="9"/>
  <c r="C29" i="9"/>
  <c r="I29" i="9"/>
  <c r="N29" i="9"/>
  <c r="F29" i="9"/>
  <c r="O29" i="9"/>
  <c r="S15" i="9"/>
  <c r="T29" i="9"/>
  <c r="E36" i="9"/>
  <c r="Y27" i="9"/>
  <c r="W20" i="9"/>
  <c r="Y20" i="9" s="1"/>
  <c r="Y14" i="9"/>
  <c r="W16" i="9"/>
  <c r="Y16" i="9" s="1"/>
  <c r="W24" i="9"/>
  <c r="Y24" i="9" s="1"/>
  <c r="R29" i="9"/>
  <c r="T32" i="9" l="1"/>
  <c r="T34" i="9" s="1"/>
  <c r="S26" i="8"/>
  <c r="S22" i="8"/>
  <c r="S20" i="8"/>
  <c r="S18" i="8"/>
  <c r="S12" i="8"/>
  <c r="S10" i="8"/>
  <c r="E38" i="8"/>
  <c r="E37" i="8"/>
  <c r="E36" i="8"/>
  <c r="W27" i="8"/>
  <c r="S14" i="8"/>
  <c r="S15" i="8" l="1"/>
  <c r="S23" i="8"/>
  <c r="C29" i="8"/>
  <c r="G29" i="8"/>
  <c r="E29" i="8"/>
  <c r="N29" i="8"/>
  <c r="R29" i="8"/>
  <c r="S13" i="8"/>
  <c r="B29" i="8"/>
  <c r="F29" i="8"/>
  <c r="O29" i="8"/>
  <c r="D29" i="8"/>
  <c r="H29" i="8"/>
  <c r="T33" i="8" s="1"/>
  <c r="S17" i="8"/>
  <c r="S19" i="8"/>
  <c r="S21" i="8"/>
  <c r="S25" i="8"/>
  <c r="S27" i="8"/>
  <c r="S16" i="8"/>
  <c r="S24" i="8"/>
  <c r="I29" i="8"/>
  <c r="T29" i="8"/>
  <c r="S11" i="8"/>
  <c r="Y27" i="8"/>
  <c r="W20" i="8"/>
  <c r="Y20" i="8" s="1"/>
  <c r="Y14" i="8"/>
  <c r="W16" i="8"/>
  <c r="Y16" i="8" s="1"/>
  <c r="W24" i="8"/>
  <c r="Y24" i="8" s="1"/>
  <c r="S27" i="7"/>
  <c r="S25" i="7"/>
  <c r="S21" i="7"/>
  <c r="W27" i="7"/>
  <c r="E38" i="7"/>
  <c r="E37" i="7"/>
  <c r="E36" i="7"/>
  <c r="W16" i="5"/>
  <c r="S23" i="5"/>
  <c r="S27" i="5"/>
  <c r="T32" i="8" l="1"/>
  <c r="T34" i="8" s="1"/>
  <c r="S26" i="5"/>
  <c r="S22" i="5"/>
  <c r="W20" i="5"/>
  <c r="W24" i="5"/>
  <c r="Y24" i="5" s="1"/>
  <c r="O29" i="7"/>
  <c r="S20" i="7"/>
  <c r="S11" i="7"/>
  <c r="S13" i="7"/>
  <c r="S17" i="7"/>
  <c r="S19" i="7"/>
  <c r="S25" i="5"/>
  <c r="R29" i="5"/>
  <c r="W27" i="5"/>
  <c r="Y27" i="5" s="1"/>
  <c r="D29" i="5"/>
  <c r="T29" i="5"/>
  <c r="Y27" i="7"/>
  <c r="E29" i="7"/>
  <c r="I29" i="7"/>
  <c r="S14" i="7"/>
  <c r="S16" i="7"/>
  <c r="S18" i="7"/>
  <c r="S22" i="7"/>
  <c r="S24" i="7"/>
  <c r="S26" i="7"/>
  <c r="H29" i="5"/>
  <c r="T33" i="5" s="1"/>
  <c r="S10" i="7"/>
  <c r="S12" i="7"/>
  <c r="S15" i="7"/>
  <c r="F29" i="5"/>
  <c r="N29" i="5"/>
  <c r="C29" i="7"/>
  <c r="G29" i="7"/>
  <c r="B29" i="7"/>
  <c r="F29" i="7"/>
  <c r="N29" i="7"/>
  <c r="S23" i="7"/>
  <c r="E29" i="5"/>
  <c r="C29" i="5"/>
  <c r="G29" i="5"/>
  <c r="D29" i="7"/>
  <c r="H29" i="7"/>
  <c r="T33" i="7" s="1"/>
  <c r="T29" i="7"/>
  <c r="W20" i="7"/>
  <c r="Y20" i="7" s="1"/>
  <c r="Y14" i="7"/>
  <c r="W16" i="7"/>
  <c r="Y16" i="7" s="1"/>
  <c r="W24" i="7"/>
  <c r="Y24" i="7" s="1"/>
  <c r="R29" i="7"/>
  <c r="S24" i="5"/>
  <c r="I29" i="5"/>
  <c r="B29" i="5"/>
  <c r="T32" i="7" l="1"/>
  <c r="T34" i="7" s="1"/>
  <c r="V27" i="4"/>
  <c r="V16" i="4" l="1"/>
  <c r="X16" i="4" s="1"/>
  <c r="V20" i="4"/>
  <c r="X20" i="4" s="1"/>
  <c r="V24" i="4"/>
  <c r="X27" i="4"/>
  <c r="X14" i="4"/>
  <c r="X24" i="4" l="1"/>
  <c r="R13" i="4"/>
  <c r="R14" i="4"/>
  <c r="R22" i="4"/>
  <c r="R25" i="4"/>
  <c r="R26" i="4"/>
  <c r="C29" i="4"/>
  <c r="R15" i="4" l="1"/>
  <c r="R18" i="4"/>
  <c r="I29" i="4"/>
  <c r="M29" i="4"/>
  <c r="H29" i="4"/>
  <c r="B29" i="4"/>
  <c r="R24" i="4"/>
  <c r="E29" i="4"/>
  <c r="S29" i="4"/>
  <c r="R23" i="4"/>
  <c r="D29" i="4"/>
  <c r="Q29" i="4"/>
  <c r="R19" i="4"/>
  <c r="N29" i="4"/>
  <c r="F29" i="4"/>
  <c r="R27" i="4"/>
  <c r="R20" i="4"/>
  <c r="R21" i="4"/>
  <c r="R16" i="4"/>
  <c r="R17" i="4"/>
  <c r="E38" i="5" l="1"/>
  <c r="E37" i="5"/>
  <c r="S20" i="5" l="1"/>
  <c r="S11" i="5"/>
  <c r="S10" i="5"/>
  <c r="S14" i="5"/>
  <c r="S19" i="5"/>
  <c r="S18" i="5"/>
  <c r="S12" i="5"/>
  <c r="E36" i="5" l="1"/>
  <c r="R10" i="4" l="1"/>
  <c r="R11" i="4"/>
  <c r="S32" i="4"/>
  <c r="R12" i="4"/>
  <c r="G20" i="4" l="1"/>
  <c r="G24" i="4"/>
  <c r="G21" i="4"/>
  <c r="G25" i="4"/>
  <c r="G16" i="4"/>
  <c r="G13" i="4"/>
  <c r="G17" i="4"/>
  <c r="G14" i="4"/>
  <c r="G19" i="4"/>
  <c r="G26" i="4"/>
  <c r="G27" i="4"/>
  <c r="G18" i="4"/>
  <c r="G15" i="4"/>
  <c r="G23" i="4"/>
  <c r="G22" i="4"/>
  <c r="G10" i="4"/>
  <c r="G12" i="4"/>
  <c r="G11" i="4"/>
  <c r="G29" i="4" l="1"/>
  <c r="Y20" i="5" l="1"/>
  <c r="S21" i="5" l="1"/>
  <c r="S13" i="5"/>
  <c r="S17" i="5"/>
  <c r="Y16" i="5"/>
  <c r="S15" i="5"/>
  <c r="S16" i="5"/>
  <c r="T32" i="5" l="1"/>
  <c r="T34" i="5" s="1"/>
  <c r="S31" i="4" l="1"/>
  <c r="S33" i="4" s="1"/>
  <c r="Y14" i="5" l="1"/>
</calcChain>
</file>

<file path=xl/sharedStrings.xml><?xml version="1.0" encoding="utf-8"?>
<sst xmlns="http://schemas.openxmlformats.org/spreadsheetml/2006/main" count="360" uniqueCount="133">
  <si>
    <t>GWh</t>
  </si>
  <si>
    <t>kWs</t>
  </si>
  <si>
    <t>Revenue</t>
  </si>
  <si>
    <t>Alloc Cost</t>
  </si>
  <si>
    <t>Misc Rev</t>
  </si>
  <si>
    <t>Shifted Rev</t>
  </si>
  <si>
    <t>UR</t>
  </si>
  <si>
    <t>R1</t>
  </si>
  <si>
    <t>R2</t>
  </si>
  <si>
    <t>GSe</t>
  </si>
  <si>
    <t>GSd</t>
  </si>
  <si>
    <t>UGe</t>
  </si>
  <si>
    <t>UGd</t>
  </si>
  <si>
    <t>St Lgt</t>
  </si>
  <si>
    <t>Sen Lgt</t>
  </si>
  <si>
    <t>ST</t>
  </si>
  <si>
    <t>USL</t>
  </si>
  <si>
    <t>R/C Ratio from the CAM</t>
  </si>
  <si>
    <t>Fixed Rev %</t>
  </si>
  <si>
    <t>Number of Customers</t>
  </si>
  <si>
    <t>DGen</t>
  </si>
  <si>
    <t>Total Rev Req</t>
  </si>
  <si>
    <t>Total rev to be collected</t>
  </si>
  <si>
    <t>Revenue from Rates</t>
  </si>
  <si>
    <t>% Change in revenue from rates</t>
  </si>
  <si>
    <t>Revenue from Fixed Charge</t>
  </si>
  <si>
    <t>Revenue from Volumetric Charge</t>
  </si>
  <si>
    <t>%</t>
  </si>
  <si>
    <t>Misc Revenue</t>
  </si>
  <si>
    <t>R/C Ratio</t>
  </si>
  <si>
    <t>(A)</t>
  </si>
  <si>
    <t>(D=A-C)</t>
  </si>
  <si>
    <t>(C)</t>
  </si>
  <si>
    <t>(E)</t>
  </si>
  <si>
    <t>(F=A/B)</t>
  </si>
  <si>
    <t>(G)</t>
  </si>
  <si>
    <t>(H=BxG)</t>
  </si>
  <si>
    <t>(I=H-A)</t>
  </si>
  <si>
    <t>(J=I/D)</t>
  </si>
  <si>
    <t>Total Rev (K+L)</t>
  </si>
  <si>
    <t>Misc Rev (C)</t>
  </si>
  <si>
    <t>(L=H-C-K)</t>
  </si>
  <si>
    <t>(X)</t>
  </si>
  <si>
    <t>(Y)</t>
  </si>
  <si>
    <t>(Z)</t>
  </si>
  <si>
    <r>
      <t>(A=Y*X</t>
    </r>
    <r>
      <rPr>
        <vertAlign val="subscript"/>
        <sz val="10"/>
        <rFont val="Arial"/>
        <family val="2"/>
      </rPr>
      <t>RevReq</t>
    </r>
    <r>
      <rPr>
        <sz val="10"/>
        <rFont val="Arial"/>
        <family val="2"/>
      </rPr>
      <t>)</t>
    </r>
  </si>
  <si>
    <t>CSTA Rate Adders
($/kW)</t>
  </si>
  <si>
    <t>Hopper Foundry Rate Adder ($/kW)</t>
  </si>
  <si>
    <t>Total Volumetric Charge ($/kW)</t>
  </si>
  <si>
    <t>($)</t>
  </si>
  <si>
    <t>(%)</t>
  </si>
  <si>
    <t>(M)</t>
  </si>
  <si>
    <t>(K= (H - C) x M)</t>
  </si>
  <si>
    <t>Base Volumetric Charge ($/kWh)</t>
  </si>
  <si>
    <t>Base Volumetric Charge ($/kW)</t>
  </si>
  <si>
    <t>Base Fixed Charge ($/month)</t>
  </si>
  <si>
    <t>2022 R/C Ratio</t>
  </si>
  <si>
    <t>Target 2023 R/C Ratio</t>
  </si>
  <si>
    <t>AR</t>
  </si>
  <si>
    <t>AGSe</t>
  </si>
  <si>
    <t>AGSd</t>
  </si>
  <si>
    <t>AUR</t>
  </si>
  <si>
    <t>AUGe</t>
  </si>
  <si>
    <t>AUGd</t>
  </si>
  <si>
    <t>N/A*</t>
  </si>
  <si>
    <t>2024 Adjustments (from 2023 Revenue Requirement) by Rate Class</t>
  </si>
  <si>
    <t>Revenue Requirement**</t>
  </si>
  <si>
    <t xml:space="preserve">** 2023: Revenue with 2023 rates and 2024 charge determinants
</t>
  </si>
  <si>
    <t xml:space="preserve">    2024: 2024 Revenue before rate design adjustments </t>
  </si>
  <si>
    <t>Revenue - with 2023 Rates and 2024 Charge Determinants</t>
  </si>
  <si>
    <t>2023 Revenue</t>
  </si>
  <si>
    <t>2023 R/C Ratio</t>
  </si>
  <si>
    <t>Target 2024 R/C Ratio</t>
  </si>
  <si>
    <t>2024 Rates Revenue Requirement</t>
  </si>
  <si>
    <t>2024 Misc Rev</t>
  </si>
  <si>
    <t>2024 Total Revenue</t>
  </si>
  <si>
    <r>
      <t>(B=B</t>
    </r>
    <r>
      <rPr>
        <vertAlign val="subscript"/>
        <sz val="10"/>
        <rFont val="Arial"/>
        <family val="2"/>
      </rPr>
      <t>2023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</si>
  <si>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t>(C=A+B)</t>
  </si>
  <si>
    <t>N/A *</t>
  </si>
  <si>
    <t xml:space="preserve">** 2024: Revenue with 2024 rates and 2025 charge determinants
</t>
  </si>
  <si>
    <t xml:space="preserve">    2025: 2025 Revenue before rate design adjustments </t>
  </si>
  <si>
    <t xml:space="preserve">2025 Rate Design </t>
  </si>
  <si>
    <t>Revenue - with 2024 Rates and 2025 Charge Determinants</t>
  </si>
  <si>
    <t>2024 Revenue</t>
  </si>
  <si>
    <t>2025 Rates Revenue Requirement</t>
  </si>
  <si>
    <t>2025 Misc Rev</t>
  </si>
  <si>
    <t>2025 Total Revenue</t>
  </si>
  <si>
    <t>2024 R/C Ratio</t>
  </si>
  <si>
    <t>Target 2025 R/C Ratio</t>
  </si>
  <si>
    <t xml:space="preserve">2026 Rate Design </t>
  </si>
  <si>
    <t>Revenue - with 2025 Rates and 2026 Charge Determinants</t>
  </si>
  <si>
    <t>2025 Revenue</t>
  </si>
  <si>
    <t>2026 Rates Revenue Requirement</t>
  </si>
  <si>
    <t>2026 Misc Rev</t>
  </si>
  <si>
    <t>2026 Total Revenue</t>
  </si>
  <si>
    <t>2025 R/C Ratio</t>
  </si>
  <si>
    <t>Target 2026 R/C Ratio</t>
  </si>
  <si>
    <t>2026 Adjustments (from 2025 Revenue Requirement) by Rate Class</t>
  </si>
  <si>
    <t xml:space="preserve">** 2025: Revenue with 2025 rates and 2026 charge determinants
</t>
  </si>
  <si>
    <t xml:space="preserve">    2026: 2026 Revenue before rate design adjustments </t>
  </si>
  <si>
    <t>2025 Adjustments (from 2024 Revenue Requirement) by Rate Class</t>
  </si>
  <si>
    <t xml:space="preserve">    2027: 2027 Revenue before rate design adjustments </t>
  </si>
  <si>
    <t xml:space="preserve">** 2026: Revenue with 2026 rates and 2027 charge determinants
</t>
  </si>
  <si>
    <t>2027 Adjustments (from 2026 Revenue Requirement) by Rate Class</t>
  </si>
  <si>
    <t xml:space="preserve">2027 Rate Design </t>
  </si>
  <si>
    <t>Revenue - with 2026 Rates and 2027 Charge Determinants</t>
  </si>
  <si>
    <t>2026 Revenue</t>
  </si>
  <si>
    <t>2027 Rates Revenue Requirement</t>
  </si>
  <si>
    <t>2027 Misc Rev</t>
  </si>
  <si>
    <t>2027 Total Revenue</t>
  </si>
  <si>
    <t>2026 R/C Ratio</t>
  </si>
  <si>
    <t>2023 Rate Design Including 7th Year of Residential Phase-in to All-Fixed Rates for R1 and R2 Rate Classes</t>
  </si>
  <si>
    <t>2024 Rate Design Including 8th and Final Year of Residential Phase-in to All-Fixed Rates for R1 and R2 Rate Classes</t>
  </si>
  <si>
    <t>2024 Allocated Cost</t>
  </si>
  <si>
    <r>
      <t>(D=D</t>
    </r>
    <r>
      <rPr>
        <vertAlign val="subscript"/>
        <sz val="10"/>
        <rFont val="Arial"/>
        <family val="2"/>
      </rPr>
      <t>2023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AllocCost)</t>
    </r>
  </si>
  <si>
    <t>(F=C/D)</t>
  </si>
  <si>
    <t>(H=DxG)</t>
  </si>
  <si>
    <t>(I=H-C)</t>
  </si>
  <si>
    <t>(J=I/C)</t>
  </si>
  <si>
    <t>(K= (H - B) x M)</t>
  </si>
  <si>
    <t>(L=H-B-K)</t>
  </si>
  <si>
    <t>2025 Allocated Cost</t>
  </si>
  <si>
    <t>2026 Allocated Cost</t>
  </si>
  <si>
    <t>2027 R/C Ratio</t>
  </si>
  <si>
    <t>2027 Allocated Cost</t>
  </si>
  <si>
    <r>
      <t>(B=B</t>
    </r>
    <r>
      <rPr>
        <vertAlign val="subscript"/>
        <sz val="10"/>
        <rFont val="Arial"/>
        <family val="2"/>
      </rPr>
      <t>2024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</si>
  <si>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r>
      <t>(D=D</t>
    </r>
    <r>
      <rPr>
        <vertAlign val="subscript"/>
        <sz val="10"/>
        <rFont val="Arial"/>
        <family val="2"/>
      </rPr>
      <t>2024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AllocCost)</t>
    </r>
  </si>
  <si>
    <r>
      <t>(D=D</t>
    </r>
    <r>
      <rPr>
        <vertAlign val="subscript"/>
        <sz val="10"/>
        <rFont val="Arial"/>
        <family val="2"/>
      </rPr>
      <t>2025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AllocCost)</t>
    </r>
  </si>
  <si>
    <r>
      <t>(B=B</t>
    </r>
    <r>
      <rPr>
        <vertAlign val="subscript"/>
        <sz val="10"/>
        <rFont val="Arial"/>
        <family val="2"/>
      </rPr>
      <t>2025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</si>
  <si>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r>
      <t>(B=B</t>
    </r>
    <r>
      <rPr>
        <vertAlign val="subscript"/>
        <sz val="10"/>
        <rFont val="Arial"/>
        <family val="2"/>
      </rPr>
      <t>2026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</si>
  <si>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r>
      <t>(D=D</t>
    </r>
    <r>
      <rPr>
        <vertAlign val="subscript"/>
        <sz val="10"/>
        <rFont val="Arial"/>
        <family val="2"/>
      </rPr>
      <t>2026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AllocCost)</t>
    </r>
  </si>
  <si>
    <t>-</t>
  </si>
  <si>
    <t>* ST rates are listed in Exhibit L-02-01, Attachment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</si>
</sst>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000"/>
    <numFmt numFmtId="168" formatCode="0.0%"/>
    <numFmt numFmtId="169" formatCode="_(&quot;$&quot;* #,##0.0000_);_(&quot;$&quot;* \(#,##0.0000\);_(&quot;$&quot;* &quot;-&quot;??_);_(@_)"/>
    <numFmt numFmtId="170" formatCode="_(* #,##0.0000000000_);_(* \(#,##0.000000000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vertAlign val="subscript"/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0" fontId="0" fillId="0" borderId="0" xfId="0" applyBorder="1"/>
    <xf numFmtId="43" fontId="0" fillId="0" borderId="0" xfId="0" applyNumberFormat="1"/>
    <xf numFmtId="9" fontId="0" fillId="0" borderId="0" xfId="3" applyFont="1" applyBorder="1"/>
    <xf numFmtId="0" fontId="0" fillId="0" borderId="0" xfId="0" applyFill="1" applyBorder="1"/>
    <xf numFmtId="167" fontId="0" fillId="0" borderId="0" xfId="0" applyNumberFormat="1"/>
    <xf numFmtId="167" fontId="0" fillId="0" borderId="0" xfId="0" applyNumberFormat="1" applyBorder="1"/>
    <xf numFmtId="0" fontId="0" fillId="2" borderId="1" xfId="0" applyFill="1" applyBorder="1"/>
    <xf numFmtId="164" fontId="5" fillId="2" borderId="1" xfId="1" applyNumberFormat="1" applyFont="1" applyFill="1" applyBorder="1"/>
    <xf numFmtId="165" fontId="2" fillId="2" borderId="1" xfId="2" applyNumberFormat="1" applyFill="1" applyBorder="1"/>
    <xf numFmtId="168" fontId="0" fillId="2" borderId="1" xfId="3" applyNumberFormat="1" applyFont="1" applyFill="1" applyBorder="1" applyAlignment="1">
      <alignment horizontal="center"/>
    </xf>
    <xf numFmtId="3" fontId="0" fillId="2" borderId="0" xfId="0" applyNumberFormat="1" applyFill="1"/>
    <xf numFmtId="0" fontId="0" fillId="2" borderId="2" xfId="0" applyFill="1" applyBorder="1"/>
    <xf numFmtId="164" fontId="0" fillId="0" borderId="0" xfId="1" applyNumberFormat="1" applyFont="1"/>
    <xf numFmtId="0" fontId="0" fillId="2" borderId="0" xfId="0" applyFill="1" applyBorder="1"/>
    <xf numFmtId="0" fontId="0" fillId="2" borderId="0" xfId="0" applyFill="1"/>
    <xf numFmtId="0" fontId="8" fillId="2" borderId="0" xfId="0" applyFont="1" applyFill="1" applyBorder="1"/>
    <xf numFmtId="165" fontId="2" fillId="2" borderId="0" xfId="2" applyNumberFormat="1" applyFill="1" applyBorder="1"/>
    <xf numFmtId="166" fontId="0" fillId="2" borderId="0" xfId="3" applyNumberFormat="1" applyFont="1" applyFill="1" applyBorder="1"/>
    <xf numFmtId="10" fontId="4" fillId="2" borderId="0" xfId="3" applyNumberFormat="1" applyFont="1" applyFill="1" applyBorder="1"/>
    <xf numFmtId="10" fontId="0" fillId="2" borderId="0" xfId="0" applyNumberFormat="1" applyFill="1" applyBorder="1"/>
    <xf numFmtId="0" fontId="0" fillId="2" borderId="1" xfId="0" quotePrefix="1" applyFill="1" applyBorder="1" applyAlignment="1">
      <alignment horizontal="left" wrapText="1"/>
    </xf>
    <xf numFmtId="165" fontId="0" fillId="2" borderId="1" xfId="0" applyNumberFormat="1" applyFill="1" applyBorder="1" applyAlignment="1">
      <alignment horizontal="center"/>
    </xf>
    <xf numFmtId="10" fontId="0" fillId="2" borderId="1" xfId="3" applyNumberFormat="1" applyFont="1" applyFill="1" applyBorder="1" applyAlignment="1">
      <alignment horizontal="center"/>
    </xf>
    <xf numFmtId="0" fontId="0" fillId="2" borderId="0" xfId="0" quotePrefix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0" fillId="2" borderId="3" xfId="0" applyFill="1" applyBorder="1"/>
    <xf numFmtId="0" fontId="5" fillId="2" borderId="3" xfId="0" applyFont="1" applyFill="1" applyBorder="1"/>
    <xf numFmtId="164" fontId="2" fillId="2" borderId="3" xfId="1" applyNumberFormat="1" applyFill="1" applyBorder="1"/>
    <xf numFmtId="164" fontId="7" fillId="2" borderId="0" xfId="0" applyNumberFormat="1" applyFont="1" applyFill="1" applyBorder="1"/>
    <xf numFmtId="167" fontId="0" fillId="2" borderId="3" xfId="0" applyNumberFormat="1" applyFill="1" applyBorder="1" applyAlignment="1">
      <alignment horizontal="center"/>
    </xf>
    <xf numFmtId="165" fontId="4" fillId="2" borderId="0" xfId="2" applyNumberFormat="1" applyFont="1" applyFill="1" applyBorder="1"/>
    <xf numFmtId="0" fontId="4" fillId="2" borderId="0" xfId="0" applyFont="1" applyFill="1" applyBorder="1"/>
    <xf numFmtId="43" fontId="4" fillId="2" borderId="0" xfId="0" applyNumberFormat="1" applyFont="1" applyFill="1" applyBorder="1"/>
    <xf numFmtId="44" fontId="0" fillId="2" borderId="0" xfId="0" applyNumberFormat="1" applyFill="1"/>
    <xf numFmtId="165" fontId="4" fillId="2" borderId="0" xfId="0" applyNumberFormat="1" applyFont="1" applyFill="1"/>
    <xf numFmtId="43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 applyAlignment="1">
      <alignment horizontal="center"/>
    </xf>
    <xf numFmtId="2" fontId="0" fillId="2" borderId="0" xfId="0" applyNumberFormat="1" applyFill="1"/>
    <xf numFmtId="0" fontId="4" fillId="2" borderId="0" xfId="0" quotePrefix="1" applyFont="1" applyFill="1" applyAlignment="1">
      <alignment horizontal="left"/>
    </xf>
    <xf numFmtId="167" fontId="0" fillId="2" borderId="0" xfId="0" applyNumberFormat="1" applyFill="1"/>
    <xf numFmtId="167" fontId="0" fillId="2" borderId="0" xfId="0" applyNumberFormat="1" applyFill="1" applyBorder="1"/>
    <xf numFmtId="43" fontId="0" fillId="2" borderId="0" xfId="0" applyNumberFormat="1" applyFill="1" applyBorder="1"/>
    <xf numFmtId="0" fontId="0" fillId="2" borderId="0" xfId="0" applyFill="1" applyAlignment="1">
      <alignment wrapText="1"/>
    </xf>
    <xf numFmtId="44" fontId="0" fillId="2" borderId="0" xfId="2" applyFont="1" applyFill="1"/>
    <xf numFmtId="0" fontId="0" fillId="2" borderId="0" xfId="0" applyNumberFormat="1" applyFill="1" applyBorder="1"/>
    <xf numFmtId="164" fontId="0" fillId="2" borderId="0" xfId="0" applyNumberFormat="1" applyFill="1" applyBorder="1"/>
    <xf numFmtId="44" fontId="0" fillId="2" borderId="0" xfId="0" applyNumberFormat="1" applyFill="1" applyBorder="1"/>
    <xf numFmtId="3" fontId="4" fillId="2" borderId="0" xfId="0" applyNumberFormat="1" applyFont="1" applyFill="1" applyAlignment="1">
      <alignment horizontal="center" wrapText="1"/>
    </xf>
    <xf numFmtId="0" fontId="0" fillId="2" borderId="0" xfId="0" applyFill="1" applyBorder="1" applyAlignment="1">
      <alignment horizontal="right"/>
    </xf>
    <xf numFmtId="168" fontId="0" fillId="2" borderId="0" xfId="3" applyNumberFormat="1" applyFont="1" applyFill="1" applyBorder="1"/>
    <xf numFmtId="170" fontId="0" fillId="2" borderId="0" xfId="0" applyNumberFormat="1" applyFill="1"/>
    <xf numFmtId="9" fontId="0" fillId="2" borderId="0" xfId="3" applyFont="1" applyFill="1" applyBorder="1"/>
    <xf numFmtId="44" fontId="2" fillId="2" borderId="1" xfId="2" applyNumberFormat="1" applyFont="1" applyFill="1" applyBorder="1"/>
    <xf numFmtId="165" fontId="2" fillId="2" borderId="1" xfId="2" applyNumberFormat="1" applyFont="1" applyFill="1" applyBorder="1"/>
    <xf numFmtId="169" fontId="2" fillId="2" borderId="1" xfId="2" applyNumberFormat="1" applyFont="1" applyFill="1" applyBorder="1"/>
    <xf numFmtId="0" fontId="0" fillId="2" borderId="1" xfId="0" applyNumberFormat="1" applyFont="1" applyFill="1" applyBorder="1"/>
    <xf numFmtId="165" fontId="0" fillId="2" borderId="1" xfId="2" applyNumberFormat="1" applyFont="1" applyFill="1" applyBorder="1"/>
    <xf numFmtId="169" fontId="0" fillId="2" borderId="1" xfId="2" applyNumberFormat="1" applyFont="1" applyFill="1" applyBorder="1"/>
    <xf numFmtId="165" fontId="0" fillId="2" borderId="0" xfId="0" applyNumberFormat="1" applyFill="1"/>
    <xf numFmtId="44" fontId="0" fillId="2" borderId="0" xfId="2" applyFont="1" applyFill="1" applyBorder="1"/>
    <xf numFmtId="3" fontId="0" fillId="2" borderId="0" xfId="0" applyNumberFormat="1" applyFill="1" applyBorder="1"/>
    <xf numFmtId="165" fontId="0" fillId="2" borderId="3" xfId="2" applyNumberFormat="1" applyFont="1" applyFill="1" applyBorder="1"/>
    <xf numFmtId="9" fontId="0" fillId="2" borderId="0" xfId="3" applyFont="1" applyFill="1"/>
    <xf numFmtId="165" fontId="4" fillId="2" borderId="0" xfId="2" applyNumberFormat="1" applyFont="1" applyFill="1" applyAlignment="1">
      <alignment vertical="center"/>
    </xf>
    <xf numFmtId="165" fontId="7" fillId="2" borderId="0" xfId="2" applyNumberFormat="1" applyFont="1" applyFill="1" applyBorder="1"/>
    <xf numFmtId="39" fontId="2" fillId="2" borderId="1" xfId="2" applyNumberFormat="1" applyFill="1" applyBorder="1"/>
    <xf numFmtId="9" fontId="2" fillId="2" borderId="1" xfId="2" applyNumberFormat="1" applyFont="1" applyFill="1" applyBorder="1"/>
    <xf numFmtId="164" fontId="2" fillId="2" borderId="0" xfId="1" applyNumberFormat="1" applyFill="1" applyBorder="1"/>
    <xf numFmtId="0" fontId="0" fillId="2" borderId="0" xfId="0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44" fontId="0" fillId="2" borderId="1" xfId="2" quotePrefix="1" applyNumberFormat="1" applyFont="1" applyFill="1" applyBorder="1" applyAlignment="1">
      <alignment horizontal="right"/>
    </xf>
    <xf numFmtId="169" fontId="0" fillId="2" borderId="1" xfId="2" quotePrefix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/>
    </xf>
    <xf numFmtId="0" fontId="0" fillId="2" borderId="0" xfId="0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44" fontId="0" fillId="2" borderId="0" xfId="0" applyNumberFormat="1" applyFill="1" applyBorder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5" fillId="2" borderId="0" xfId="0" applyFont="1" applyFill="1" applyBorder="1"/>
    <xf numFmtId="167" fontId="0" fillId="2" borderId="0" xfId="0" applyNumberForma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/>
    <xf numFmtId="0" fontId="10" fillId="2" borderId="1" xfId="0" applyFont="1" applyFill="1" applyBorder="1"/>
    <xf numFmtId="164" fontId="11" fillId="2" borderId="1" xfId="1" applyNumberFormat="1" applyFont="1" applyFill="1" applyBorder="1"/>
    <xf numFmtId="165" fontId="10" fillId="2" borderId="1" xfId="2" applyNumberFormat="1" applyFont="1" applyFill="1" applyBorder="1"/>
    <xf numFmtId="10" fontId="10" fillId="2" borderId="1" xfId="3" applyNumberFormat="1" applyFont="1" applyFill="1" applyBorder="1"/>
    <xf numFmtId="165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164" fontId="12" fillId="2" borderId="0" xfId="0" applyNumberFormat="1" applyFont="1" applyFill="1" applyBorder="1"/>
    <xf numFmtId="9" fontId="12" fillId="2" borderId="0" xfId="3" applyFont="1" applyFill="1" applyBorder="1"/>
    <xf numFmtId="168" fontId="10" fillId="2" borderId="1" xfId="3" applyNumberFormat="1" applyFont="1" applyFill="1" applyBorder="1" applyAlignment="1">
      <alignment horizontal="center"/>
    </xf>
    <xf numFmtId="44" fontId="10" fillId="2" borderId="1" xfId="2" applyNumberFormat="1" applyFont="1" applyFill="1" applyBorder="1"/>
    <xf numFmtId="9" fontId="10" fillId="2" borderId="1" xfId="3" applyFont="1" applyFill="1" applyBorder="1"/>
    <xf numFmtId="169" fontId="10" fillId="2" borderId="1" xfId="2" applyNumberFormat="1" applyFont="1" applyFill="1" applyBorder="1"/>
    <xf numFmtId="0" fontId="10" fillId="2" borderId="1" xfId="0" applyNumberFormat="1" applyFont="1" applyFill="1" applyBorder="1"/>
    <xf numFmtId="169" fontId="10" fillId="2" borderId="1" xfId="0" applyNumberFormat="1" applyFont="1" applyFill="1" applyBorder="1"/>
    <xf numFmtId="44" fontId="10" fillId="2" borderId="1" xfId="2" applyNumberFormat="1" applyFont="1" applyFill="1" applyBorder="1" applyAlignment="1">
      <alignment horizontal="center"/>
    </xf>
    <xf numFmtId="0" fontId="6" fillId="2" borderId="0" xfId="0" applyFont="1" applyFill="1" applyBorder="1"/>
    <xf numFmtId="44" fontId="10" fillId="2" borderId="0" xfId="0" applyNumberFormat="1" applyFont="1" applyFill="1"/>
    <xf numFmtId="165" fontId="6" fillId="2" borderId="0" xfId="0" applyNumberFormat="1" applyFont="1" applyFill="1"/>
    <xf numFmtId="0" fontId="10" fillId="2" borderId="0" xfId="0" applyFont="1" applyFill="1"/>
    <xf numFmtId="164" fontId="10" fillId="2" borderId="0" xfId="0" applyNumberFormat="1" applyFont="1" applyFill="1"/>
    <xf numFmtId="0" fontId="6" fillId="2" borderId="0" xfId="0" applyFont="1" applyFill="1" applyAlignment="1">
      <alignment horizontal="center"/>
    </xf>
    <xf numFmtId="43" fontId="10" fillId="2" borderId="0" xfId="0" applyNumberFormat="1" applyFont="1" applyFill="1"/>
    <xf numFmtId="43" fontId="10" fillId="2" borderId="0" xfId="0" applyNumberFormat="1" applyFont="1" applyFill="1" applyBorder="1"/>
    <xf numFmtId="0" fontId="6" fillId="2" borderId="0" xfId="0" quotePrefix="1" applyFont="1" applyFill="1" applyAlignment="1">
      <alignment horizontal="center"/>
    </xf>
    <xf numFmtId="0" fontId="10" fillId="2" borderId="0" xfId="0" applyFont="1" applyFill="1" applyBorder="1"/>
    <xf numFmtId="164" fontId="10" fillId="2" borderId="0" xfId="0" applyNumberFormat="1" applyFont="1" applyFill="1" applyBorder="1"/>
    <xf numFmtId="3" fontId="10" fillId="2" borderId="0" xfId="0" applyNumberFormat="1" applyFont="1" applyFill="1"/>
    <xf numFmtId="0" fontId="6" fillId="0" borderId="0" xfId="0" applyFont="1" applyFill="1" applyBorder="1"/>
    <xf numFmtId="0" fontId="10" fillId="0" borderId="0" xfId="0" applyFont="1" applyFill="1"/>
    <xf numFmtId="0" fontId="0" fillId="2" borderId="2" xfId="0" applyFill="1" applyBorder="1" applyAlignment="1"/>
    <xf numFmtId="0" fontId="0" fillId="2" borderId="4" xfId="0" applyFill="1" applyBorder="1" applyAlignment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6">
    <cellStyle name="Comma" xfId="1" builtinId="3"/>
    <cellStyle name="Currency" xfId="2" builtinId="4"/>
    <cellStyle name="Normal" xfId="0" builtinId="0"/>
    <cellStyle name="Normal 2" xfId="5"/>
    <cellStyle name="Percent" xfId="3" builtinId="5"/>
    <cellStyle name="Percent 2" xfId="4"/>
  </cellStyles>
  <dxfs count="0"/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45"/>
  <sheetViews>
    <sheetView topLeftCell="A4" zoomScale="90" zoomScaleNormal="90" zoomScaleSheetLayoutView="80" workbookViewId="0">
      <selection activeCell="F34" sqref="F34"/>
    </sheetView>
  </sheetViews>
  <sheetFormatPr defaultRowHeight="12.5" x14ac:dyDescent="0.25"/>
  <cols>
    <col min="1" max="1" width="8.36328125" customWidth="1"/>
    <col min="2" max="2" width="12.26953125" bestFit="1" customWidth="1"/>
    <col min="3" max="3" width="9" bestFit="1" customWidth="1"/>
    <col min="4" max="4" width="13.26953125" bestFit="1" customWidth="1"/>
    <col min="5" max="5" width="16.26953125" bestFit="1" customWidth="1"/>
    <col min="6" max="6" width="17.6328125" customWidth="1"/>
    <col min="7" max="7" width="8.1796875" bestFit="1" customWidth="1"/>
    <col min="8" max="8" width="14.453125" bestFit="1" customWidth="1"/>
    <col min="9" max="9" width="16.26953125" bestFit="1" customWidth="1"/>
    <col min="10" max="10" width="10.08984375" bestFit="1" customWidth="1"/>
    <col min="11" max="11" width="15.453125" bestFit="1" customWidth="1"/>
    <col min="12" max="12" width="13.08984375" bestFit="1" customWidth="1"/>
    <col min="13" max="13" width="16.26953125" bestFit="1" customWidth="1"/>
    <col min="14" max="14" width="13.08984375" bestFit="1" customWidth="1"/>
    <col min="15" max="15" width="14.81640625" bestFit="1" customWidth="1"/>
    <col min="16" max="16" width="12.453125" bestFit="1" customWidth="1"/>
    <col min="17" max="17" width="16.453125" bestFit="1" customWidth="1"/>
    <col min="18" max="18" width="17.26953125" customWidth="1"/>
    <col min="19" max="19" width="17.54296875" bestFit="1" customWidth="1"/>
    <col min="20" max="21" width="12.26953125" bestFit="1" customWidth="1"/>
    <col min="22" max="23" width="10.1796875" bestFit="1" customWidth="1"/>
    <col min="24" max="24" width="12.26953125" bestFit="1" customWidth="1"/>
  </cols>
  <sheetData>
    <row r="1" spans="1:24" s="1" customFormat="1" x14ac:dyDescent="0.25">
      <c r="A1" s="1">
        <v>1</v>
      </c>
      <c r="B1" s="1">
        <v>3</v>
      </c>
      <c r="C1" s="1">
        <v>4</v>
      </c>
      <c r="D1" s="1">
        <v>5</v>
      </c>
      <c r="E1" s="1">
        <v>7</v>
      </c>
      <c r="H1" s="1">
        <v>9</v>
      </c>
      <c r="I1" s="1">
        <v>10</v>
      </c>
      <c r="J1" s="1">
        <v>11</v>
      </c>
      <c r="K1" s="1">
        <v>12</v>
      </c>
      <c r="L1" s="1">
        <v>14</v>
      </c>
      <c r="M1" s="1">
        <v>15</v>
      </c>
      <c r="N1" s="1">
        <v>16</v>
      </c>
      <c r="O1" s="1">
        <v>17</v>
      </c>
      <c r="P1" s="1">
        <v>19</v>
      </c>
      <c r="Q1" s="1">
        <v>20</v>
      </c>
      <c r="R1" s="1">
        <v>21</v>
      </c>
      <c r="S1" s="1">
        <v>22</v>
      </c>
      <c r="T1" s="1">
        <v>23</v>
      </c>
      <c r="U1" s="1">
        <v>25</v>
      </c>
      <c r="V1" s="1">
        <v>30</v>
      </c>
    </row>
    <row r="2" spans="1:24" x14ac:dyDescent="0.25">
      <c r="H2" s="7"/>
    </row>
    <row r="3" spans="1:24" s="18" customFormat="1" ht="23" x14ac:dyDescent="0.5">
      <c r="A3" s="28" t="s">
        <v>111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4" s="18" customFormat="1" ht="23" x14ac:dyDescent="0.5">
      <c r="A4" s="2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4" s="18" customFormat="1" ht="23" x14ac:dyDescent="0.5">
      <c r="A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4" s="18" customFormat="1" ht="15.5" x14ac:dyDescent="0.3">
      <c r="E6" s="30"/>
      <c r="F6" s="85"/>
      <c r="G6" s="86"/>
    </row>
    <row r="7" spans="1:24" s="31" customFormat="1" ht="77.5" x14ac:dyDescent="0.3">
      <c r="B7" s="32" t="s">
        <v>19</v>
      </c>
      <c r="C7" s="31" t="s">
        <v>0</v>
      </c>
      <c r="D7" s="31" t="s">
        <v>1</v>
      </c>
      <c r="E7" s="31" t="s">
        <v>2</v>
      </c>
      <c r="F7" s="94" t="s">
        <v>3</v>
      </c>
      <c r="G7" s="86"/>
      <c r="H7" s="31" t="s">
        <v>4</v>
      </c>
      <c r="I7" s="32" t="s">
        <v>23</v>
      </c>
      <c r="J7" s="32" t="s">
        <v>56</v>
      </c>
      <c r="K7" s="32" t="s">
        <v>17</v>
      </c>
      <c r="L7" s="32" t="s">
        <v>57</v>
      </c>
      <c r="M7" s="32" t="s">
        <v>22</v>
      </c>
      <c r="N7" s="32" t="s">
        <v>5</v>
      </c>
      <c r="O7" s="32" t="s">
        <v>24</v>
      </c>
      <c r="P7" s="32" t="s">
        <v>55</v>
      </c>
      <c r="Q7" s="32" t="s">
        <v>25</v>
      </c>
      <c r="R7" s="32" t="s">
        <v>18</v>
      </c>
      <c r="S7" s="32" t="s">
        <v>26</v>
      </c>
      <c r="T7" s="32" t="s">
        <v>53</v>
      </c>
      <c r="U7" s="32" t="s">
        <v>54</v>
      </c>
      <c r="V7" s="32" t="s">
        <v>46</v>
      </c>
      <c r="W7" s="32" t="s">
        <v>47</v>
      </c>
      <c r="X7" s="32" t="s">
        <v>48</v>
      </c>
    </row>
    <row r="8" spans="1:24" s="18" customFormat="1" x14ac:dyDescent="0.25">
      <c r="E8" s="78" t="s">
        <v>30</v>
      </c>
      <c r="F8" s="78" t="s">
        <v>49</v>
      </c>
      <c r="G8" s="78" t="s">
        <v>50</v>
      </c>
      <c r="H8" s="78" t="s">
        <v>32</v>
      </c>
      <c r="I8" s="78" t="s">
        <v>31</v>
      </c>
      <c r="J8" s="78" t="s">
        <v>33</v>
      </c>
      <c r="K8" s="78" t="s">
        <v>34</v>
      </c>
      <c r="L8" s="78" t="s">
        <v>35</v>
      </c>
      <c r="M8" s="78" t="s">
        <v>36</v>
      </c>
      <c r="N8" s="78" t="s">
        <v>37</v>
      </c>
      <c r="O8" s="78" t="s">
        <v>38</v>
      </c>
      <c r="P8" s="78"/>
      <c r="Q8" s="78" t="s">
        <v>52</v>
      </c>
      <c r="R8" s="78" t="s">
        <v>51</v>
      </c>
      <c r="S8" s="78" t="s">
        <v>41</v>
      </c>
    </row>
    <row r="9" spans="1:24" s="18" customFormat="1" x14ac:dyDescent="0.25"/>
    <row r="10" spans="1:24" s="18" customFormat="1" ht="15.5" x14ac:dyDescent="0.35">
      <c r="A10" s="99" t="s">
        <v>6</v>
      </c>
      <c r="B10" s="100">
        <v>246399.44217882439</v>
      </c>
      <c r="C10" s="100">
        <v>2041.267573237734</v>
      </c>
      <c r="D10" s="100">
        <v>0</v>
      </c>
      <c r="E10" s="101">
        <v>110711376.82432206</v>
      </c>
      <c r="F10" s="101">
        <v>105950345.57760662</v>
      </c>
      <c r="G10" s="102">
        <f>F10/F$29</f>
        <v>6.4905582325160804E-2</v>
      </c>
      <c r="H10" s="101">
        <v>4630635.193101367</v>
      </c>
      <c r="I10" s="103">
        <v>106080741.6312207</v>
      </c>
      <c r="J10" s="104">
        <v>1.1173266021264381</v>
      </c>
      <c r="K10" s="104">
        <v>1.0449364390532174</v>
      </c>
      <c r="L10" s="104">
        <v>1.0449364390532174</v>
      </c>
      <c r="M10" s="101">
        <v>110711376.82432206</v>
      </c>
      <c r="N10" s="101">
        <v>0</v>
      </c>
      <c r="O10" s="107">
        <v>0</v>
      </c>
      <c r="P10" s="108">
        <v>35.876955420158986</v>
      </c>
      <c r="Q10" s="101">
        <v>106080741.6312207</v>
      </c>
      <c r="R10" s="109">
        <f>Q10/SUM(Q10,S10)</f>
        <v>1</v>
      </c>
      <c r="S10" s="101">
        <v>0</v>
      </c>
      <c r="T10" s="110">
        <v>0</v>
      </c>
      <c r="U10" s="110"/>
      <c r="V10" s="111"/>
      <c r="W10" s="111"/>
      <c r="X10" s="111"/>
    </row>
    <row r="11" spans="1:24" s="18" customFormat="1" ht="15.5" x14ac:dyDescent="0.35">
      <c r="A11" s="99" t="s">
        <v>7</v>
      </c>
      <c r="B11" s="100">
        <v>544980.86710812268</v>
      </c>
      <c r="C11" s="100">
        <v>5124.4492123305745</v>
      </c>
      <c r="D11" s="100">
        <v>0</v>
      </c>
      <c r="E11" s="101">
        <v>413840697.62367135</v>
      </c>
      <c r="F11" s="101">
        <v>362426965.73858428</v>
      </c>
      <c r="G11" s="102">
        <f>F11/F$29</f>
        <v>0.22202412963696636</v>
      </c>
      <c r="H11" s="101">
        <v>12774105.617574647</v>
      </c>
      <c r="I11" s="103">
        <v>401066592.00609672</v>
      </c>
      <c r="J11" s="104">
        <v>1.1152538011997595</v>
      </c>
      <c r="K11" s="104">
        <v>1.1418595654998016</v>
      </c>
      <c r="L11" s="104">
        <v>1.1418595654998016</v>
      </c>
      <c r="M11" s="101">
        <v>413840697.62367135</v>
      </c>
      <c r="N11" s="101">
        <v>0</v>
      </c>
      <c r="O11" s="107">
        <v>0</v>
      </c>
      <c r="P11" s="108">
        <v>57.223842335207785</v>
      </c>
      <c r="Q11" s="101">
        <v>374230790.58120048</v>
      </c>
      <c r="R11" s="109">
        <f t="shared" ref="R11:R12" si="0">Q11/SUM(Q11,S11)</f>
        <v>0.93308891351267587</v>
      </c>
      <c r="S11" s="101">
        <v>26835801.424896285</v>
      </c>
      <c r="T11" s="110">
        <v>5.2368167412652515E-3</v>
      </c>
      <c r="U11" s="110"/>
      <c r="V11" s="111"/>
      <c r="W11" s="111"/>
      <c r="X11" s="111"/>
    </row>
    <row r="12" spans="1:24" s="18" customFormat="1" ht="15.5" x14ac:dyDescent="0.35">
      <c r="A12" s="99" t="s">
        <v>8</v>
      </c>
      <c r="B12" s="100">
        <v>414576.7882517837</v>
      </c>
      <c r="C12" s="100">
        <v>4867.2860708326898</v>
      </c>
      <c r="D12" s="100">
        <v>0</v>
      </c>
      <c r="E12" s="101">
        <v>635279075.78007185</v>
      </c>
      <c r="F12" s="101">
        <v>666619687.88143206</v>
      </c>
      <c r="G12" s="102">
        <f>F12/F$29</f>
        <v>0.40837374144918465</v>
      </c>
      <c r="H12" s="101">
        <v>15923711.348450653</v>
      </c>
      <c r="I12" s="103">
        <v>619355364.43162119</v>
      </c>
      <c r="J12" s="104">
        <v>0.97247284228995223</v>
      </c>
      <c r="K12" s="104">
        <v>0.95298576884075681</v>
      </c>
      <c r="L12" s="104">
        <v>0.95298576884075681</v>
      </c>
      <c r="M12" s="101">
        <v>635279075.78007185</v>
      </c>
      <c r="N12" s="101">
        <v>0</v>
      </c>
      <c r="O12" s="107">
        <v>0</v>
      </c>
      <c r="P12" s="108">
        <v>116.57734632747076</v>
      </c>
      <c r="Q12" s="101">
        <v>579963141.88030434</v>
      </c>
      <c r="R12" s="109">
        <f t="shared" si="0"/>
        <v>0.93639802799243244</v>
      </c>
      <c r="S12" s="101">
        <v>39392222.551316701</v>
      </c>
      <c r="T12" s="110">
        <v>8.093262236500828E-3</v>
      </c>
      <c r="U12" s="110"/>
      <c r="V12" s="111"/>
      <c r="W12" s="111"/>
      <c r="X12" s="111"/>
    </row>
    <row r="13" spans="1:24" s="18" customFormat="1" ht="15.5" x14ac:dyDescent="0.35">
      <c r="A13" s="99" t="s">
        <v>9</v>
      </c>
      <c r="B13" s="100">
        <v>88794.916531946306</v>
      </c>
      <c r="C13" s="100">
        <v>2010.9349727918002</v>
      </c>
      <c r="D13" s="100">
        <v>0</v>
      </c>
      <c r="E13" s="101">
        <v>167001062.14213005</v>
      </c>
      <c r="F13" s="101">
        <v>163915598.35746959</v>
      </c>
      <c r="G13" s="102">
        <f t="shared" ref="G13:G27" si="1">F13/F$29</f>
        <v>0.10041531535898429</v>
      </c>
      <c r="H13" s="101">
        <v>3849329.7625379832</v>
      </c>
      <c r="I13" s="103">
        <v>163151732.37959206</v>
      </c>
      <c r="J13" s="104">
        <v>0.94155000438220215</v>
      </c>
      <c r="K13" s="104">
        <v>1.018823490964732</v>
      </c>
      <c r="L13" s="104">
        <v>1.018823490964732</v>
      </c>
      <c r="M13" s="101">
        <v>167001062.14213005</v>
      </c>
      <c r="N13" s="101">
        <v>0</v>
      </c>
      <c r="O13" s="107">
        <v>0</v>
      </c>
      <c r="P13" s="108">
        <v>30.946717344087759</v>
      </c>
      <c r="Q13" s="101">
        <v>32974934.202072091</v>
      </c>
      <c r="R13" s="109">
        <f t="shared" ref="R13:R27" si="2">Q13/SUM(Q13,S13)</f>
        <v>0.2021120690606702</v>
      </c>
      <c r="S13" s="101">
        <v>130176798.17751998</v>
      </c>
      <c r="T13" s="110">
        <v>6.4734464285930784E-2</v>
      </c>
      <c r="U13" s="110"/>
      <c r="V13" s="111"/>
      <c r="W13" s="111"/>
      <c r="X13" s="111"/>
    </row>
    <row r="14" spans="1:24" s="18" customFormat="1" ht="15.5" x14ac:dyDescent="0.35">
      <c r="A14" s="99" t="s">
        <v>10</v>
      </c>
      <c r="B14" s="100">
        <v>5342.5982814367044</v>
      </c>
      <c r="C14" s="100">
        <v>2201.2146722448751</v>
      </c>
      <c r="D14" s="100">
        <v>7055234.0324765751</v>
      </c>
      <c r="E14" s="101">
        <v>137617933.5090026</v>
      </c>
      <c r="F14" s="101">
        <v>148342939.11800131</v>
      </c>
      <c r="G14" s="102">
        <f t="shared" si="1"/>
        <v>9.0875445424830781E-2</v>
      </c>
      <c r="H14" s="101">
        <v>2277034.429535199</v>
      </c>
      <c r="I14" s="103">
        <v>135340899.07946739</v>
      </c>
      <c r="J14" s="104">
        <v>0.87601603497415204</v>
      </c>
      <c r="K14" s="104">
        <v>0.92770127332809971</v>
      </c>
      <c r="L14" s="104">
        <v>0.92770127332809971</v>
      </c>
      <c r="M14" s="101">
        <v>137617933.5090026</v>
      </c>
      <c r="N14" s="101">
        <v>0</v>
      </c>
      <c r="O14" s="107">
        <v>0</v>
      </c>
      <c r="P14" s="108">
        <v>99.803345795211925</v>
      </c>
      <c r="Q14" s="101">
        <v>6398510.2047255887</v>
      </c>
      <c r="R14" s="109">
        <f t="shared" si="2"/>
        <v>4.7276989056860112E-2</v>
      </c>
      <c r="S14" s="101">
        <v>128942388.87474179</v>
      </c>
      <c r="T14" s="110"/>
      <c r="U14" s="110">
        <v>18.276132057589532</v>
      </c>
      <c r="V14" s="110">
        <v>0.12909999999999999</v>
      </c>
      <c r="W14" s="110">
        <v>1.2200000000000001E-2</v>
      </c>
      <c r="X14" s="112">
        <f>U14+V14+W14</f>
        <v>18.417432057589533</v>
      </c>
    </row>
    <row r="15" spans="1:24" s="18" customFormat="1" ht="15.5" x14ac:dyDescent="0.35">
      <c r="A15" s="99" t="s">
        <v>11</v>
      </c>
      <c r="B15" s="100">
        <v>18432.018802277362</v>
      </c>
      <c r="C15" s="100">
        <v>551.68497195534019</v>
      </c>
      <c r="D15" s="100">
        <v>0</v>
      </c>
      <c r="E15" s="101">
        <v>23109351.421063971</v>
      </c>
      <c r="F15" s="101">
        <v>23884503.392980997</v>
      </c>
      <c r="G15" s="102">
        <f t="shared" si="1"/>
        <v>1.4631737091722755E-2</v>
      </c>
      <c r="H15" s="101">
        <v>626750.16128312354</v>
      </c>
      <c r="I15" s="103">
        <v>22482601.259780847</v>
      </c>
      <c r="J15" s="104">
        <v>0.98897809238494505</v>
      </c>
      <c r="K15" s="104">
        <v>0.9675458200171404</v>
      </c>
      <c r="L15" s="104">
        <v>0.9675458200171404</v>
      </c>
      <c r="M15" s="101">
        <v>23109351.421063971</v>
      </c>
      <c r="N15" s="101">
        <v>0</v>
      </c>
      <c r="O15" s="107">
        <v>0</v>
      </c>
      <c r="P15" s="108">
        <v>24.101326548044998</v>
      </c>
      <c r="Q15" s="101">
        <v>5330833.2491207039</v>
      </c>
      <c r="R15" s="109">
        <f t="shared" si="2"/>
        <v>0.23710927341210458</v>
      </c>
      <c r="S15" s="101">
        <v>17151768.010660142</v>
      </c>
      <c r="T15" s="110">
        <v>3.1089786531376836E-2</v>
      </c>
      <c r="U15" s="110"/>
      <c r="V15" s="110"/>
      <c r="W15" s="111"/>
      <c r="X15" s="112"/>
    </row>
    <row r="16" spans="1:24" s="18" customFormat="1" ht="15.5" x14ac:dyDescent="0.35">
      <c r="A16" s="99" t="s">
        <v>12</v>
      </c>
      <c r="B16" s="100">
        <v>1742.9663843396359</v>
      </c>
      <c r="C16" s="100">
        <v>890.83874160231824</v>
      </c>
      <c r="D16" s="100">
        <v>2323293.5358517054</v>
      </c>
      <c r="E16" s="101">
        <v>26870777.324731089</v>
      </c>
      <c r="F16" s="101">
        <v>27668136.952557616</v>
      </c>
      <c r="G16" s="102">
        <f t="shared" si="1"/>
        <v>1.6949605317168603E-2</v>
      </c>
      <c r="H16" s="101">
        <v>469593.13713400881</v>
      </c>
      <c r="I16" s="103">
        <v>26401184.187597081</v>
      </c>
      <c r="J16" s="104">
        <v>0.87019646700137798</v>
      </c>
      <c r="K16" s="104">
        <v>0.9711813039962266</v>
      </c>
      <c r="L16" s="104">
        <v>0.9711813039962266</v>
      </c>
      <c r="M16" s="101">
        <v>26870777.324731089</v>
      </c>
      <c r="N16" s="101">
        <v>0</v>
      </c>
      <c r="O16" s="107">
        <v>0</v>
      </c>
      <c r="P16" s="108">
        <v>91.192475817338618</v>
      </c>
      <c r="Q16" s="101">
        <v>1907345.0382519166</v>
      </c>
      <c r="R16" s="109">
        <f t="shared" si="2"/>
        <v>7.224467753790989E-2</v>
      </c>
      <c r="S16" s="101">
        <v>24493839.149345163</v>
      </c>
      <c r="T16" s="110"/>
      <c r="U16" s="110">
        <v>10.542722549419857</v>
      </c>
      <c r="V16" s="110">
        <f>V14</f>
        <v>0.12909999999999999</v>
      </c>
      <c r="W16" s="111"/>
      <c r="X16" s="112">
        <f>U16+V16+W16</f>
        <v>10.671822549419856</v>
      </c>
    </row>
    <row r="17" spans="1:24" s="18" customFormat="1" ht="15.5" x14ac:dyDescent="0.35">
      <c r="A17" s="99" t="s">
        <v>13</v>
      </c>
      <c r="B17" s="100">
        <v>5493.909688122113</v>
      </c>
      <c r="C17" s="100">
        <v>84.012530666556856</v>
      </c>
      <c r="D17" s="100">
        <v>0</v>
      </c>
      <c r="E17" s="101">
        <v>9398309.1358022988</v>
      </c>
      <c r="F17" s="101">
        <v>9598291.5539416242</v>
      </c>
      <c r="G17" s="102">
        <f t="shared" si="1"/>
        <v>5.8799496994460555E-3</v>
      </c>
      <c r="H17" s="101">
        <v>266105.17045039631</v>
      </c>
      <c r="I17" s="103">
        <v>9132203.9653519019</v>
      </c>
      <c r="J17" s="104">
        <v>0.9326416976294335</v>
      </c>
      <c r="K17" s="104">
        <v>0.97916479021131619</v>
      </c>
      <c r="L17" s="104">
        <v>0.97916479021131619</v>
      </c>
      <c r="M17" s="101">
        <v>9398309.1358022988</v>
      </c>
      <c r="N17" s="101">
        <v>0</v>
      </c>
      <c r="O17" s="107">
        <v>0</v>
      </c>
      <c r="P17" s="108">
        <v>2.9746344585610083</v>
      </c>
      <c r="Q17" s="101">
        <v>196108.47684612242</v>
      </c>
      <c r="R17" s="109">
        <f t="shared" si="2"/>
        <v>2.1474386423055054E-2</v>
      </c>
      <c r="S17" s="101">
        <v>8936095.4885057788</v>
      </c>
      <c r="T17" s="110">
        <v>0.10636622201005784</v>
      </c>
      <c r="U17" s="110"/>
      <c r="V17" s="110"/>
      <c r="W17" s="111"/>
      <c r="X17" s="112"/>
    </row>
    <row r="18" spans="1:24" s="18" customFormat="1" ht="15.5" x14ac:dyDescent="0.35">
      <c r="A18" s="99" t="s">
        <v>14</v>
      </c>
      <c r="B18" s="100">
        <v>19409.438554209246</v>
      </c>
      <c r="C18" s="100">
        <v>11.474983252941515</v>
      </c>
      <c r="D18" s="100">
        <v>0</v>
      </c>
      <c r="E18" s="101">
        <v>5278121.4537518006</v>
      </c>
      <c r="F18" s="101">
        <v>4708790.7030734755</v>
      </c>
      <c r="G18" s="102">
        <f t="shared" si="1"/>
        <v>2.8846229897987589E-3</v>
      </c>
      <c r="H18" s="101">
        <v>2746090.6855762345</v>
      </c>
      <c r="I18" s="103">
        <v>2532030.7681755661</v>
      </c>
      <c r="J18" s="104">
        <v>0.93547120612830947</v>
      </c>
      <c r="K18" s="104">
        <v>1.1209080603872916</v>
      </c>
      <c r="L18" s="104">
        <v>1.0996138376507232</v>
      </c>
      <c r="M18" s="101">
        <v>5177851.4157006713</v>
      </c>
      <c r="N18" s="101">
        <v>-100270.03805112932</v>
      </c>
      <c r="O18" s="107">
        <v>-3.9600639657067858E-2</v>
      </c>
      <c r="P18" s="108">
        <v>2.827207069793515</v>
      </c>
      <c r="Q18" s="101">
        <v>658494.0228141984</v>
      </c>
      <c r="R18" s="109">
        <f t="shared" si="2"/>
        <v>0.2707889862093884</v>
      </c>
      <c r="S18" s="101">
        <v>1773266.7073102384</v>
      </c>
      <c r="T18" s="110">
        <v>0.15453327192052121</v>
      </c>
      <c r="U18" s="110"/>
      <c r="V18" s="110"/>
      <c r="W18" s="111"/>
      <c r="X18" s="112"/>
    </row>
    <row r="19" spans="1:24" s="18" customFormat="1" ht="15.5" x14ac:dyDescent="0.35">
      <c r="A19" s="99" t="s">
        <v>16</v>
      </c>
      <c r="B19" s="100">
        <v>5752.4176283894267</v>
      </c>
      <c r="C19" s="100">
        <v>32.893272095852659</v>
      </c>
      <c r="D19" s="100">
        <v>0</v>
      </c>
      <c r="E19" s="101">
        <v>3460762.5159447156</v>
      </c>
      <c r="F19" s="101">
        <v>2909516.6167919124</v>
      </c>
      <c r="G19" s="102">
        <f t="shared" si="1"/>
        <v>1.7823808810447557E-3</v>
      </c>
      <c r="H19" s="101">
        <v>93359.735843750386</v>
      </c>
      <c r="I19" s="103">
        <v>3367402.7801009654</v>
      </c>
      <c r="J19" s="104">
        <v>1.112511005156904</v>
      </c>
      <c r="K19" s="104">
        <v>1.1894630523748708</v>
      </c>
      <c r="L19" s="104">
        <v>1.0996138376507232</v>
      </c>
      <c r="M19" s="101">
        <v>3199344.7326991032</v>
      </c>
      <c r="N19" s="101">
        <v>-261417.7832456124</v>
      </c>
      <c r="O19" s="107">
        <v>-7.7631872489507855E-2</v>
      </c>
      <c r="P19" s="108">
        <v>34.681540858513905</v>
      </c>
      <c r="Q19" s="101">
        <v>2394032.4841706827</v>
      </c>
      <c r="R19" s="109">
        <f t="shared" si="2"/>
        <v>0.7707804405348111</v>
      </c>
      <c r="S19" s="101">
        <v>711952.51268467028</v>
      </c>
      <c r="T19" s="110">
        <v>2.1644320170094499E-2</v>
      </c>
      <c r="U19" s="110"/>
      <c r="V19" s="110"/>
      <c r="W19" s="111"/>
      <c r="X19" s="112"/>
    </row>
    <row r="20" spans="1:24" s="18" customFormat="1" ht="15.5" x14ac:dyDescent="0.35">
      <c r="A20" s="99" t="s">
        <v>20</v>
      </c>
      <c r="B20" s="100">
        <v>1489.3264647525425</v>
      </c>
      <c r="C20" s="100">
        <v>30.536218275771468</v>
      </c>
      <c r="D20" s="100">
        <v>212159.15855613395</v>
      </c>
      <c r="E20" s="101">
        <v>5631557.1032962473</v>
      </c>
      <c r="F20" s="101">
        <v>6863407.3532876289</v>
      </c>
      <c r="G20" s="102">
        <f t="shared" si="1"/>
        <v>4.2045492968555099E-3</v>
      </c>
      <c r="H20" s="101">
        <v>82285.300068563636</v>
      </c>
      <c r="I20" s="103">
        <v>5549271.8032276835</v>
      </c>
      <c r="J20" s="104">
        <v>0.85979701713146617</v>
      </c>
      <c r="K20" s="104">
        <v>0.82051914062753173</v>
      </c>
      <c r="L20" s="104">
        <v>0.82051914062753173</v>
      </c>
      <c r="M20" s="101">
        <v>5631557.1032962473</v>
      </c>
      <c r="N20" s="101">
        <v>0</v>
      </c>
      <c r="O20" s="107">
        <v>0</v>
      </c>
      <c r="P20" s="108">
        <v>192.51143606565498</v>
      </c>
      <c r="Q20" s="101">
        <v>3440548.5180011643</v>
      </c>
      <c r="R20" s="109">
        <f t="shared" si="2"/>
        <v>0.62000000000000011</v>
      </c>
      <c r="S20" s="101">
        <v>2108723.2852265192</v>
      </c>
      <c r="T20" s="110"/>
      <c r="U20" s="110">
        <v>9.9393460059777929</v>
      </c>
      <c r="V20" s="110">
        <f>V14</f>
        <v>0.12909999999999999</v>
      </c>
      <c r="W20" s="111"/>
      <c r="X20" s="112">
        <f>U20+V20+W20</f>
        <v>10.068446005977792</v>
      </c>
    </row>
    <row r="21" spans="1:24" s="18" customFormat="1" ht="15.5" x14ac:dyDescent="0.35">
      <c r="A21" s="99" t="s">
        <v>15</v>
      </c>
      <c r="B21" s="100">
        <v>910</v>
      </c>
      <c r="C21" s="100">
        <v>14998.001695896139</v>
      </c>
      <c r="D21" s="100">
        <v>30658244.419979587</v>
      </c>
      <c r="E21" s="101">
        <v>61614060.58200381</v>
      </c>
      <c r="F21" s="101">
        <v>71363609.530707911</v>
      </c>
      <c r="G21" s="102">
        <f t="shared" si="1"/>
        <v>4.3717617041873789E-2</v>
      </c>
      <c r="H21" s="101">
        <v>1343653.3749426857</v>
      </c>
      <c r="I21" s="103">
        <v>60270407.207061127</v>
      </c>
      <c r="J21" s="104">
        <v>0.98992725417188232</v>
      </c>
      <c r="K21" s="104">
        <v>0.86338206527363437</v>
      </c>
      <c r="L21" s="104">
        <v>0.86338206527363437</v>
      </c>
      <c r="M21" s="101">
        <v>61614060.58200381</v>
      </c>
      <c r="N21" s="101">
        <v>0</v>
      </c>
      <c r="O21" s="107">
        <v>0</v>
      </c>
      <c r="P21" s="113" t="s">
        <v>64</v>
      </c>
      <c r="Q21" s="101">
        <v>11276728.489986302</v>
      </c>
      <c r="R21" s="109">
        <f t="shared" si="2"/>
        <v>0.18710224490842911</v>
      </c>
      <c r="S21" s="101">
        <v>48993678.717074826</v>
      </c>
      <c r="T21" s="113"/>
      <c r="U21" s="113" t="s">
        <v>64</v>
      </c>
      <c r="V21" s="110"/>
      <c r="W21" s="111"/>
      <c r="X21" s="113" t="s">
        <v>64</v>
      </c>
    </row>
    <row r="22" spans="1:24" s="18" customFormat="1" ht="15.5" x14ac:dyDescent="0.35">
      <c r="A22" s="99" t="s">
        <v>61</v>
      </c>
      <c r="B22" s="100">
        <v>15476.196394747212</v>
      </c>
      <c r="C22" s="100">
        <v>118.12703316183612</v>
      </c>
      <c r="D22" s="100">
        <v>0</v>
      </c>
      <c r="E22" s="101">
        <v>5771984.9270900413</v>
      </c>
      <c r="F22" s="101">
        <v>6123788.9374774368</v>
      </c>
      <c r="G22" s="102">
        <f t="shared" si="1"/>
        <v>3.7514562586510201E-3</v>
      </c>
      <c r="H22" s="101">
        <v>276181.69249853317</v>
      </c>
      <c r="I22" s="103">
        <v>5495803.2345915083</v>
      </c>
      <c r="J22" s="104" t="s">
        <v>131</v>
      </c>
      <c r="K22" s="104">
        <v>0.9425512515243033</v>
      </c>
      <c r="L22" s="104">
        <v>0.9425512515243033</v>
      </c>
      <c r="M22" s="101">
        <v>5771984.9270900413</v>
      </c>
      <c r="N22" s="101">
        <v>0</v>
      </c>
      <c r="O22" s="107">
        <v>0</v>
      </c>
      <c r="P22" s="108">
        <v>29.592775330640691</v>
      </c>
      <c r="Q22" s="101">
        <v>5495803.2345915083</v>
      </c>
      <c r="R22" s="109">
        <f t="shared" si="2"/>
        <v>1</v>
      </c>
      <c r="S22" s="101">
        <v>0</v>
      </c>
      <c r="T22" s="110">
        <v>0</v>
      </c>
      <c r="U22" s="110"/>
      <c r="V22" s="110"/>
      <c r="W22" s="111"/>
      <c r="X22" s="112"/>
    </row>
    <row r="23" spans="1:24" s="18" customFormat="1" ht="15.5" x14ac:dyDescent="0.35">
      <c r="A23" s="99" t="s">
        <v>62</v>
      </c>
      <c r="B23" s="100">
        <v>1380.1006483381207</v>
      </c>
      <c r="C23" s="100">
        <v>40.925459816640348</v>
      </c>
      <c r="D23" s="100">
        <v>0</v>
      </c>
      <c r="E23" s="101">
        <v>1035152.6440486179</v>
      </c>
      <c r="F23" s="101">
        <v>1320406.8980793753</v>
      </c>
      <c r="G23" s="102">
        <f t="shared" si="1"/>
        <v>8.088862585467093E-4</v>
      </c>
      <c r="H23" s="101">
        <v>35500.750428101957</v>
      </c>
      <c r="I23" s="103">
        <v>999651.89362051594</v>
      </c>
      <c r="J23" s="104" t="s">
        <v>131</v>
      </c>
      <c r="K23" s="104">
        <v>0.78396488654695784</v>
      </c>
      <c r="L23" s="104">
        <v>0.8</v>
      </c>
      <c r="M23" s="101">
        <v>1056325.5184635003</v>
      </c>
      <c r="N23" s="101">
        <v>21172.87441488239</v>
      </c>
      <c r="O23" s="107">
        <v>2.1180247394119334E-2</v>
      </c>
      <c r="P23" s="108">
        <v>25.35798143740147</v>
      </c>
      <c r="Q23" s="101">
        <v>419958.79946764559</v>
      </c>
      <c r="R23" s="109">
        <f t="shared" si="2"/>
        <v>0.41139166350348877</v>
      </c>
      <c r="S23" s="101">
        <v>600865.96856775275</v>
      </c>
      <c r="T23" s="110">
        <v>1.4681960111378879E-2</v>
      </c>
      <c r="U23" s="110"/>
      <c r="V23" s="110"/>
      <c r="W23" s="111"/>
      <c r="X23" s="112"/>
    </row>
    <row r="24" spans="1:24" s="18" customFormat="1" ht="15.5" x14ac:dyDescent="0.35">
      <c r="A24" s="99" t="s">
        <v>63</v>
      </c>
      <c r="B24" s="100">
        <v>207.29999999999998</v>
      </c>
      <c r="C24" s="100">
        <v>118.49817452721041</v>
      </c>
      <c r="D24" s="100">
        <v>334038.70333743596</v>
      </c>
      <c r="E24" s="101">
        <v>1096452.382500414</v>
      </c>
      <c r="F24" s="101">
        <v>1493400.8307736011</v>
      </c>
      <c r="G24" s="102">
        <f t="shared" si="1"/>
        <v>9.148629958478057E-4</v>
      </c>
      <c r="H24" s="101">
        <v>42968.174006348774</v>
      </c>
      <c r="I24" s="103">
        <v>1053484.2084940653</v>
      </c>
      <c r="J24" s="104" t="s">
        <v>131</v>
      </c>
      <c r="K24" s="104">
        <v>0.7341983209775218</v>
      </c>
      <c r="L24" s="104">
        <v>0.8</v>
      </c>
      <c r="M24" s="101">
        <v>1194720.664618881</v>
      </c>
      <c r="N24" s="101">
        <v>98268.282118466916</v>
      </c>
      <c r="O24" s="107">
        <v>9.327931194995269E-2</v>
      </c>
      <c r="P24" s="108">
        <v>150.83572058107399</v>
      </c>
      <c r="Q24" s="101">
        <v>375218.93851747958</v>
      </c>
      <c r="R24" s="109">
        <f t="shared" si="2"/>
        <v>0.32578087877016726</v>
      </c>
      <c r="S24" s="101">
        <v>776533.55209505267</v>
      </c>
      <c r="T24" s="110"/>
      <c r="U24" s="110">
        <v>2.3246813747526183</v>
      </c>
      <c r="V24" s="110">
        <f>V14</f>
        <v>0.12909999999999999</v>
      </c>
      <c r="W24" s="111"/>
      <c r="X24" s="112">
        <f>U24+V24+W24</f>
        <v>2.4537813747526185</v>
      </c>
    </row>
    <row r="25" spans="1:24" s="18" customFormat="1" ht="15.5" x14ac:dyDescent="0.35">
      <c r="A25" s="99" t="s">
        <v>58</v>
      </c>
      <c r="B25" s="100">
        <v>38990.93040685702</v>
      </c>
      <c r="C25" s="100">
        <v>336.11190671828587</v>
      </c>
      <c r="D25" s="100">
        <v>0</v>
      </c>
      <c r="E25" s="101">
        <v>17583834.713138279</v>
      </c>
      <c r="F25" s="101">
        <v>20728563.312164489</v>
      </c>
      <c r="G25" s="102">
        <f t="shared" si="1"/>
        <v>1.2698396264828797E-2</v>
      </c>
      <c r="H25" s="101">
        <v>766139.11826590786</v>
      </c>
      <c r="I25" s="103">
        <v>16817695.59487237</v>
      </c>
      <c r="J25" s="104" t="s">
        <v>131</v>
      </c>
      <c r="K25" s="104">
        <v>0.84829008399338812</v>
      </c>
      <c r="L25" s="104">
        <v>0.84829008399338812</v>
      </c>
      <c r="M25" s="101">
        <v>17583834.713138279</v>
      </c>
      <c r="N25" s="101">
        <v>0</v>
      </c>
      <c r="O25" s="107">
        <v>0</v>
      </c>
      <c r="P25" s="108">
        <v>35.943605815047825</v>
      </c>
      <c r="Q25" s="101">
        <v>16817695.59487237</v>
      </c>
      <c r="R25" s="109">
        <f t="shared" si="2"/>
        <v>1</v>
      </c>
      <c r="S25" s="101">
        <v>0</v>
      </c>
      <c r="T25" s="110">
        <v>0</v>
      </c>
      <c r="U25" s="110"/>
      <c r="V25" s="110"/>
      <c r="W25" s="111"/>
      <c r="X25" s="112"/>
    </row>
    <row r="26" spans="1:24" s="18" customFormat="1" ht="15.5" x14ac:dyDescent="0.35">
      <c r="A26" s="99" t="s">
        <v>59</v>
      </c>
      <c r="B26" s="100">
        <v>4222.8559568816245</v>
      </c>
      <c r="C26" s="100">
        <v>117.35573068971547</v>
      </c>
      <c r="D26" s="100">
        <v>0</v>
      </c>
      <c r="E26" s="101">
        <v>4040388.0292860665</v>
      </c>
      <c r="F26" s="101">
        <v>4361243.2128431983</v>
      </c>
      <c r="G26" s="102">
        <f t="shared" si="1"/>
        <v>2.6717140831211384E-3</v>
      </c>
      <c r="H26" s="101">
        <v>121284.01815374567</v>
      </c>
      <c r="I26" s="103">
        <v>3919104.0111323209</v>
      </c>
      <c r="J26" s="104" t="s">
        <v>131</v>
      </c>
      <c r="K26" s="104">
        <v>0.92643033926375351</v>
      </c>
      <c r="L26" s="104">
        <v>0.92643033926375351</v>
      </c>
      <c r="M26" s="101">
        <v>4040388.0292860665</v>
      </c>
      <c r="N26" s="101">
        <v>0</v>
      </c>
      <c r="O26" s="107">
        <v>0</v>
      </c>
      <c r="P26" s="108">
        <v>37.647951627205067</v>
      </c>
      <c r="Q26" s="101">
        <v>1907782.52152001</v>
      </c>
      <c r="R26" s="109">
        <f t="shared" si="2"/>
        <v>0.48679047968640338</v>
      </c>
      <c r="S26" s="101">
        <v>2011321.4896123109</v>
      </c>
      <c r="T26" s="110">
        <v>1.713867297141352E-2</v>
      </c>
      <c r="U26" s="110"/>
      <c r="V26" s="110"/>
      <c r="W26" s="111"/>
      <c r="X26" s="112"/>
    </row>
    <row r="27" spans="1:24" s="18" customFormat="1" ht="15.5" x14ac:dyDescent="0.35">
      <c r="A27" s="99" t="s">
        <v>60</v>
      </c>
      <c r="B27" s="100">
        <v>303.16261456646674</v>
      </c>
      <c r="C27" s="100">
        <v>231.44753085332601</v>
      </c>
      <c r="D27" s="100">
        <v>646691.32773462601</v>
      </c>
      <c r="E27" s="101">
        <v>3035575.2525120131</v>
      </c>
      <c r="F27" s="101">
        <v>4097277.3965942562</v>
      </c>
      <c r="G27" s="102">
        <f t="shared" si="1"/>
        <v>2.5100076259673529E-3</v>
      </c>
      <c r="H27" s="101">
        <v>94455.825588507927</v>
      </c>
      <c r="I27" s="103">
        <v>2941119.426923505</v>
      </c>
      <c r="J27" s="104" t="s">
        <v>131</v>
      </c>
      <c r="K27" s="104">
        <v>0.74087618647330233</v>
      </c>
      <c r="L27" s="104">
        <v>0.8</v>
      </c>
      <c r="M27" s="101">
        <v>3277821.917275405</v>
      </c>
      <c r="N27" s="101">
        <v>242246.66476339195</v>
      </c>
      <c r="O27" s="107">
        <v>8.2365463485033957E-2</v>
      </c>
      <c r="P27" s="108">
        <v>171.19601238953484</v>
      </c>
      <c r="Q27" s="101">
        <v>622802.7686323754</v>
      </c>
      <c r="R27" s="109">
        <f t="shared" si="2"/>
        <v>0.19564283550634481</v>
      </c>
      <c r="S27" s="101">
        <v>2560563.3230545213</v>
      </c>
      <c r="T27" s="110"/>
      <c r="U27" s="110">
        <v>3.9594830071778313</v>
      </c>
      <c r="V27" s="110">
        <f>V14</f>
        <v>0.12909999999999999</v>
      </c>
      <c r="W27" s="111"/>
      <c r="X27" s="112">
        <f>U27+V27+W27</f>
        <v>4.0885830071778315</v>
      </c>
    </row>
    <row r="28" spans="1:24" s="18" customFormat="1" x14ac:dyDescent="0.25">
      <c r="A28" s="34"/>
      <c r="B28" s="35"/>
      <c r="C28" s="35"/>
      <c r="D28" s="36"/>
      <c r="E28" s="35"/>
      <c r="F28" s="35"/>
      <c r="G28" s="35"/>
      <c r="H28" s="36"/>
      <c r="I28" s="35"/>
      <c r="J28" s="35"/>
      <c r="K28" s="38"/>
      <c r="L28" s="38"/>
      <c r="M28" s="71"/>
      <c r="N28" s="71"/>
      <c r="O28" s="34"/>
      <c r="U28" s="72"/>
    </row>
    <row r="29" spans="1:24" s="18" customFormat="1" ht="15.5" x14ac:dyDescent="0.35">
      <c r="A29" s="17"/>
      <c r="B29" s="105">
        <f>SUM(B10:B27)</f>
        <v>1413905.2358955941</v>
      </c>
      <c r="C29" s="105">
        <f t="shared" ref="C29:I29" si="3">SUM(C10:C27)</f>
        <v>33807.060750949604</v>
      </c>
      <c r="D29" s="105">
        <f t="shared" si="3"/>
        <v>41229661.177936062</v>
      </c>
      <c r="E29" s="105">
        <f t="shared" si="3"/>
        <v>1632376473.3643675</v>
      </c>
      <c r="F29" s="105">
        <f t="shared" si="3"/>
        <v>1632376473.3643675</v>
      </c>
      <c r="G29" s="106">
        <f t="shared" si="3"/>
        <v>0.99999999999999989</v>
      </c>
      <c r="H29" s="105">
        <f t="shared" si="3"/>
        <v>46419183.495439753</v>
      </c>
      <c r="I29" s="105">
        <f t="shared" si="3"/>
        <v>1585957289.8689272</v>
      </c>
      <c r="J29" s="37"/>
      <c r="K29" s="41"/>
      <c r="L29" s="40"/>
      <c r="M29" s="105">
        <f t="shared" ref="M29:N29" si="4">SUM(M10:M27)</f>
        <v>1632376473.3643677</v>
      </c>
      <c r="N29" s="105">
        <f t="shared" si="4"/>
        <v>-4.6566128730773926E-10</v>
      </c>
      <c r="O29" s="114"/>
      <c r="P29" s="115"/>
      <c r="Q29" s="105">
        <f t="shared" ref="Q29" si="5">SUM(Q10:Q27)</f>
        <v>1150491470.6363158</v>
      </c>
      <c r="R29" s="116"/>
      <c r="S29" s="105">
        <f t="shared" ref="S29" si="6">SUM(S10:S27)</f>
        <v>435465819.2326116</v>
      </c>
      <c r="T29" s="44"/>
      <c r="U29" s="72"/>
    </row>
    <row r="30" spans="1:24" s="18" customFormat="1" ht="15.5" x14ac:dyDescent="0.35">
      <c r="A30" s="17"/>
      <c r="E30" s="68"/>
      <c r="F30" s="68"/>
      <c r="G30" s="68"/>
      <c r="H30" s="68"/>
      <c r="I30" s="68"/>
      <c r="M30" s="117"/>
      <c r="N30" s="115"/>
      <c r="O30" s="117"/>
      <c r="P30" s="117"/>
      <c r="Q30" s="117"/>
      <c r="R30" s="117"/>
      <c r="S30" s="117"/>
    </row>
    <row r="31" spans="1:24" s="18" customFormat="1" ht="15.5" x14ac:dyDescent="0.35">
      <c r="A31" s="126" t="s">
        <v>132</v>
      </c>
      <c r="B31" s="127"/>
      <c r="C31" s="127"/>
      <c r="D31" s="117"/>
      <c r="M31" s="118"/>
      <c r="N31" s="117"/>
      <c r="O31" s="117"/>
      <c r="P31" s="117"/>
      <c r="Q31" s="117"/>
      <c r="R31" s="119" t="s">
        <v>39</v>
      </c>
      <c r="S31" s="116">
        <f>SUM(Q29,S29)</f>
        <v>1585957289.8689275</v>
      </c>
    </row>
    <row r="32" spans="1:24" s="18" customFormat="1" ht="15.5" x14ac:dyDescent="0.35">
      <c r="A32" s="17"/>
      <c r="E32" s="49"/>
      <c r="F32" s="49"/>
      <c r="G32" s="49"/>
      <c r="H32" s="50"/>
      <c r="J32" s="30"/>
      <c r="M32" s="117"/>
      <c r="N32" s="120"/>
      <c r="O32" s="121"/>
      <c r="P32" s="117"/>
      <c r="Q32" s="117"/>
      <c r="R32" s="122" t="s">
        <v>40</v>
      </c>
      <c r="S32" s="116">
        <f>H29</f>
        <v>46419183.495439753</v>
      </c>
    </row>
    <row r="33" spans="1:21" s="18" customFormat="1" ht="15.5" x14ac:dyDescent="0.35">
      <c r="A33" s="17"/>
      <c r="B33" s="45"/>
      <c r="C33" s="45"/>
      <c r="D33" s="45"/>
      <c r="E33" s="45"/>
      <c r="F33" s="45"/>
      <c r="G33" s="45"/>
      <c r="H33" s="45"/>
      <c r="I33" s="45"/>
      <c r="K33" s="44"/>
      <c r="L33" s="52"/>
      <c r="M33" s="120"/>
      <c r="N33" s="117"/>
      <c r="O33" s="123"/>
      <c r="P33" s="117"/>
      <c r="Q33" s="117"/>
      <c r="R33" s="119" t="s">
        <v>21</v>
      </c>
      <c r="S33" s="116">
        <f>SUM(S31:S32)</f>
        <v>1632376473.3643672</v>
      </c>
      <c r="U33" s="72"/>
    </row>
    <row r="34" spans="1:21" s="18" customFormat="1" ht="15.5" x14ac:dyDescent="0.35">
      <c r="A34" s="17"/>
      <c r="E34" s="49"/>
      <c r="F34" s="49"/>
      <c r="G34" s="49"/>
      <c r="H34" s="50"/>
      <c r="K34" s="44"/>
      <c r="M34" s="117"/>
      <c r="N34" s="117"/>
      <c r="O34" s="124"/>
      <c r="P34" s="117"/>
      <c r="Q34" s="125"/>
      <c r="R34" s="117"/>
      <c r="S34" s="117"/>
      <c r="U34" s="72"/>
    </row>
    <row r="35" spans="1:21" s="18" customFormat="1" ht="13" x14ac:dyDescent="0.3">
      <c r="A35" s="17"/>
      <c r="E35" s="49"/>
      <c r="F35" s="49"/>
      <c r="G35" s="49"/>
      <c r="H35" s="50"/>
      <c r="K35" s="44"/>
      <c r="Q35" s="57"/>
      <c r="R35" s="73"/>
      <c r="U35" s="72"/>
    </row>
    <row r="36" spans="1:21" s="17" customFormat="1" ht="13" x14ac:dyDescent="0.25">
      <c r="E36" s="50"/>
      <c r="F36" s="50"/>
      <c r="G36" s="50"/>
      <c r="H36" s="50"/>
      <c r="K36" s="51"/>
      <c r="L36" s="87"/>
      <c r="P36" s="88"/>
      <c r="Q36" s="88"/>
      <c r="R36" s="88"/>
      <c r="S36" s="88"/>
      <c r="T36" s="88"/>
      <c r="U36" s="88"/>
    </row>
    <row r="37" spans="1:21" s="17" customFormat="1" x14ac:dyDescent="0.25">
      <c r="E37" s="50"/>
      <c r="F37" s="50"/>
      <c r="G37" s="50"/>
      <c r="H37" s="50"/>
      <c r="J37" s="58"/>
      <c r="K37" s="59"/>
      <c r="L37" s="87"/>
      <c r="M37" s="51"/>
      <c r="Q37" s="56"/>
      <c r="R37" s="69"/>
      <c r="S37" s="89"/>
      <c r="T37" s="56"/>
      <c r="U37" s="56"/>
    </row>
    <row r="38" spans="1:21" s="17" customFormat="1" x14ac:dyDescent="0.25">
      <c r="E38" s="50"/>
      <c r="F38" s="50"/>
      <c r="G38" s="50"/>
      <c r="H38" s="50"/>
      <c r="J38" s="58"/>
      <c r="K38" s="55"/>
      <c r="L38" s="87"/>
      <c r="Q38" s="56"/>
      <c r="R38" s="69"/>
      <c r="S38" s="89"/>
      <c r="T38" s="56"/>
      <c r="U38" s="56"/>
    </row>
    <row r="39" spans="1:21" s="17" customFormat="1" x14ac:dyDescent="0.25">
      <c r="E39" s="50"/>
      <c r="F39" s="50"/>
      <c r="G39" s="50"/>
      <c r="H39" s="50"/>
      <c r="J39" s="58"/>
      <c r="K39" s="51"/>
      <c r="Q39" s="56"/>
      <c r="R39" s="69"/>
      <c r="S39" s="89"/>
      <c r="T39" s="56"/>
      <c r="U39" s="56"/>
    </row>
    <row r="40" spans="1:21" s="17" customFormat="1" x14ac:dyDescent="0.25">
      <c r="E40" s="50"/>
      <c r="F40" s="50"/>
      <c r="G40" s="50"/>
      <c r="H40" s="50"/>
      <c r="K40" s="51"/>
      <c r="N40" s="61"/>
      <c r="Q40" s="56"/>
      <c r="R40" s="69"/>
      <c r="S40" s="89"/>
      <c r="T40" s="56"/>
      <c r="U40" s="56"/>
    </row>
    <row r="41" spans="1:21" s="17" customFormat="1" x14ac:dyDescent="0.25">
      <c r="E41" s="50"/>
      <c r="F41" s="50"/>
      <c r="G41" s="50"/>
      <c r="H41" s="50"/>
      <c r="K41" s="51"/>
      <c r="N41" s="61"/>
      <c r="Q41" s="70"/>
    </row>
    <row r="42" spans="1:21" x14ac:dyDescent="0.25">
      <c r="A42" s="4"/>
      <c r="E42" s="8"/>
      <c r="F42" s="8"/>
      <c r="G42" s="8"/>
      <c r="H42" s="9"/>
      <c r="L42" s="4"/>
      <c r="N42" s="6"/>
      <c r="O42" s="4"/>
      <c r="Q42" s="2"/>
    </row>
    <row r="43" spans="1:21" x14ac:dyDescent="0.25">
      <c r="A43" s="4"/>
      <c r="E43" s="8"/>
      <c r="F43" s="8"/>
      <c r="G43" s="8"/>
      <c r="H43" s="9"/>
      <c r="K43" s="5"/>
      <c r="L43" s="4"/>
      <c r="N43" s="6"/>
      <c r="O43" s="4"/>
      <c r="Q43" s="2"/>
    </row>
    <row r="44" spans="1:21" x14ac:dyDescent="0.25">
      <c r="A44" s="4"/>
      <c r="E44" s="8"/>
      <c r="F44" s="8"/>
      <c r="G44" s="8"/>
      <c r="H44" s="9"/>
      <c r="O44" s="4"/>
    </row>
    <row r="45" spans="1:21" x14ac:dyDescent="0.25">
      <c r="A45" s="4"/>
      <c r="H45" s="9"/>
      <c r="K45" s="5"/>
      <c r="O45" s="4"/>
    </row>
  </sheetData>
  <printOptions horizontalCentered="1"/>
  <pageMargins left="0.25" right="0.25" top="0.75" bottom="0.75" header="0.3" footer="0.3"/>
  <pageSetup paperSize="5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Y51"/>
  <sheetViews>
    <sheetView zoomScale="80" zoomScaleNormal="80" zoomScaleSheetLayoutView="80" workbookViewId="0">
      <selection activeCell="S37" sqref="S37"/>
    </sheetView>
  </sheetViews>
  <sheetFormatPr defaultRowHeight="12.5" x14ac:dyDescent="0.25"/>
  <cols>
    <col min="1" max="1" width="7.36328125" customWidth="1"/>
    <col min="2" max="2" width="13" customWidth="1"/>
    <col min="3" max="3" width="18" bestFit="1" customWidth="1"/>
    <col min="4" max="4" width="18" customWidth="1"/>
    <col min="5" max="5" width="15.1796875" customWidth="1"/>
    <col min="6" max="6" width="15.90625" bestFit="1" customWidth="1"/>
    <col min="7" max="7" width="14.54296875" bestFit="1" customWidth="1"/>
    <col min="8" max="8" width="16.26953125" bestFit="1" customWidth="1"/>
    <col min="9" max="9" width="13.81640625" bestFit="1" customWidth="1"/>
    <col min="10" max="10" width="16.453125" bestFit="1" customWidth="1"/>
    <col min="11" max="12" width="10.1796875" bestFit="1" customWidth="1"/>
    <col min="13" max="13" width="13.6328125" bestFit="1" customWidth="1"/>
    <col min="14" max="14" width="16.26953125" bestFit="1" customWidth="1"/>
    <col min="15" max="15" width="13.08984375" bestFit="1" customWidth="1"/>
    <col min="16" max="16" width="15.1796875" customWidth="1"/>
    <col min="17" max="17" width="12.7265625" bestFit="1" customWidth="1"/>
    <col min="18" max="18" width="15.81640625" bestFit="1" customWidth="1"/>
    <col min="19" max="19" width="14.453125" bestFit="1" customWidth="1"/>
    <col min="20" max="20" width="16.7265625" customWidth="1"/>
    <col min="21" max="21" width="12.36328125" bestFit="1" customWidth="1"/>
    <col min="22" max="22" width="12.36328125" customWidth="1"/>
    <col min="24" max="24" width="10.453125" customWidth="1"/>
    <col min="25" max="25" width="12.36328125" bestFit="1" customWidth="1"/>
  </cols>
  <sheetData>
    <row r="1" spans="1:25" s="1" customFormat="1" x14ac:dyDescent="0.25">
      <c r="A1" s="1">
        <v>1</v>
      </c>
      <c r="B1" s="1">
        <v>3</v>
      </c>
      <c r="C1" s="1">
        <v>4</v>
      </c>
      <c r="D1" s="1">
        <v>5</v>
      </c>
      <c r="E1" s="1">
        <v>6</v>
      </c>
      <c r="G1" s="1">
        <v>7</v>
      </c>
      <c r="H1" s="1">
        <v>8</v>
      </c>
      <c r="I1" s="1">
        <v>9</v>
      </c>
      <c r="K1" s="1">
        <v>11</v>
      </c>
      <c r="L1" s="1">
        <v>12</v>
      </c>
      <c r="M1" s="1">
        <v>14</v>
      </c>
      <c r="N1" s="1">
        <v>15</v>
      </c>
      <c r="O1" s="1">
        <v>16</v>
      </c>
      <c r="P1" s="1">
        <v>17</v>
      </c>
      <c r="Q1" s="1">
        <v>19</v>
      </c>
      <c r="R1" s="1">
        <v>20</v>
      </c>
      <c r="S1" s="1">
        <v>21</v>
      </c>
      <c r="T1" s="1">
        <v>22</v>
      </c>
      <c r="U1" s="1">
        <v>23</v>
      </c>
      <c r="V1" s="1">
        <v>24</v>
      </c>
    </row>
    <row r="2" spans="1:25" x14ac:dyDescent="0.25">
      <c r="I2" s="7"/>
      <c r="J2" s="7"/>
    </row>
    <row r="3" spans="1:25" ht="23" x14ac:dyDescent="0.5">
      <c r="A3" s="28" t="s">
        <v>112</v>
      </c>
      <c r="B3" s="18"/>
      <c r="C3" s="18"/>
      <c r="D3" s="18"/>
      <c r="E3" s="1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18"/>
      <c r="T3" s="18"/>
      <c r="U3" s="18"/>
      <c r="V3" s="18"/>
      <c r="W3" s="18"/>
      <c r="X3" s="18"/>
      <c r="Y3" s="18"/>
    </row>
    <row r="4" spans="1:25" ht="23" x14ac:dyDescent="0.5">
      <c r="A4" s="28"/>
      <c r="B4" s="18"/>
      <c r="C4" s="18"/>
      <c r="D4" s="18"/>
      <c r="E4" s="1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18"/>
      <c r="T4" s="18"/>
      <c r="U4" s="18"/>
      <c r="V4" s="18"/>
      <c r="W4" s="18"/>
      <c r="X4" s="18"/>
      <c r="Y4" s="18"/>
    </row>
    <row r="5" spans="1:25" ht="23" x14ac:dyDescent="0.5">
      <c r="A5" s="28"/>
      <c r="B5" s="18"/>
      <c r="C5" s="18"/>
      <c r="D5" s="18"/>
      <c r="E5" s="18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18"/>
      <c r="T5" s="18"/>
      <c r="U5" s="18"/>
      <c r="V5" s="18"/>
      <c r="W5" s="18"/>
      <c r="X5" s="18"/>
      <c r="Y5" s="18"/>
    </row>
    <row r="6" spans="1:25" ht="13" x14ac:dyDescent="0.3">
      <c r="A6" s="18"/>
      <c r="B6" s="18"/>
      <c r="C6" s="18"/>
      <c r="D6" s="18"/>
      <c r="E6" s="18"/>
      <c r="F6" s="18"/>
      <c r="G6" s="30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T6" s="18"/>
      <c r="U6" s="18"/>
      <c r="V6" s="18"/>
      <c r="W6" s="18"/>
      <c r="X6" s="18"/>
      <c r="Y6" s="18"/>
    </row>
    <row r="7" spans="1:25" s="3" customFormat="1" ht="88.5" customHeight="1" x14ac:dyDescent="0.25">
      <c r="A7" s="31"/>
      <c r="B7" s="32" t="s">
        <v>19</v>
      </c>
      <c r="C7" s="31" t="s">
        <v>0</v>
      </c>
      <c r="D7" s="31" t="s">
        <v>1</v>
      </c>
      <c r="E7" s="33" t="s">
        <v>69</v>
      </c>
      <c r="F7" s="32" t="s">
        <v>70</v>
      </c>
      <c r="G7" s="97" t="s">
        <v>73</v>
      </c>
      <c r="H7" s="31" t="s">
        <v>74</v>
      </c>
      <c r="I7" s="97" t="s">
        <v>75</v>
      </c>
      <c r="J7" s="32" t="s">
        <v>113</v>
      </c>
      <c r="K7" s="32" t="s">
        <v>71</v>
      </c>
      <c r="L7" s="32" t="s">
        <v>87</v>
      </c>
      <c r="M7" s="32" t="s">
        <v>72</v>
      </c>
      <c r="N7" s="32" t="s">
        <v>22</v>
      </c>
      <c r="O7" s="32" t="s">
        <v>5</v>
      </c>
      <c r="P7" s="32" t="s">
        <v>24</v>
      </c>
      <c r="Q7" s="32" t="s">
        <v>55</v>
      </c>
      <c r="R7" s="32" t="s">
        <v>25</v>
      </c>
      <c r="S7" s="32" t="s">
        <v>18</v>
      </c>
      <c r="T7" s="32" t="s">
        <v>26</v>
      </c>
      <c r="U7" s="32" t="s">
        <v>53</v>
      </c>
      <c r="V7" s="32" t="s">
        <v>54</v>
      </c>
      <c r="W7" s="32" t="s">
        <v>46</v>
      </c>
      <c r="X7" s="32" t="s">
        <v>47</v>
      </c>
      <c r="Y7" s="32" t="s">
        <v>48</v>
      </c>
    </row>
    <row r="8" spans="1:25" ht="20.25" customHeight="1" x14ac:dyDescent="0.4">
      <c r="A8" s="18"/>
      <c r="B8" s="18"/>
      <c r="C8" s="18"/>
      <c r="D8" s="18"/>
      <c r="E8" s="78" t="s">
        <v>43</v>
      </c>
      <c r="F8" s="78" t="s">
        <v>44</v>
      </c>
      <c r="G8" s="78" t="s">
        <v>45</v>
      </c>
      <c r="H8" s="78" t="s">
        <v>76</v>
      </c>
      <c r="I8" s="78" t="s">
        <v>77</v>
      </c>
      <c r="J8" s="78" t="s">
        <v>114</v>
      </c>
      <c r="K8" s="78" t="s">
        <v>33</v>
      </c>
      <c r="L8" s="78" t="s">
        <v>115</v>
      </c>
      <c r="M8" s="78" t="s">
        <v>35</v>
      </c>
      <c r="N8" s="78" t="s">
        <v>116</v>
      </c>
      <c r="O8" s="78" t="s">
        <v>117</v>
      </c>
      <c r="P8" s="78" t="s">
        <v>118</v>
      </c>
      <c r="Q8" s="78"/>
      <c r="R8" s="78" t="s">
        <v>119</v>
      </c>
      <c r="S8" s="78" t="s">
        <v>51</v>
      </c>
      <c r="T8" s="78" t="s">
        <v>120</v>
      </c>
      <c r="U8" s="18"/>
      <c r="V8" s="18"/>
      <c r="W8" s="18"/>
      <c r="X8" s="18"/>
      <c r="Y8" s="18"/>
    </row>
    <row r="9" spans="1:2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x14ac:dyDescent="0.25">
      <c r="A10" s="10" t="s">
        <v>6</v>
      </c>
      <c r="B10" s="11">
        <v>249389.96519675635</v>
      </c>
      <c r="C10" s="11">
        <v>2063.3875358283417</v>
      </c>
      <c r="D10" s="11">
        <v>0</v>
      </c>
      <c r="E10" s="12">
        <v>107377343.41511542</v>
      </c>
      <c r="F10" s="12">
        <v>110711376.82432206</v>
      </c>
      <c r="G10" s="12">
        <v>112158519.41617808</v>
      </c>
      <c r="H10" s="12">
        <v>4634283.9948013574</v>
      </c>
      <c r="I10" s="12">
        <v>116792803.41097943</v>
      </c>
      <c r="J10" s="12">
        <v>111072478.64267048</v>
      </c>
      <c r="K10" s="75">
        <v>1.0449364390532174</v>
      </c>
      <c r="L10" s="75">
        <v>1.0515008293522621</v>
      </c>
      <c r="M10" s="75">
        <v>1.0515008293522621</v>
      </c>
      <c r="N10" s="66">
        <v>116792803.41097943</v>
      </c>
      <c r="O10" s="66">
        <v>0</v>
      </c>
      <c r="P10" s="13">
        <v>0</v>
      </c>
      <c r="Q10" s="62">
        <v>37.477623758067189</v>
      </c>
      <c r="R10" s="63">
        <v>112158519.41617805</v>
      </c>
      <c r="S10" s="76">
        <f>R10/SUM(R10,T10)</f>
        <v>1</v>
      </c>
      <c r="T10" s="63">
        <v>0</v>
      </c>
      <c r="U10" s="64">
        <v>0</v>
      </c>
      <c r="V10" s="64"/>
      <c r="W10" s="65"/>
      <c r="X10" s="65"/>
      <c r="Y10" s="65"/>
    </row>
    <row r="11" spans="1:25" x14ac:dyDescent="0.25">
      <c r="A11" s="10" t="s">
        <v>7</v>
      </c>
      <c r="B11" s="11">
        <v>549782.95946049714</v>
      </c>
      <c r="C11" s="11">
        <v>5167.1600462756405</v>
      </c>
      <c r="D11" s="11">
        <v>0</v>
      </c>
      <c r="E11" s="12">
        <v>404562441.51908898</v>
      </c>
      <c r="F11" s="12">
        <v>413840697.62367135</v>
      </c>
      <c r="G11" s="12">
        <v>422576336.95366442</v>
      </c>
      <c r="H11" s="12">
        <v>12784171.229817802</v>
      </c>
      <c r="I11" s="12">
        <v>435360508.18348223</v>
      </c>
      <c r="J11" s="12">
        <v>379948372.91059387</v>
      </c>
      <c r="K11" s="75">
        <v>1.1418595654998016</v>
      </c>
      <c r="L11" s="75">
        <v>1.1458412227124537</v>
      </c>
      <c r="M11" s="75">
        <v>1.1458412227124537</v>
      </c>
      <c r="N11" s="66">
        <v>435360508.18348217</v>
      </c>
      <c r="O11" s="66">
        <v>0</v>
      </c>
      <c r="P11" s="13">
        <v>0</v>
      </c>
      <c r="Q11" s="62">
        <v>64.051993864442309</v>
      </c>
      <c r="R11" s="63">
        <v>422576336.95366442</v>
      </c>
      <c r="S11" s="76">
        <f t="shared" ref="S11:S27" si="0">R11/SUM(R11,T11)</f>
        <v>1</v>
      </c>
      <c r="T11" s="63">
        <v>0</v>
      </c>
      <c r="U11" s="64">
        <v>0</v>
      </c>
      <c r="V11" s="64"/>
      <c r="W11" s="65"/>
      <c r="X11" s="65"/>
      <c r="Y11" s="65"/>
    </row>
    <row r="12" spans="1:25" x14ac:dyDescent="0.25">
      <c r="A12" s="10" t="s">
        <v>8</v>
      </c>
      <c r="B12" s="11">
        <v>416658.39959658915</v>
      </c>
      <c r="C12" s="11">
        <v>4866.8318508054081</v>
      </c>
      <c r="D12" s="11">
        <v>0</v>
      </c>
      <c r="E12" s="12">
        <v>622276981.1291672</v>
      </c>
      <c r="F12" s="12">
        <v>635279075.78007185</v>
      </c>
      <c r="G12" s="12">
        <v>649985021.51797116</v>
      </c>
      <c r="H12" s="12">
        <v>15936258.75558066</v>
      </c>
      <c r="I12" s="12">
        <v>665921280.27355182</v>
      </c>
      <c r="J12" s="12">
        <v>698847187.72114682</v>
      </c>
      <c r="K12" s="75">
        <v>0.95298576884075681</v>
      </c>
      <c r="L12" s="75">
        <v>0.95288539751449486</v>
      </c>
      <c r="M12" s="75">
        <v>0.95288539751449486</v>
      </c>
      <c r="N12" s="66">
        <v>665921280.27355182</v>
      </c>
      <c r="O12" s="66">
        <v>0</v>
      </c>
      <c r="P12" s="13">
        <v>0</v>
      </c>
      <c r="Q12" s="62">
        <v>129.99958362119705</v>
      </c>
      <c r="R12" s="63">
        <v>649985021.51797104</v>
      </c>
      <c r="S12" s="76">
        <f t="shared" si="0"/>
        <v>1</v>
      </c>
      <c r="T12" s="63">
        <v>0</v>
      </c>
      <c r="U12" s="64">
        <v>0</v>
      </c>
      <c r="V12" s="64"/>
      <c r="W12" s="65"/>
      <c r="X12" s="65"/>
      <c r="Y12" s="65"/>
    </row>
    <row r="13" spans="1:25" x14ac:dyDescent="0.25">
      <c r="A13" s="10" t="s">
        <v>9</v>
      </c>
      <c r="B13" s="11">
        <v>88831.126999447559</v>
      </c>
      <c r="C13" s="11">
        <v>1999.9907647585835</v>
      </c>
      <c r="D13" s="11">
        <v>0</v>
      </c>
      <c r="E13" s="12">
        <v>162460211.30105075</v>
      </c>
      <c r="F13" s="12">
        <v>167001062.14213005</v>
      </c>
      <c r="G13" s="12">
        <v>169694054.4815183</v>
      </c>
      <c r="H13" s="12">
        <v>3852362.9189831936</v>
      </c>
      <c r="I13" s="12">
        <v>173546417.40050149</v>
      </c>
      <c r="J13" s="12">
        <v>171840041.65823764</v>
      </c>
      <c r="K13" s="75">
        <v>1.018823490964732</v>
      </c>
      <c r="L13" s="75">
        <v>1.009930024025818</v>
      </c>
      <c r="M13" s="75">
        <v>1.009930024025818</v>
      </c>
      <c r="N13" s="66">
        <v>173546417.40050149</v>
      </c>
      <c r="O13" s="66">
        <v>0</v>
      </c>
      <c r="P13" s="13">
        <v>0</v>
      </c>
      <c r="Q13" s="62">
        <v>32.174548135181496</v>
      </c>
      <c r="R13" s="63">
        <v>34297216.458553754</v>
      </c>
      <c r="S13" s="76">
        <f t="shared" si="0"/>
        <v>0.20211206906067017</v>
      </c>
      <c r="T13" s="63">
        <v>135396838.02296454</v>
      </c>
      <c r="U13" s="64">
        <v>6.7698731618547309E-2</v>
      </c>
      <c r="V13" s="64"/>
      <c r="W13" s="65"/>
      <c r="X13" s="65"/>
      <c r="Y13" s="65"/>
    </row>
    <row r="14" spans="1:25" x14ac:dyDescent="0.25">
      <c r="A14" s="10" t="s">
        <v>10</v>
      </c>
      <c r="B14" s="11">
        <v>5392.8335205578469</v>
      </c>
      <c r="C14" s="11">
        <v>2204.7330143273712</v>
      </c>
      <c r="D14" s="11">
        <v>7066510.8639057456</v>
      </c>
      <c r="E14" s="12">
        <v>135606943.15935257</v>
      </c>
      <c r="F14" s="12">
        <v>137617933.5090026</v>
      </c>
      <c r="G14" s="12">
        <v>141645094.61281547</v>
      </c>
      <c r="H14" s="12">
        <v>2278828.6643973626</v>
      </c>
      <c r="I14" s="12">
        <v>143923923.27721283</v>
      </c>
      <c r="J14" s="12">
        <v>155514527.5567432</v>
      </c>
      <c r="K14" s="75">
        <v>0.92770127332809971</v>
      </c>
      <c r="L14" s="75">
        <v>0.92546931491463869</v>
      </c>
      <c r="M14" s="75">
        <v>0.92546931491463869</v>
      </c>
      <c r="N14" s="66">
        <v>143923923.27721283</v>
      </c>
      <c r="O14" s="66">
        <v>0</v>
      </c>
      <c r="P14" s="13">
        <v>0</v>
      </c>
      <c r="Q14" s="62">
        <v>103.47920628429493</v>
      </c>
      <c r="R14" s="63">
        <v>6696553.5879679918</v>
      </c>
      <c r="S14" s="76">
        <f t="shared" si="0"/>
        <v>4.7276989056860112E-2</v>
      </c>
      <c r="T14" s="63">
        <v>134948541.02484748</v>
      </c>
      <c r="U14" s="64">
        <v>0</v>
      </c>
      <c r="V14" s="64">
        <v>19.096912694797698</v>
      </c>
      <c r="W14" s="67">
        <v>0.12920000000000001</v>
      </c>
      <c r="X14" s="67">
        <v>1.2800000000000001E-2</v>
      </c>
      <c r="Y14" s="67">
        <f>SUM(V14:X14)</f>
        <v>19.238912694797698</v>
      </c>
    </row>
    <row r="15" spans="1:25" x14ac:dyDescent="0.25">
      <c r="A15" s="10" t="s">
        <v>11</v>
      </c>
      <c r="B15" s="11">
        <v>18524.280200869944</v>
      </c>
      <c r="C15" s="11">
        <v>551.93617182865273</v>
      </c>
      <c r="D15" s="11">
        <v>0</v>
      </c>
      <c r="E15" s="12">
        <v>22516799.595189728</v>
      </c>
      <c r="F15" s="12">
        <v>23109351.421063971</v>
      </c>
      <c r="G15" s="12">
        <v>23519401.991759207</v>
      </c>
      <c r="H15" s="12">
        <v>627244.02161946916</v>
      </c>
      <c r="I15" s="12">
        <v>24146646.013378676</v>
      </c>
      <c r="J15" s="12">
        <v>25039191.505651724</v>
      </c>
      <c r="K15" s="75">
        <v>0.9675458200171404</v>
      </c>
      <c r="L15" s="75">
        <v>0.96435406102982257</v>
      </c>
      <c r="M15" s="75">
        <v>0.96435406102982257</v>
      </c>
      <c r="N15" s="66">
        <v>24146646.013378676</v>
      </c>
      <c r="O15" s="66">
        <v>0</v>
      </c>
      <c r="P15" s="13">
        <v>0</v>
      </c>
      <c r="Q15" s="62">
        <v>25.087202025675012</v>
      </c>
      <c r="R15" s="63">
        <v>5576668.3173532318</v>
      </c>
      <c r="S15" s="76">
        <f t="shared" si="0"/>
        <v>0.23710927341210458</v>
      </c>
      <c r="T15" s="63">
        <v>17942733.674405977</v>
      </c>
      <c r="U15" s="64">
        <v>3.2508711315221164E-2</v>
      </c>
      <c r="V15" s="64"/>
      <c r="W15" s="67"/>
      <c r="X15" s="67"/>
      <c r="Y15" s="67"/>
    </row>
    <row r="16" spans="1:25" x14ac:dyDescent="0.25">
      <c r="A16" s="10" t="s">
        <v>12</v>
      </c>
      <c r="B16" s="11">
        <v>1753.2592791246648</v>
      </c>
      <c r="C16" s="11">
        <v>893.20287085440998</v>
      </c>
      <c r="D16" s="11">
        <v>2324115.5729145841</v>
      </c>
      <c r="E16" s="12">
        <v>26421062.221984971</v>
      </c>
      <c r="F16" s="12">
        <v>26870777.324731089</v>
      </c>
      <c r="G16" s="12">
        <v>27597509.17625517</v>
      </c>
      <c r="H16" s="12">
        <v>469963.16244708706</v>
      </c>
      <c r="I16" s="12">
        <v>28067472.338702258</v>
      </c>
      <c r="J16" s="12">
        <v>29005743.53006145</v>
      </c>
      <c r="K16" s="75">
        <v>0.9711813039962266</v>
      </c>
      <c r="L16" s="75">
        <v>0.96765222755325098</v>
      </c>
      <c r="M16" s="75">
        <v>0.96765222755325098</v>
      </c>
      <c r="N16" s="66">
        <v>28067472.338702258</v>
      </c>
      <c r="O16" s="66">
        <v>0</v>
      </c>
      <c r="P16" s="13">
        <v>0</v>
      </c>
      <c r="Q16" s="62">
        <v>94.765083855874352</v>
      </c>
      <c r="R16" s="63">
        <v>1993773.151288064</v>
      </c>
      <c r="S16" s="76">
        <f t="shared" si="0"/>
        <v>7.224467753790989E-2</v>
      </c>
      <c r="T16" s="63">
        <v>25603736.024967108</v>
      </c>
      <c r="U16" s="64">
        <v>0</v>
      </c>
      <c r="V16" s="64">
        <v>11.016550262540708</v>
      </c>
      <c r="W16" s="67">
        <f>W14</f>
        <v>0.12920000000000001</v>
      </c>
      <c r="X16" s="67"/>
      <c r="Y16" s="67">
        <f t="shared" ref="Y16:Y20" si="1">SUM(V16:X16)</f>
        <v>11.145750262540709</v>
      </c>
    </row>
    <row r="17" spans="1:25" x14ac:dyDescent="0.25">
      <c r="A17" s="10" t="s">
        <v>13</v>
      </c>
      <c r="B17" s="11">
        <v>5535.7306064368668</v>
      </c>
      <c r="C17" s="11">
        <v>83.721091625105885</v>
      </c>
      <c r="D17" s="11">
        <v>0</v>
      </c>
      <c r="E17" s="12">
        <v>9102389.657533817</v>
      </c>
      <c r="F17" s="12">
        <v>9398309.1358022988</v>
      </c>
      <c r="G17" s="12">
        <v>9507690.4928755425</v>
      </c>
      <c r="H17" s="12">
        <v>266314.85334654892</v>
      </c>
      <c r="I17" s="12">
        <v>9774005.3462220915</v>
      </c>
      <c r="J17" s="12">
        <v>10062317.662290238</v>
      </c>
      <c r="K17" s="75">
        <v>0.97916479021131619</v>
      </c>
      <c r="L17" s="75">
        <v>0.97134732516459588</v>
      </c>
      <c r="M17" s="75">
        <v>0.97134732516459588</v>
      </c>
      <c r="N17" s="66">
        <v>9774005.3462220915</v>
      </c>
      <c r="O17" s="66">
        <v>0</v>
      </c>
      <c r="P17" s="13">
        <v>0</v>
      </c>
      <c r="Q17" s="62">
        <v>3.0735452124634368</v>
      </c>
      <c r="R17" s="63">
        <v>204171.81963481617</v>
      </c>
      <c r="S17" s="76">
        <f t="shared" si="0"/>
        <v>2.1474386423055054E-2</v>
      </c>
      <c r="T17" s="63">
        <v>9303518.6732407268</v>
      </c>
      <c r="U17" s="64">
        <v>0.11112514770950301</v>
      </c>
      <c r="V17" s="64"/>
      <c r="W17" s="67"/>
      <c r="X17" s="67"/>
      <c r="Y17" s="67"/>
    </row>
    <row r="18" spans="1:25" x14ac:dyDescent="0.25">
      <c r="A18" s="10" t="s">
        <v>14</v>
      </c>
      <c r="B18" s="11">
        <v>19086.035764061216</v>
      </c>
      <c r="C18" s="11">
        <v>11.225936340237768</v>
      </c>
      <c r="D18" s="11">
        <v>0</v>
      </c>
      <c r="E18" s="12">
        <v>2382942.4475759426</v>
      </c>
      <c r="F18" s="12">
        <v>5177851.4157006713</v>
      </c>
      <c r="G18" s="12">
        <v>2489047.3937396579</v>
      </c>
      <c r="H18" s="12">
        <v>2748254.5227052714</v>
      </c>
      <c r="I18" s="12">
        <v>5237301.9164449293</v>
      </c>
      <c r="J18" s="12">
        <v>4936435.5722354287</v>
      </c>
      <c r="K18" s="75">
        <v>1.0996138376507232</v>
      </c>
      <c r="L18" s="75">
        <v>1.0609480949982815</v>
      </c>
      <c r="M18" s="75">
        <v>1.0609480949982815</v>
      </c>
      <c r="N18" s="66">
        <v>5237301.9164449293</v>
      </c>
      <c r="O18" s="66">
        <v>0</v>
      </c>
      <c r="P18" s="13">
        <v>0</v>
      </c>
      <c r="Q18" s="62">
        <v>2.9428436087595387</v>
      </c>
      <c r="R18" s="63">
        <v>674006.62037788238</v>
      </c>
      <c r="S18" s="76">
        <f t="shared" si="0"/>
        <v>0.2707889862093884</v>
      </c>
      <c r="T18" s="63">
        <v>1815040.7733617756</v>
      </c>
      <c r="U18" s="64">
        <v>0.16168279583557058</v>
      </c>
      <c r="V18" s="64"/>
      <c r="W18" s="67"/>
      <c r="X18" s="67"/>
      <c r="Y18" s="67"/>
    </row>
    <row r="19" spans="1:25" x14ac:dyDescent="0.25">
      <c r="A19" s="10" t="s">
        <v>16</v>
      </c>
      <c r="B19" s="11">
        <v>5792.7460756860337</v>
      </c>
      <c r="C19" s="11">
        <v>33.194755514526626</v>
      </c>
      <c r="D19" s="11">
        <v>0</v>
      </c>
      <c r="E19" s="12">
        <v>3129187.1231819242</v>
      </c>
      <c r="F19" s="12">
        <v>3199344.7326991032</v>
      </c>
      <c r="G19" s="12">
        <v>3268520.0019844151</v>
      </c>
      <c r="H19" s="12">
        <v>93433.300516554853</v>
      </c>
      <c r="I19" s="12">
        <v>3361953.3025009697</v>
      </c>
      <c r="J19" s="12">
        <v>3050176.1982682794</v>
      </c>
      <c r="K19" s="75">
        <v>1.0996138376507232</v>
      </c>
      <c r="L19" s="75">
        <v>1.1022160963716456</v>
      </c>
      <c r="M19" s="75">
        <v>1.0903765211921608</v>
      </c>
      <c r="N19" s="66">
        <v>3325840.5120908972</v>
      </c>
      <c r="O19" s="66">
        <v>-36112.790410072543</v>
      </c>
      <c r="P19" s="13">
        <v>-1.0741609760970832E-2</v>
      </c>
      <c r="Q19" s="62">
        <v>35.841899247386266</v>
      </c>
      <c r="R19" s="63">
        <v>2491476.2545251716</v>
      </c>
      <c r="S19" s="76">
        <f t="shared" si="0"/>
        <v>0.7707804405348111</v>
      </c>
      <c r="T19" s="63">
        <v>740930.95704917051</v>
      </c>
      <c r="U19" s="64">
        <v>2.2320723426473971E-2</v>
      </c>
      <c r="V19" s="64"/>
      <c r="W19" s="67"/>
      <c r="X19" s="67"/>
      <c r="Y19" s="67"/>
    </row>
    <row r="20" spans="1:25" x14ac:dyDescent="0.25">
      <c r="A20" s="10" t="s">
        <v>20</v>
      </c>
      <c r="B20" s="11">
        <v>1575.6501165054717</v>
      </c>
      <c r="C20" s="11">
        <v>31.46659393345146</v>
      </c>
      <c r="D20" s="11">
        <v>218623.21100990853</v>
      </c>
      <c r="E20" s="12">
        <v>5812912.5863069948</v>
      </c>
      <c r="F20" s="12">
        <v>5631557.1032962473</v>
      </c>
      <c r="G20" s="12">
        <v>6071743.3346752189</v>
      </c>
      <c r="H20" s="12">
        <v>82350.138418002549</v>
      </c>
      <c r="I20" s="12">
        <v>6154093.4730932219</v>
      </c>
      <c r="J20" s="12">
        <v>7195216.4243352208</v>
      </c>
      <c r="K20" s="75">
        <v>0.82051914062753173</v>
      </c>
      <c r="L20" s="75">
        <v>0.85530345581812151</v>
      </c>
      <c r="M20" s="75">
        <v>0.85530345581812151</v>
      </c>
      <c r="N20" s="66">
        <v>6154093.4730932219</v>
      </c>
      <c r="O20" s="66">
        <v>0</v>
      </c>
      <c r="P20" s="13">
        <v>0</v>
      </c>
      <c r="Q20" s="62">
        <v>199.09670025853757</v>
      </c>
      <c r="R20" s="63">
        <v>3764480.8674986362</v>
      </c>
      <c r="S20" s="76">
        <f>R20/SUM(R20,T20)</f>
        <v>0.62000000000000011</v>
      </c>
      <c r="T20" s="63">
        <v>2307262.4671765827</v>
      </c>
      <c r="U20" s="64">
        <v>0</v>
      </c>
      <c r="V20" s="64">
        <v>10.553602504136727</v>
      </c>
      <c r="W20" s="67">
        <f>W14</f>
        <v>0.12920000000000001</v>
      </c>
      <c r="X20" s="67"/>
      <c r="Y20" s="67">
        <f t="shared" si="1"/>
        <v>10.682802504136728</v>
      </c>
    </row>
    <row r="21" spans="1:25" x14ac:dyDescent="0.25">
      <c r="A21" s="15" t="s">
        <v>15</v>
      </c>
      <c r="B21" s="11">
        <v>917</v>
      </c>
      <c r="C21" s="11">
        <v>15056.07666431952</v>
      </c>
      <c r="D21" s="11">
        <v>30776974.472178146</v>
      </c>
      <c r="E21" s="12">
        <v>60546917.007349953</v>
      </c>
      <c r="F21" s="12">
        <v>61614060.58200381</v>
      </c>
      <c r="G21" s="12">
        <v>63242881.140255883</v>
      </c>
      <c r="H21" s="12">
        <v>1344712.1335177496</v>
      </c>
      <c r="I21" s="12">
        <v>64587593.273773633</v>
      </c>
      <c r="J21" s="12">
        <v>74813658.721456409</v>
      </c>
      <c r="K21" s="75">
        <v>0.86338206527363437</v>
      </c>
      <c r="L21" s="75">
        <v>0.86331285459843499</v>
      </c>
      <c r="M21" s="75">
        <v>0.86331285459843499</v>
      </c>
      <c r="N21" s="66">
        <v>64587593.273773633</v>
      </c>
      <c r="O21" s="66">
        <v>0</v>
      </c>
      <c r="P21" s="13">
        <v>0</v>
      </c>
      <c r="Q21" s="83" t="s">
        <v>78</v>
      </c>
      <c r="R21" s="63">
        <v>11832885.035818828</v>
      </c>
      <c r="S21" s="76">
        <f t="shared" si="0"/>
        <v>0.18710224490842911</v>
      </c>
      <c r="T21" s="63">
        <v>51409996.104437053</v>
      </c>
      <c r="U21" s="64"/>
      <c r="V21" s="83" t="s">
        <v>78</v>
      </c>
      <c r="W21" s="84"/>
      <c r="X21" s="84"/>
      <c r="Y21" s="84" t="s">
        <v>78</v>
      </c>
    </row>
    <row r="22" spans="1:25" x14ac:dyDescent="0.25">
      <c r="A22" s="10" t="s">
        <v>61</v>
      </c>
      <c r="B22" s="11">
        <v>15549.81783322764</v>
      </c>
      <c r="C22" s="11">
        <v>118.73342204721423</v>
      </c>
      <c r="D22" s="11">
        <v>0</v>
      </c>
      <c r="E22" s="12">
        <v>5521429.3162224703</v>
      </c>
      <c r="F22" s="12">
        <v>5771984.9270900413</v>
      </c>
      <c r="G22" s="12">
        <v>5767281.2296585273</v>
      </c>
      <c r="H22" s="12">
        <v>276399.3153919531</v>
      </c>
      <c r="I22" s="12">
        <v>6043680.5450504804</v>
      </c>
      <c r="J22" s="12">
        <v>6419841.4102572436</v>
      </c>
      <c r="K22" s="75">
        <v>0.9425512515243033</v>
      </c>
      <c r="L22" s="75">
        <v>0.94140651751836801</v>
      </c>
      <c r="M22" s="75">
        <v>0.94140651751836801</v>
      </c>
      <c r="N22" s="66">
        <v>6043680.5450504804</v>
      </c>
      <c r="O22" s="66">
        <v>0</v>
      </c>
      <c r="P22" s="13">
        <v>0</v>
      </c>
      <c r="Q22" s="62">
        <v>30.907549804938917</v>
      </c>
      <c r="R22" s="63">
        <v>5767281.2296585273</v>
      </c>
      <c r="S22" s="76">
        <f t="shared" si="0"/>
        <v>1</v>
      </c>
      <c r="T22" s="63">
        <v>0</v>
      </c>
      <c r="U22" s="64">
        <v>0</v>
      </c>
      <c r="V22" s="83"/>
      <c r="W22" s="84"/>
      <c r="X22" s="84"/>
      <c r="Y22" s="84"/>
    </row>
    <row r="23" spans="1:25" x14ac:dyDescent="0.25">
      <c r="A23" s="10" t="s">
        <v>62</v>
      </c>
      <c r="B23" s="11">
        <v>1391.8203948687185</v>
      </c>
      <c r="C23" s="11">
        <v>41.394613813203513</v>
      </c>
      <c r="D23" s="11">
        <v>0</v>
      </c>
      <c r="E23" s="12">
        <v>1031312.8513978356</v>
      </c>
      <c r="F23" s="12">
        <v>1056325.5184635003</v>
      </c>
      <c r="G23" s="12">
        <v>1077233.9749595192</v>
      </c>
      <c r="H23" s="12">
        <v>35528.723955082874</v>
      </c>
      <c r="I23" s="12">
        <v>1112762.6989146022</v>
      </c>
      <c r="J23" s="12">
        <v>1384241.5160329032</v>
      </c>
      <c r="K23" s="75">
        <v>0.8</v>
      </c>
      <c r="L23" s="75">
        <v>0.80387900957028657</v>
      </c>
      <c r="M23" s="75">
        <v>0.80387900957028657</v>
      </c>
      <c r="N23" s="66">
        <v>1112762.6989146022</v>
      </c>
      <c r="O23" s="66">
        <v>0</v>
      </c>
      <c r="P23" s="13">
        <v>0</v>
      </c>
      <c r="Q23" s="62">
        <v>26.533899930318302</v>
      </c>
      <c r="R23" s="63">
        <v>443165.07694107218</v>
      </c>
      <c r="S23" s="76">
        <f t="shared" si="0"/>
        <v>0.41139166350348877</v>
      </c>
      <c r="T23" s="63">
        <v>634068.89801844698</v>
      </c>
      <c r="U23" s="64">
        <v>1.5317666710933294E-2</v>
      </c>
      <c r="V23" s="83"/>
      <c r="W23" s="84"/>
      <c r="X23" s="84"/>
      <c r="Y23" s="84"/>
    </row>
    <row r="24" spans="1:25" x14ac:dyDescent="0.25">
      <c r="A24" s="10" t="s">
        <v>63</v>
      </c>
      <c r="B24" s="11">
        <v>207.39999999999998</v>
      </c>
      <c r="C24" s="11">
        <v>118.56423044032181</v>
      </c>
      <c r="D24" s="11">
        <v>334224.91069169727</v>
      </c>
      <c r="E24" s="12">
        <v>1152377.0168633459</v>
      </c>
      <c r="F24" s="12">
        <v>1194720.664618881</v>
      </c>
      <c r="G24" s="12">
        <v>1203688.7476434875</v>
      </c>
      <c r="H24" s="12">
        <v>43002.031639226749</v>
      </c>
      <c r="I24" s="12">
        <v>1246690.7792827142</v>
      </c>
      <c r="J24" s="12">
        <v>1565598.7809831761</v>
      </c>
      <c r="K24" s="75">
        <v>0.8</v>
      </c>
      <c r="L24" s="75">
        <v>0.79630285512857157</v>
      </c>
      <c r="M24" s="75">
        <v>0.79630285512857157</v>
      </c>
      <c r="N24" s="66">
        <v>1246690.7792827142</v>
      </c>
      <c r="O24" s="66">
        <v>0</v>
      </c>
      <c r="P24" s="13">
        <v>0</v>
      </c>
      <c r="Q24" s="62">
        <v>157.56138619939631</v>
      </c>
      <c r="R24" s="63">
        <v>392138.77797305747</v>
      </c>
      <c r="S24" s="76">
        <f t="shared" si="0"/>
        <v>0.32578087877016726</v>
      </c>
      <c r="T24" s="63">
        <v>811549.96967043006</v>
      </c>
      <c r="U24" s="64">
        <v>0</v>
      </c>
      <c r="V24" s="64">
        <v>2.428155244296069</v>
      </c>
      <c r="W24" s="84">
        <f>W14</f>
        <v>0.12920000000000001</v>
      </c>
      <c r="X24" s="84"/>
      <c r="Y24" s="67">
        <f>SUM(V24:X24)</f>
        <v>2.557355244296069</v>
      </c>
    </row>
    <row r="25" spans="1:25" x14ac:dyDescent="0.25">
      <c r="A25" s="10" t="s">
        <v>58</v>
      </c>
      <c r="B25" s="11">
        <v>39197.866342045258</v>
      </c>
      <c r="C25" s="11">
        <v>333.93806784129123</v>
      </c>
      <c r="D25" s="11">
        <v>0</v>
      </c>
      <c r="E25" s="12">
        <v>16905255.795997277</v>
      </c>
      <c r="F25" s="12">
        <v>17583834.713138279</v>
      </c>
      <c r="G25" s="12">
        <v>17657993.764110107</v>
      </c>
      <c r="H25" s="12">
        <v>766742.81292130251</v>
      </c>
      <c r="I25" s="12">
        <v>18424736.577031411</v>
      </c>
      <c r="J25" s="12">
        <v>21730678.585632253</v>
      </c>
      <c r="K25" s="75">
        <v>0.84829008399338812</v>
      </c>
      <c r="L25" s="75">
        <v>0.84786752076915617</v>
      </c>
      <c r="M25" s="75">
        <v>0.84786752076915617</v>
      </c>
      <c r="N25" s="66">
        <v>18424736.577031411</v>
      </c>
      <c r="O25" s="66">
        <v>0</v>
      </c>
      <c r="P25" s="13">
        <v>0</v>
      </c>
      <c r="Q25" s="62">
        <v>37.540295369702754</v>
      </c>
      <c r="R25" s="63">
        <v>17657993.764110107</v>
      </c>
      <c r="S25" s="76">
        <f t="shared" si="0"/>
        <v>1</v>
      </c>
      <c r="T25" s="63">
        <v>0</v>
      </c>
      <c r="U25" s="64">
        <v>0</v>
      </c>
      <c r="V25" s="83"/>
      <c r="W25" s="84"/>
      <c r="X25" s="84"/>
      <c r="Y25" s="84"/>
    </row>
    <row r="26" spans="1:25" x14ac:dyDescent="0.25">
      <c r="A26" s="10" t="s">
        <v>59</v>
      </c>
      <c r="B26" s="11">
        <v>4212.9459759277916</v>
      </c>
      <c r="C26" s="11">
        <v>116.277037272808</v>
      </c>
      <c r="D26" s="11">
        <v>0</v>
      </c>
      <c r="E26" s="12">
        <v>3896243.1078276932</v>
      </c>
      <c r="F26" s="12">
        <v>4040388.0292860665</v>
      </c>
      <c r="G26" s="12">
        <v>4069730.5815253262</v>
      </c>
      <c r="H26" s="12">
        <v>121379.58632380587</v>
      </c>
      <c r="I26" s="12">
        <v>4191110.1678491323</v>
      </c>
      <c r="J26" s="12">
        <v>4572086.0179657806</v>
      </c>
      <c r="K26" s="75">
        <v>0.92643033926375351</v>
      </c>
      <c r="L26" s="75">
        <v>0.91667351650436524</v>
      </c>
      <c r="M26" s="75">
        <v>0.91667351650436524</v>
      </c>
      <c r="N26" s="66">
        <v>4191110.1678491323</v>
      </c>
      <c r="O26" s="66">
        <v>0</v>
      </c>
      <c r="P26" s="13">
        <v>0</v>
      </c>
      <c r="Q26" s="62">
        <v>39.186872109898744</v>
      </c>
      <c r="R26" s="63">
        <v>1981106.101975139</v>
      </c>
      <c r="S26" s="76">
        <f t="shared" si="0"/>
        <v>0.48679047968640338</v>
      </c>
      <c r="T26" s="63">
        <v>2088624.4795501872</v>
      </c>
      <c r="U26" s="64">
        <v>1.7962484498550455E-2</v>
      </c>
      <c r="V26" s="83"/>
      <c r="W26" s="84"/>
      <c r="X26" s="84"/>
      <c r="Y26" s="84"/>
    </row>
    <row r="27" spans="1:25" x14ac:dyDescent="0.25">
      <c r="A27" s="10" t="s">
        <v>60</v>
      </c>
      <c r="B27" s="11">
        <v>305.74483617932901</v>
      </c>
      <c r="C27" s="11">
        <v>229.28208367650549</v>
      </c>
      <c r="D27" s="11">
        <v>640640.81639516947</v>
      </c>
      <c r="E27" s="12">
        <v>3164728.6176680196</v>
      </c>
      <c r="F27" s="12">
        <v>3277821.917275405</v>
      </c>
      <c r="G27" s="12">
        <v>3305644.0476407502</v>
      </c>
      <c r="H27" s="12">
        <v>94530.253947169127</v>
      </c>
      <c r="I27" s="12">
        <v>3400174.3015879192</v>
      </c>
      <c r="J27" s="12">
        <v>4295358.864997413</v>
      </c>
      <c r="K27" s="75">
        <v>0.8</v>
      </c>
      <c r="L27" s="75">
        <v>0.79159260226094452</v>
      </c>
      <c r="M27" s="75">
        <v>0.8</v>
      </c>
      <c r="N27" s="66">
        <v>3436287.0919979308</v>
      </c>
      <c r="O27" s="66">
        <v>36112.790410011541</v>
      </c>
      <c r="P27" s="13">
        <v>1.0620864463667778E-2</v>
      </c>
      <c r="Q27" s="62">
        <v>178.19619118208627</v>
      </c>
      <c r="R27" s="63">
        <v>653790.78336896829</v>
      </c>
      <c r="S27" s="76">
        <f t="shared" si="0"/>
        <v>0.19564283550634487</v>
      </c>
      <c r="T27" s="63">
        <v>2687966.0546817933</v>
      </c>
      <c r="U27" s="64">
        <v>0</v>
      </c>
      <c r="V27" s="64">
        <v>4.1957458624112434</v>
      </c>
      <c r="W27" s="84">
        <f>W14</f>
        <v>0.12920000000000001</v>
      </c>
      <c r="X27" s="84"/>
      <c r="Y27" s="67">
        <f>SUM(V27:X27)</f>
        <v>4.3249458624112433</v>
      </c>
    </row>
    <row r="28" spans="1:25" x14ac:dyDescent="0.25">
      <c r="A28" s="17"/>
      <c r="B28" s="95"/>
      <c r="C28" s="95"/>
      <c r="D28" s="77"/>
      <c r="E28" s="95"/>
      <c r="F28" s="95"/>
      <c r="G28" s="77"/>
      <c r="H28" s="95"/>
      <c r="I28" s="95"/>
      <c r="J28" s="95"/>
      <c r="K28" s="17"/>
      <c r="L28" s="96"/>
      <c r="M28" s="96"/>
      <c r="N28" s="77"/>
      <c r="O28" s="77"/>
      <c r="P28" s="17"/>
      <c r="Q28" s="18"/>
      <c r="R28" s="77"/>
      <c r="S28" s="77"/>
      <c r="T28" s="77"/>
      <c r="U28" s="18"/>
      <c r="V28" s="18"/>
      <c r="W28" s="18"/>
    </row>
    <row r="29" spans="1:25" ht="13" x14ac:dyDescent="0.3">
      <c r="A29" s="17"/>
      <c r="B29" s="37">
        <f>SUM(B10:B27)</f>
        <v>1424105.5821987812</v>
      </c>
      <c r="C29" s="37">
        <f t="shared" ref="C29:H29" si="2">SUM(C10:C27)</f>
        <v>33921.116751502581</v>
      </c>
      <c r="D29" s="37">
        <f t="shared" si="2"/>
        <v>41361089.847095259</v>
      </c>
      <c r="E29" s="37">
        <f t="shared" si="2"/>
        <v>1593867477.8688748</v>
      </c>
      <c r="F29" s="37">
        <f t="shared" si="2"/>
        <v>1632376473.3643677</v>
      </c>
      <c r="G29" s="37">
        <f t="shared" si="2"/>
        <v>1664837392.8592305</v>
      </c>
      <c r="H29" s="37">
        <f t="shared" si="2"/>
        <v>46455760.420329593</v>
      </c>
      <c r="I29" s="37">
        <f>SUM(I10:I27)</f>
        <v>1711293153.2795596</v>
      </c>
      <c r="J29" s="37">
        <f>SUM(J10:J27)</f>
        <v>1711293153.2795596</v>
      </c>
      <c r="K29" s="40"/>
      <c r="L29" s="41"/>
      <c r="M29" s="40"/>
      <c r="N29" s="74">
        <f>SUM(N10:N27)</f>
        <v>1711293153.2795596</v>
      </c>
      <c r="O29" s="74">
        <f>SUM(O10:O27)</f>
        <v>-6.1001628637313843E-8</v>
      </c>
      <c r="P29" s="40"/>
      <c r="Q29" s="42"/>
      <c r="R29" s="74">
        <f>SUM(R10:R27)</f>
        <v>1279146585.734859</v>
      </c>
      <c r="S29" s="74"/>
      <c r="T29" s="74">
        <f>SUM(T10:T27)</f>
        <v>385690807.12437123</v>
      </c>
      <c r="U29" s="44"/>
      <c r="V29" s="18"/>
      <c r="W29" s="18"/>
      <c r="X29" s="18"/>
      <c r="Y29" s="18"/>
    </row>
    <row r="30" spans="1:25" ht="13" x14ac:dyDescent="0.3">
      <c r="A30" s="17"/>
      <c r="B30" s="37"/>
      <c r="C30" s="37"/>
      <c r="D30" s="37"/>
      <c r="E30" s="74"/>
      <c r="F30" s="74"/>
      <c r="G30" s="74"/>
      <c r="H30" s="74"/>
      <c r="I30" s="74"/>
      <c r="J30" s="74"/>
      <c r="K30" s="40"/>
      <c r="L30" s="41"/>
      <c r="M30" s="40"/>
      <c r="N30" s="74"/>
      <c r="O30" s="74"/>
      <c r="P30" s="40"/>
      <c r="Q30" s="42"/>
      <c r="R30" s="74"/>
      <c r="S30" s="74"/>
      <c r="T30" s="74"/>
      <c r="U30" s="44"/>
      <c r="V30" s="18"/>
      <c r="W30" s="18"/>
      <c r="X30" s="18"/>
      <c r="Y30" s="18"/>
    </row>
    <row r="31" spans="1:25" ht="13" x14ac:dyDescent="0.3">
      <c r="A31" s="98" t="s">
        <v>132</v>
      </c>
      <c r="B31" s="93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77"/>
      <c r="O31" s="77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3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45"/>
      <c r="O32" s="18"/>
      <c r="P32" s="18"/>
      <c r="Q32" s="18"/>
      <c r="R32" s="18"/>
      <c r="S32" s="46" t="s">
        <v>39</v>
      </c>
      <c r="T32" s="39">
        <f>SUM(R29,T29)</f>
        <v>1664837392.8592303</v>
      </c>
      <c r="U32" s="18"/>
      <c r="V32" s="14"/>
      <c r="W32" s="47"/>
      <c r="X32" s="18"/>
      <c r="Y32" s="18"/>
    </row>
    <row r="33" spans="1:25" ht="13" x14ac:dyDescent="0.3">
      <c r="A33" s="17"/>
      <c r="B33" s="48" t="s">
        <v>65</v>
      </c>
      <c r="C33" s="18"/>
      <c r="D33" s="18"/>
      <c r="E33" s="18"/>
      <c r="F33" s="18"/>
      <c r="G33" s="18"/>
      <c r="H33" s="49"/>
      <c r="I33" s="50"/>
      <c r="J33" s="50"/>
      <c r="K33" s="30"/>
      <c r="L33" s="18"/>
      <c r="M33" s="18"/>
      <c r="N33" s="18"/>
      <c r="O33" s="44"/>
      <c r="P33" s="51"/>
      <c r="Q33" s="18"/>
      <c r="R33" s="18"/>
      <c r="S33" s="79" t="s">
        <v>40</v>
      </c>
      <c r="T33" s="39">
        <f>H29</f>
        <v>46455760.420329593</v>
      </c>
      <c r="U33" s="18"/>
      <c r="V33" s="18"/>
      <c r="W33" s="18"/>
      <c r="X33" s="18"/>
      <c r="Y33" s="18"/>
    </row>
    <row r="34" spans="1:25" ht="13" x14ac:dyDescent="0.3">
      <c r="A34" s="17"/>
      <c r="B34" s="15"/>
      <c r="C34" s="80">
        <v>2023</v>
      </c>
      <c r="D34" s="80">
        <v>2024</v>
      </c>
      <c r="E34" s="80" t="s">
        <v>27</v>
      </c>
      <c r="F34" s="18"/>
      <c r="G34" s="18"/>
      <c r="H34" s="17"/>
      <c r="I34" s="50"/>
      <c r="J34" s="50"/>
      <c r="K34" s="18"/>
      <c r="L34" s="44"/>
      <c r="M34" s="52"/>
      <c r="N34" s="44"/>
      <c r="O34" s="18"/>
      <c r="P34" s="17"/>
      <c r="Q34" s="53"/>
      <c r="R34" s="18"/>
      <c r="S34" s="46" t="s">
        <v>21</v>
      </c>
      <c r="T34" s="39">
        <f>SUM(T32:T33)</f>
        <v>1711293153.2795599</v>
      </c>
      <c r="U34" s="18"/>
      <c r="V34" s="18"/>
      <c r="W34" s="18"/>
      <c r="X34" s="18"/>
      <c r="Y34" s="18"/>
    </row>
    <row r="35" spans="1:25" x14ac:dyDescent="0.25">
      <c r="A35" s="17"/>
      <c r="B35" s="82"/>
      <c r="C35" s="81"/>
      <c r="D35" s="81"/>
      <c r="E35" s="81" t="s">
        <v>42</v>
      </c>
      <c r="F35" s="18"/>
      <c r="G35" s="18"/>
      <c r="H35" s="17"/>
      <c r="I35" s="54"/>
      <c r="J35" s="54"/>
      <c r="K35" s="18"/>
      <c r="L35" s="44"/>
      <c r="M35" s="18"/>
      <c r="N35" s="18"/>
      <c r="O35" s="18"/>
      <c r="P35" s="55"/>
      <c r="Q35" s="18"/>
      <c r="R35" s="14"/>
      <c r="S35" s="18"/>
      <c r="T35" s="18"/>
      <c r="U35" s="18"/>
      <c r="V35" s="18"/>
      <c r="W35" s="18"/>
      <c r="X35" s="18"/>
      <c r="Y35" s="18"/>
    </row>
    <row r="36" spans="1:25" ht="25.5" x14ac:dyDescent="0.3">
      <c r="A36" s="17"/>
      <c r="B36" s="24" t="s">
        <v>66</v>
      </c>
      <c r="C36" s="25">
        <v>1593867477.8688748</v>
      </c>
      <c r="D36" s="25">
        <v>1664837392.85923</v>
      </c>
      <c r="E36" s="26">
        <f>D36/C36</f>
        <v>1.0445268605927311</v>
      </c>
      <c r="F36" s="18"/>
      <c r="G36" s="18"/>
      <c r="H36" s="56"/>
      <c r="I36" s="50"/>
      <c r="J36" s="50"/>
      <c r="K36" s="18"/>
      <c r="L36" s="44"/>
      <c r="M36" s="18"/>
      <c r="N36" s="18"/>
      <c r="O36" s="18"/>
      <c r="P36" s="17"/>
      <c r="Q36" s="18"/>
      <c r="R36" s="57"/>
      <c r="S36" s="43"/>
      <c r="T36" s="18"/>
      <c r="U36" s="18"/>
      <c r="V36" s="18"/>
      <c r="W36" s="18"/>
      <c r="X36" s="18"/>
      <c r="Y36" s="18"/>
    </row>
    <row r="37" spans="1:25" ht="42.75" customHeight="1" x14ac:dyDescent="0.25">
      <c r="A37" s="17"/>
      <c r="B37" s="24" t="s">
        <v>3</v>
      </c>
      <c r="C37" s="25">
        <v>1632376473.3643675</v>
      </c>
      <c r="D37" s="25">
        <v>1711293153.2795596</v>
      </c>
      <c r="E37" s="26">
        <f t="shared" ref="E37:E38" si="3">D37/C37</f>
        <v>1.0483446565194259</v>
      </c>
      <c r="F37" s="18"/>
      <c r="G37" s="18"/>
      <c r="H37" s="17"/>
      <c r="I37" s="50"/>
      <c r="J37" s="50"/>
      <c r="K37" s="17"/>
      <c r="L37" s="51"/>
      <c r="M37" s="52"/>
      <c r="N37" s="18"/>
      <c r="O37" s="18"/>
      <c r="P37" s="17"/>
      <c r="Q37" s="88"/>
      <c r="R37" s="88"/>
      <c r="S37" s="88"/>
      <c r="T37" s="88"/>
      <c r="U37" s="88"/>
      <c r="V37" s="90"/>
      <c r="W37" s="18"/>
      <c r="X37" s="18"/>
      <c r="Y37" s="18"/>
    </row>
    <row r="38" spans="1:25" x14ac:dyDescent="0.25">
      <c r="A38" s="17"/>
      <c r="B38" s="10" t="s">
        <v>28</v>
      </c>
      <c r="C38" s="25">
        <v>46419183.495439753</v>
      </c>
      <c r="D38" s="25">
        <v>46455760.420329593</v>
      </c>
      <c r="E38" s="26">
        <f t="shared" si="3"/>
        <v>1.0007879700187625</v>
      </c>
      <c r="F38" s="18"/>
      <c r="G38" s="49"/>
      <c r="H38" s="17"/>
      <c r="I38" s="50"/>
      <c r="J38" s="50"/>
      <c r="K38" s="58"/>
      <c r="L38" s="59"/>
      <c r="M38" s="52"/>
      <c r="N38" s="44"/>
      <c r="O38" s="18"/>
      <c r="P38" s="17"/>
      <c r="Q38" s="17"/>
      <c r="R38" s="56"/>
      <c r="S38" s="56"/>
      <c r="T38" s="91"/>
      <c r="U38" s="92"/>
      <c r="V38" s="92"/>
      <c r="W38" s="18"/>
      <c r="X38" s="18"/>
      <c r="Y38" s="18"/>
    </row>
    <row r="39" spans="1:25" x14ac:dyDescent="0.25">
      <c r="A39" s="17"/>
      <c r="B39" s="27" t="s">
        <v>67</v>
      </c>
      <c r="C39" s="18"/>
      <c r="D39" s="18"/>
      <c r="E39" s="18"/>
      <c r="F39" s="18"/>
      <c r="G39" s="49"/>
      <c r="H39" s="17"/>
      <c r="I39" s="50"/>
      <c r="J39" s="50"/>
      <c r="K39" s="58"/>
      <c r="L39" s="55"/>
      <c r="M39" s="52"/>
      <c r="N39" s="60"/>
      <c r="O39" s="18"/>
      <c r="P39" s="17"/>
      <c r="Q39" s="17"/>
      <c r="R39" s="56"/>
      <c r="S39" s="56"/>
      <c r="T39" s="91"/>
      <c r="U39" s="92"/>
      <c r="V39" s="92"/>
      <c r="W39" s="18"/>
      <c r="X39" s="18"/>
      <c r="Y39" s="18"/>
    </row>
    <row r="40" spans="1:25" x14ac:dyDescent="0.25">
      <c r="A40" s="17"/>
      <c r="B40" s="27" t="s">
        <v>68</v>
      </c>
      <c r="C40" s="18"/>
      <c r="D40" s="18"/>
      <c r="E40" s="18"/>
      <c r="F40" s="18"/>
      <c r="G40" s="18"/>
      <c r="H40" s="17"/>
      <c r="I40" s="50"/>
      <c r="J40" s="50"/>
      <c r="K40" s="58"/>
      <c r="L40" s="51"/>
      <c r="M40" s="18"/>
      <c r="N40" s="18"/>
      <c r="O40" s="18"/>
      <c r="P40" s="17"/>
      <c r="Q40" s="17"/>
      <c r="R40" s="56"/>
      <c r="S40" s="56"/>
      <c r="T40" s="91"/>
      <c r="U40" s="92"/>
      <c r="V40" s="92"/>
      <c r="W40" s="18"/>
      <c r="X40" s="18"/>
      <c r="Y40" s="18"/>
    </row>
    <row r="41" spans="1:25" x14ac:dyDescent="0.25">
      <c r="A41" s="17"/>
      <c r="B41" s="18"/>
      <c r="C41" s="18"/>
      <c r="D41" s="18"/>
      <c r="E41" s="18"/>
      <c r="F41" s="18"/>
      <c r="G41" s="18"/>
      <c r="H41" s="17"/>
      <c r="I41" s="50"/>
      <c r="J41" s="50"/>
      <c r="K41" s="18"/>
      <c r="L41" s="44"/>
      <c r="M41" s="17"/>
      <c r="N41" s="18"/>
      <c r="O41" s="61"/>
      <c r="P41" s="17"/>
      <c r="Q41" s="17"/>
      <c r="R41" s="56"/>
      <c r="S41" s="56"/>
      <c r="T41" s="91"/>
      <c r="U41" s="92"/>
      <c r="V41" s="92"/>
      <c r="W41" s="18"/>
      <c r="X41" s="18"/>
      <c r="Y41" s="18"/>
    </row>
    <row r="42" spans="1:25" x14ac:dyDescent="0.25">
      <c r="A42" s="4"/>
      <c r="B42" s="18"/>
      <c r="C42" s="18"/>
      <c r="D42" s="18"/>
      <c r="E42" s="18"/>
      <c r="H42" s="4"/>
      <c r="I42" s="9"/>
      <c r="J42" s="9"/>
      <c r="L42" s="5"/>
      <c r="M42" s="4"/>
      <c r="O42" s="6"/>
      <c r="P42" s="4"/>
      <c r="R42" s="2"/>
    </row>
    <row r="43" spans="1:25" x14ac:dyDescent="0.25">
      <c r="A43" s="4"/>
      <c r="H43" s="4"/>
      <c r="I43" s="9"/>
      <c r="J43" s="9"/>
      <c r="M43" s="4"/>
      <c r="O43" s="6"/>
      <c r="P43" s="4"/>
      <c r="R43" s="2"/>
    </row>
    <row r="44" spans="1:25" x14ac:dyDescent="0.25">
      <c r="A44" s="17"/>
      <c r="F44" s="17"/>
      <c r="G44" s="16"/>
      <c r="H44" s="4"/>
      <c r="I44" s="9"/>
      <c r="J44" s="9"/>
      <c r="L44" s="5"/>
      <c r="M44" s="4"/>
      <c r="O44" s="6"/>
      <c r="P44" s="4"/>
      <c r="R44" s="2"/>
    </row>
    <row r="45" spans="1:25" x14ac:dyDescent="0.25">
      <c r="A45" s="17"/>
      <c r="B45" s="17"/>
      <c r="C45" s="17"/>
      <c r="D45" s="17"/>
      <c r="E45" s="17"/>
      <c r="F45" s="17"/>
      <c r="G45" s="8"/>
      <c r="H45" s="4"/>
      <c r="I45" s="9"/>
      <c r="J45" s="9"/>
    </row>
    <row r="46" spans="1:25" ht="13" x14ac:dyDescent="0.3">
      <c r="A46" s="17"/>
      <c r="B46" s="19"/>
      <c r="C46" s="17"/>
      <c r="D46" s="17"/>
      <c r="E46" s="17"/>
      <c r="F46" s="17"/>
      <c r="G46" s="8"/>
      <c r="H46" s="4"/>
      <c r="I46" s="9"/>
      <c r="J46" s="9"/>
      <c r="L46" s="5"/>
    </row>
    <row r="47" spans="1:25" ht="13" x14ac:dyDescent="0.3">
      <c r="A47" s="17"/>
      <c r="B47" s="17"/>
      <c r="C47" s="20"/>
      <c r="D47" s="21"/>
      <c r="E47" s="22"/>
      <c r="F47" s="17"/>
      <c r="G47" s="8"/>
    </row>
    <row r="48" spans="1:25" x14ac:dyDescent="0.25">
      <c r="A48" s="17"/>
      <c r="B48" s="17"/>
      <c r="C48" s="20"/>
      <c r="D48" s="23"/>
      <c r="E48" s="17"/>
      <c r="F48" s="17"/>
      <c r="G48" s="8"/>
    </row>
    <row r="49" spans="1:6" x14ac:dyDescent="0.25">
      <c r="A49" s="17"/>
      <c r="B49" s="17"/>
      <c r="C49" s="20"/>
      <c r="D49" s="23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  <row r="51" spans="1:6" x14ac:dyDescent="0.25">
      <c r="B51" s="17"/>
      <c r="C51" s="17"/>
      <c r="D51" s="17"/>
      <c r="E51" s="17"/>
    </row>
  </sheetData>
  <printOptions horizontalCentered="1"/>
  <pageMargins left="0.25" right="0.25" top="0.75" bottom="0.75" header="0.3" footer="0.3"/>
  <pageSetup paperSize="5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zoomScale="70" zoomScaleNormal="70" zoomScaleSheetLayoutView="70" workbookViewId="0">
      <selection activeCell="N7" sqref="N7"/>
    </sheetView>
  </sheetViews>
  <sheetFormatPr defaultRowHeight="12.5" x14ac:dyDescent="0.25"/>
  <cols>
    <col min="1" max="1" width="6.90625" customWidth="1"/>
    <col min="2" max="2" width="13.6328125" customWidth="1"/>
    <col min="3" max="3" width="15.453125" customWidth="1"/>
    <col min="4" max="4" width="14.7265625" customWidth="1"/>
    <col min="5" max="5" width="16.08984375" customWidth="1"/>
    <col min="6" max="6" width="15.453125" bestFit="1" customWidth="1"/>
    <col min="7" max="7" width="14.36328125" bestFit="1" customWidth="1"/>
    <col min="8" max="8" width="15.90625" bestFit="1" customWidth="1"/>
    <col min="9" max="9" width="14.26953125" bestFit="1" customWidth="1"/>
    <col min="10" max="10" width="15.08984375" bestFit="1" customWidth="1"/>
    <col min="11" max="11" width="10.08984375" bestFit="1" customWidth="1"/>
    <col min="12" max="12" width="11" bestFit="1" customWidth="1"/>
    <col min="13" max="13" width="9.453125" customWidth="1"/>
    <col min="14" max="14" width="16.08984375" bestFit="1" customWidth="1"/>
    <col min="15" max="15" width="11.1796875" customWidth="1"/>
    <col min="16" max="16" width="13.26953125" customWidth="1"/>
    <col min="17" max="17" width="12.453125" bestFit="1" customWidth="1"/>
    <col min="18" max="18" width="15.54296875" bestFit="1" customWidth="1"/>
    <col min="19" max="19" width="14.36328125" customWidth="1"/>
    <col min="20" max="20" width="17.54296875" customWidth="1"/>
    <col min="21" max="22" width="12.26953125" bestFit="1" customWidth="1"/>
    <col min="23" max="23" width="8.6328125" bestFit="1" customWidth="1"/>
    <col min="24" max="24" width="9.81640625" bestFit="1" customWidth="1"/>
    <col min="25" max="25" width="12.26953125" bestFit="1" customWidth="1"/>
  </cols>
  <sheetData>
    <row r="1" spans="1:25" s="1" customFormat="1" x14ac:dyDescent="0.25">
      <c r="A1" s="1">
        <v>1</v>
      </c>
      <c r="B1" s="1">
        <v>3</v>
      </c>
      <c r="C1" s="1">
        <v>4</v>
      </c>
      <c r="D1" s="1">
        <v>5</v>
      </c>
      <c r="E1" s="1">
        <v>6</v>
      </c>
      <c r="G1" s="1">
        <v>7</v>
      </c>
      <c r="H1" s="1">
        <v>8</v>
      </c>
      <c r="I1" s="1">
        <v>9</v>
      </c>
      <c r="K1" s="1">
        <v>11</v>
      </c>
      <c r="L1" s="1">
        <v>12</v>
      </c>
      <c r="M1" s="1">
        <v>14</v>
      </c>
      <c r="N1" s="1">
        <v>15</v>
      </c>
      <c r="O1" s="1">
        <v>16</v>
      </c>
      <c r="P1" s="1">
        <v>17</v>
      </c>
      <c r="Q1" s="1">
        <v>19</v>
      </c>
      <c r="R1" s="1">
        <v>20</v>
      </c>
      <c r="S1" s="1">
        <v>21</v>
      </c>
      <c r="T1" s="1">
        <v>22</v>
      </c>
      <c r="U1" s="1">
        <v>23</v>
      </c>
      <c r="V1" s="1">
        <v>24</v>
      </c>
    </row>
    <row r="2" spans="1:25" x14ac:dyDescent="0.25">
      <c r="I2" s="7"/>
      <c r="J2" s="7"/>
    </row>
    <row r="3" spans="1:25" ht="23" x14ac:dyDescent="0.5">
      <c r="A3" s="28" t="s">
        <v>81</v>
      </c>
      <c r="B3" s="18"/>
      <c r="C3" s="18"/>
      <c r="D3" s="18"/>
      <c r="E3" s="1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18"/>
      <c r="T3" s="18"/>
      <c r="U3" s="18"/>
      <c r="V3" s="18"/>
      <c r="W3" s="18"/>
      <c r="X3" s="18"/>
      <c r="Y3" s="18"/>
    </row>
    <row r="4" spans="1:25" ht="23" x14ac:dyDescent="0.5">
      <c r="A4" s="28"/>
      <c r="B4" s="18"/>
      <c r="C4" s="18"/>
      <c r="D4" s="18"/>
      <c r="E4" s="1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18"/>
      <c r="T4" s="18"/>
      <c r="U4" s="18"/>
      <c r="V4" s="18"/>
      <c r="W4" s="18"/>
      <c r="X4" s="18"/>
      <c r="Y4" s="18"/>
    </row>
    <row r="5" spans="1:25" ht="23" x14ac:dyDescent="0.5">
      <c r="A5" s="28"/>
      <c r="B5" s="18"/>
      <c r="C5" s="18"/>
      <c r="D5" s="18"/>
      <c r="E5" s="18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18"/>
      <c r="T5" s="18"/>
      <c r="U5" s="18"/>
      <c r="V5" s="18"/>
      <c r="W5" s="18"/>
      <c r="X5" s="18"/>
      <c r="Y5" s="18"/>
    </row>
    <row r="6" spans="1:25" ht="13" x14ac:dyDescent="0.3">
      <c r="A6" s="18"/>
      <c r="B6" s="18"/>
      <c r="C6" s="18"/>
      <c r="D6" s="18"/>
      <c r="E6" s="18"/>
      <c r="F6" s="18"/>
      <c r="G6" s="30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T6" s="18"/>
      <c r="U6" s="18"/>
      <c r="V6" s="18"/>
      <c r="W6" s="18"/>
      <c r="X6" s="18"/>
      <c r="Y6" s="18"/>
    </row>
    <row r="7" spans="1:25" s="3" customFormat="1" ht="88.5" customHeight="1" x14ac:dyDescent="0.25">
      <c r="A7" s="31"/>
      <c r="B7" s="32" t="s">
        <v>19</v>
      </c>
      <c r="C7" s="31" t="s">
        <v>0</v>
      </c>
      <c r="D7" s="31" t="s">
        <v>1</v>
      </c>
      <c r="E7" s="33" t="s">
        <v>82</v>
      </c>
      <c r="F7" s="32" t="s">
        <v>83</v>
      </c>
      <c r="G7" s="97" t="s">
        <v>84</v>
      </c>
      <c r="H7" s="31" t="s">
        <v>85</v>
      </c>
      <c r="I7" s="97" t="s">
        <v>86</v>
      </c>
      <c r="J7" s="32" t="s">
        <v>121</v>
      </c>
      <c r="K7" s="32" t="s">
        <v>87</v>
      </c>
      <c r="L7" s="32" t="s">
        <v>95</v>
      </c>
      <c r="M7" s="32" t="s">
        <v>88</v>
      </c>
      <c r="N7" s="32" t="s">
        <v>22</v>
      </c>
      <c r="O7" s="32" t="s">
        <v>5</v>
      </c>
      <c r="P7" s="32" t="s">
        <v>24</v>
      </c>
      <c r="Q7" s="32" t="s">
        <v>55</v>
      </c>
      <c r="R7" s="32" t="s">
        <v>25</v>
      </c>
      <c r="S7" s="32" t="s">
        <v>18</v>
      </c>
      <c r="T7" s="32" t="s">
        <v>26</v>
      </c>
      <c r="U7" s="32" t="s">
        <v>53</v>
      </c>
      <c r="V7" s="32" t="s">
        <v>54</v>
      </c>
      <c r="W7" s="32" t="s">
        <v>46</v>
      </c>
      <c r="X7" s="32" t="s">
        <v>47</v>
      </c>
      <c r="Y7" s="32" t="s">
        <v>48</v>
      </c>
    </row>
    <row r="8" spans="1:25" ht="20.25" customHeight="1" x14ac:dyDescent="0.4">
      <c r="A8" s="18"/>
      <c r="B8" s="18"/>
      <c r="C8" s="18"/>
      <c r="D8" s="18"/>
      <c r="E8" s="78" t="s">
        <v>43</v>
      </c>
      <c r="F8" s="78" t="s">
        <v>44</v>
      </c>
      <c r="G8" s="78" t="s">
        <v>45</v>
      </c>
      <c r="H8" s="78" t="s">
        <v>125</v>
      </c>
      <c r="I8" s="78" t="s">
        <v>77</v>
      </c>
      <c r="J8" s="78" t="s">
        <v>126</v>
      </c>
      <c r="K8" s="78" t="s">
        <v>33</v>
      </c>
      <c r="L8" s="78" t="s">
        <v>115</v>
      </c>
      <c r="M8" s="78" t="s">
        <v>35</v>
      </c>
      <c r="N8" s="78" t="s">
        <v>116</v>
      </c>
      <c r="O8" s="78" t="s">
        <v>117</v>
      </c>
      <c r="P8" s="78" t="s">
        <v>118</v>
      </c>
      <c r="Q8" s="78"/>
      <c r="R8" s="78" t="s">
        <v>119</v>
      </c>
      <c r="S8" s="78" t="s">
        <v>51</v>
      </c>
      <c r="T8" s="78" t="s">
        <v>120</v>
      </c>
      <c r="U8" s="18"/>
      <c r="V8" s="18"/>
      <c r="W8" s="18"/>
      <c r="X8" s="18"/>
      <c r="Y8" s="18"/>
    </row>
    <row r="9" spans="1:2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x14ac:dyDescent="0.25">
      <c r="A10" s="10" t="s">
        <v>6</v>
      </c>
      <c r="B10" s="11">
        <v>252343.91639320125</v>
      </c>
      <c r="C10" s="11">
        <v>2085.5972939878748</v>
      </c>
      <c r="D10" s="11">
        <v>0</v>
      </c>
      <c r="E10" s="12">
        <v>113494199.83700618</v>
      </c>
      <c r="F10" s="12">
        <v>116792803.41097943</v>
      </c>
      <c r="G10" s="12">
        <v>117933157.49747187</v>
      </c>
      <c r="H10" s="12">
        <v>4642395.4868978299</v>
      </c>
      <c r="I10" s="12">
        <v>122575552.9843697</v>
      </c>
      <c r="J10" s="12">
        <v>115861792.95279253</v>
      </c>
      <c r="K10" s="75">
        <v>1.0515008293522621</v>
      </c>
      <c r="L10" s="75">
        <v>1.0579462811723677</v>
      </c>
      <c r="M10" s="75">
        <v>1.0579462811723677</v>
      </c>
      <c r="N10" s="66">
        <v>122575552.98436968</v>
      </c>
      <c r="O10" s="66">
        <v>0</v>
      </c>
      <c r="P10" s="13">
        <v>0</v>
      </c>
      <c r="Q10" s="62">
        <v>38.945908683907966</v>
      </c>
      <c r="R10" s="63">
        <v>117933157.49747187</v>
      </c>
      <c r="S10" s="76">
        <f>R10/SUM(R10,T10)</f>
        <v>1</v>
      </c>
      <c r="T10" s="63">
        <v>0</v>
      </c>
      <c r="U10" s="64">
        <v>0</v>
      </c>
      <c r="V10" s="64"/>
      <c r="W10" s="65"/>
      <c r="X10" s="65"/>
      <c r="Y10" s="65"/>
    </row>
    <row r="11" spans="1:25" x14ac:dyDescent="0.25">
      <c r="A11" s="10" t="s">
        <v>7</v>
      </c>
      <c r="B11" s="11">
        <v>554503.56093058607</v>
      </c>
      <c r="C11" s="11">
        <v>5210.0154740957723</v>
      </c>
      <c r="D11" s="11">
        <v>0</v>
      </c>
      <c r="E11" s="12">
        <v>426191436.93124843</v>
      </c>
      <c r="F11" s="12">
        <v>435360508.18348223</v>
      </c>
      <c r="G11" s="12">
        <v>442860533.20672154</v>
      </c>
      <c r="H11" s="12">
        <v>12806547.653879629</v>
      </c>
      <c r="I11" s="12">
        <v>455667080.86060119</v>
      </c>
      <c r="J11" s="12">
        <v>396331298.7417748</v>
      </c>
      <c r="K11" s="75">
        <v>1.1458412227124537</v>
      </c>
      <c r="L11" s="75">
        <v>1.1497125821432688</v>
      </c>
      <c r="M11" s="75">
        <v>1.1497125821432688</v>
      </c>
      <c r="N11" s="66">
        <v>455667080.86060113</v>
      </c>
      <c r="O11" s="66">
        <v>0</v>
      </c>
      <c r="P11" s="13">
        <v>0</v>
      </c>
      <c r="Q11" s="62">
        <v>66.555108089762669</v>
      </c>
      <c r="R11" s="63">
        <v>442860533.20672148</v>
      </c>
      <c r="S11" s="76">
        <f t="shared" ref="S11:S27" si="0">R11/SUM(R11,T11)</f>
        <v>1</v>
      </c>
      <c r="T11" s="63">
        <v>0</v>
      </c>
      <c r="U11" s="64">
        <v>0</v>
      </c>
      <c r="V11" s="64"/>
      <c r="W11" s="65"/>
      <c r="X11" s="65"/>
      <c r="Y11" s="65"/>
    </row>
    <row r="12" spans="1:25" x14ac:dyDescent="0.25">
      <c r="A12" s="10" t="s">
        <v>8</v>
      </c>
      <c r="B12" s="11">
        <v>418667.51985065814</v>
      </c>
      <c r="C12" s="11">
        <v>4866.349315341924</v>
      </c>
      <c r="D12" s="11">
        <v>0</v>
      </c>
      <c r="E12" s="12">
        <v>653121330.96702671</v>
      </c>
      <c r="F12" s="12">
        <v>665921280.27355182</v>
      </c>
      <c r="G12" s="12">
        <v>678666054.30507624</v>
      </c>
      <c r="H12" s="12">
        <v>15964152.3497342</v>
      </c>
      <c r="I12" s="12">
        <v>694630206.65481043</v>
      </c>
      <c r="J12" s="12">
        <v>728980654.42363226</v>
      </c>
      <c r="K12" s="75">
        <v>0.95288539751449486</v>
      </c>
      <c r="L12" s="75">
        <v>0.9528787937507327</v>
      </c>
      <c r="M12" s="75">
        <v>0.9528787937507327</v>
      </c>
      <c r="N12" s="66">
        <v>694630206.65481043</v>
      </c>
      <c r="O12" s="66">
        <v>0</v>
      </c>
      <c r="P12" s="13">
        <v>0</v>
      </c>
      <c r="Q12" s="62">
        <v>135.08452851942465</v>
      </c>
      <c r="R12" s="63">
        <v>678666054.30507612</v>
      </c>
      <c r="S12" s="76">
        <f t="shared" si="0"/>
        <v>1</v>
      </c>
      <c r="T12" s="63">
        <v>0</v>
      </c>
      <c r="U12" s="64">
        <v>0</v>
      </c>
      <c r="V12" s="64"/>
      <c r="W12" s="65"/>
      <c r="X12" s="65"/>
      <c r="Y12" s="65"/>
    </row>
    <row r="13" spans="1:25" x14ac:dyDescent="0.25">
      <c r="A13" s="10" t="s">
        <v>9</v>
      </c>
      <c r="B13" s="11">
        <v>88890.895687122989</v>
      </c>
      <c r="C13" s="11">
        <v>1988.991510652409</v>
      </c>
      <c r="D13" s="11">
        <v>0</v>
      </c>
      <c r="E13" s="12">
        <v>168967643.84228337</v>
      </c>
      <c r="F13" s="12">
        <v>173546417.40050149</v>
      </c>
      <c r="G13" s="12">
        <v>175576265.41133013</v>
      </c>
      <c r="H13" s="12">
        <v>3859105.79693481</v>
      </c>
      <c r="I13" s="12">
        <v>179435371.20826495</v>
      </c>
      <c r="J13" s="12">
        <v>179249581.63270253</v>
      </c>
      <c r="K13" s="75">
        <v>1.009930024025818</v>
      </c>
      <c r="L13" s="75">
        <v>1.00103648540694</v>
      </c>
      <c r="M13" s="75">
        <v>1.00103648540694</v>
      </c>
      <c r="N13" s="66">
        <v>179435371.20826492</v>
      </c>
      <c r="O13" s="66">
        <v>0</v>
      </c>
      <c r="P13" s="13">
        <v>0</v>
      </c>
      <c r="Q13" s="62">
        <v>33.267451075766665</v>
      </c>
      <c r="R13" s="63">
        <v>35486082.280229308</v>
      </c>
      <c r="S13" s="76">
        <f t="shared" si="0"/>
        <v>0.2021120690606702</v>
      </c>
      <c r="T13" s="63">
        <v>140090183.1311008</v>
      </c>
      <c r="U13" s="64">
        <v>7.0432770768915867E-2</v>
      </c>
      <c r="V13" s="64"/>
      <c r="W13" s="65"/>
      <c r="X13" s="65"/>
      <c r="Y13" s="65"/>
    </row>
    <row r="14" spans="1:25" x14ac:dyDescent="0.25">
      <c r="A14" s="10" t="s">
        <v>10</v>
      </c>
      <c r="B14" s="11">
        <v>5439.3095242704903</v>
      </c>
      <c r="C14" s="11">
        <v>2208.2559554315312</v>
      </c>
      <c r="D14" s="11">
        <v>7077802.4359118203</v>
      </c>
      <c r="E14" s="12">
        <v>141918492.18449262</v>
      </c>
      <c r="F14" s="12">
        <v>143923923.27721283</v>
      </c>
      <c r="G14" s="12">
        <v>147469173.88407567</v>
      </c>
      <c r="H14" s="12">
        <v>2282817.3497522543</v>
      </c>
      <c r="I14" s="12">
        <v>149751991.23382792</v>
      </c>
      <c r="J14" s="12">
        <v>162220130.61306366</v>
      </c>
      <c r="K14" s="75">
        <v>0.92546931491463869</v>
      </c>
      <c r="L14" s="75">
        <v>0.92314061558133353</v>
      </c>
      <c r="M14" s="75">
        <v>0.92314061558133353</v>
      </c>
      <c r="N14" s="66">
        <v>149751991.23382792</v>
      </c>
      <c r="O14" s="66">
        <v>0</v>
      </c>
      <c r="P14" s="13">
        <v>0</v>
      </c>
      <c r="Q14" s="62">
        <v>106.81347342637061</v>
      </c>
      <c r="R14" s="63">
        <v>6971898.5199416466</v>
      </c>
      <c r="S14" s="76">
        <f t="shared" si="0"/>
        <v>4.7276989056860112E-2</v>
      </c>
      <c r="T14" s="63">
        <v>140497275.36413401</v>
      </c>
      <c r="U14" s="64">
        <v>0</v>
      </c>
      <c r="V14" s="64">
        <v>19.850409309430521</v>
      </c>
      <c r="W14" s="67">
        <v>0.1293</v>
      </c>
      <c r="X14" s="67">
        <v>1.32E-2</v>
      </c>
      <c r="Y14" s="67">
        <f>SUM(V14:X14)</f>
        <v>19.992909309430523</v>
      </c>
    </row>
    <row r="15" spans="1:25" x14ac:dyDescent="0.25">
      <c r="A15" s="10" t="s">
        <v>11</v>
      </c>
      <c r="B15" s="11">
        <v>18620.448689442575</v>
      </c>
      <c r="C15" s="11">
        <v>552.1873209089556</v>
      </c>
      <c r="D15" s="11">
        <v>0</v>
      </c>
      <c r="E15" s="12">
        <v>23557142.898771994</v>
      </c>
      <c r="F15" s="12">
        <v>24146646.013378676</v>
      </c>
      <c r="G15" s="12">
        <v>24478504.167271752</v>
      </c>
      <c r="H15" s="12">
        <v>628341.90101780416</v>
      </c>
      <c r="I15" s="12">
        <v>25106846.068289556</v>
      </c>
      <c r="J15" s="12">
        <v>26118851.918900434</v>
      </c>
      <c r="K15" s="75">
        <v>0.96435406102982257</v>
      </c>
      <c r="L15" s="75">
        <v>0.96125381568251245</v>
      </c>
      <c r="M15" s="75">
        <v>0.96125381568251245</v>
      </c>
      <c r="N15" s="66">
        <v>25106846.068289556</v>
      </c>
      <c r="O15" s="66">
        <v>0</v>
      </c>
      <c r="P15" s="13">
        <v>0</v>
      </c>
      <c r="Q15" s="62">
        <v>25.97538703335945</v>
      </c>
      <c r="R15" s="63">
        <v>5804080.3373169797</v>
      </c>
      <c r="S15" s="76">
        <f t="shared" si="0"/>
        <v>0.23710927341210461</v>
      </c>
      <c r="T15" s="63">
        <v>18674423.829954773</v>
      </c>
      <c r="U15" s="64">
        <v>3.3819001492491362E-2</v>
      </c>
      <c r="V15" s="64"/>
      <c r="W15" s="67"/>
      <c r="X15" s="67"/>
      <c r="Y15" s="67"/>
    </row>
    <row r="16" spans="1:25" x14ac:dyDescent="0.25">
      <c r="A16" s="10" t="s">
        <v>12</v>
      </c>
      <c r="B16" s="11">
        <v>1763.8460991639438</v>
      </c>
      <c r="C16" s="11">
        <v>895.57348758145588</v>
      </c>
      <c r="D16" s="11">
        <v>2324938.456340394</v>
      </c>
      <c r="E16" s="12">
        <v>27618717.699400958</v>
      </c>
      <c r="F16" s="12">
        <v>28067472.338702258</v>
      </c>
      <c r="G16" s="12">
        <v>28698934.297958978</v>
      </c>
      <c r="H16" s="12">
        <v>470785.74960016162</v>
      </c>
      <c r="I16" s="12">
        <v>29169720.047559138</v>
      </c>
      <c r="J16" s="12">
        <v>30256436.989520144</v>
      </c>
      <c r="K16" s="75">
        <v>0.96765222755325098</v>
      </c>
      <c r="L16" s="75">
        <v>0.96408311585606032</v>
      </c>
      <c r="M16" s="75">
        <v>0.96408311585606032</v>
      </c>
      <c r="N16" s="66">
        <v>29169720.047559138</v>
      </c>
      <c r="O16" s="66">
        <v>0</v>
      </c>
      <c r="P16" s="13">
        <v>0</v>
      </c>
      <c r="Q16" s="62">
        <v>97.955695370307836</v>
      </c>
      <c r="R16" s="63">
        <v>2073345.2540377087</v>
      </c>
      <c r="S16" s="76">
        <f t="shared" si="0"/>
        <v>7.224467753790989E-2</v>
      </c>
      <c r="T16" s="63">
        <v>26625589.043921269</v>
      </c>
      <c r="U16" s="64">
        <v>0</v>
      </c>
      <c r="V16" s="64">
        <v>11.45216939885441</v>
      </c>
      <c r="W16" s="67">
        <f>W14</f>
        <v>0.1293</v>
      </c>
      <c r="X16" s="67"/>
      <c r="Y16" s="67">
        <f t="shared" ref="Y16:Y20" si="1">SUM(V16:X16)</f>
        <v>11.581469398854411</v>
      </c>
    </row>
    <row r="17" spans="1:25" x14ac:dyDescent="0.25">
      <c r="A17" s="10" t="s">
        <v>13</v>
      </c>
      <c r="B17" s="11">
        <v>5576.8593578321688</v>
      </c>
      <c r="C17" s="11">
        <v>83.427956310160923</v>
      </c>
      <c r="D17" s="11">
        <v>0</v>
      </c>
      <c r="E17" s="12">
        <v>9476395.4668111317</v>
      </c>
      <c r="F17" s="12">
        <v>9774005.3462220915</v>
      </c>
      <c r="G17" s="12">
        <v>9847033.9515214991</v>
      </c>
      <c r="H17" s="12">
        <v>266780.99025799352</v>
      </c>
      <c r="I17" s="12">
        <v>10113814.941779492</v>
      </c>
      <c r="J17" s="12">
        <v>10496192.935102299</v>
      </c>
      <c r="K17" s="75">
        <v>0.97134732516459588</v>
      </c>
      <c r="L17" s="75">
        <v>0.96356983949446817</v>
      </c>
      <c r="M17" s="75">
        <v>0.96356983949446817</v>
      </c>
      <c r="N17" s="66">
        <v>10113814.941779492</v>
      </c>
      <c r="O17" s="66">
        <v>0</v>
      </c>
      <c r="P17" s="13">
        <v>0</v>
      </c>
      <c r="Q17" s="62">
        <v>3.1597684680557312</v>
      </c>
      <c r="R17" s="63">
        <v>211459.01219591545</v>
      </c>
      <c r="S17" s="76">
        <f t="shared" si="0"/>
        <v>2.1474386423055054E-2</v>
      </c>
      <c r="T17" s="63">
        <v>9635574.9393255841</v>
      </c>
      <c r="U17" s="64">
        <v>0.11549575664425142</v>
      </c>
      <c r="V17" s="64"/>
      <c r="W17" s="67"/>
      <c r="X17" s="67"/>
      <c r="Y17" s="67"/>
    </row>
    <row r="18" spans="1:25" x14ac:dyDescent="0.25">
      <c r="A18" s="10" t="s">
        <v>14</v>
      </c>
      <c r="B18" s="11">
        <v>18764.629459873064</v>
      </c>
      <c r="C18" s="11">
        <v>10.98190299113965</v>
      </c>
      <c r="D18" s="11">
        <v>0</v>
      </c>
      <c r="E18" s="12">
        <v>2437600.9065467957</v>
      </c>
      <c r="F18" s="12">
        <v>5237301.9164449293</v>
      </c>
      <c r="G18" s="12">
        <v>2532939.7629184308</v>
      </c>
      <c r="H18" s="12">
        <v>2753064.8547576503</v>
      </c>
      <c r="I18" s="12">
        <v>5286004.6176760811</v>
      </c>
      <c r="J18" s="12">
        <v>5149288.853408359</v>
      </c>
      <c r="K18" s="75">
        <v>1.0609480949982815</v>
      </c>
      <c r="L18" s="75">
        <v>1.0265504166031061</v>
      </c>
      <c r="M18" s="75">
        <v>1.0265504166031061</v>
      </c>
      <c r="N18" s="66">
        <v>5286004.6176760811</v>
      </c>
      <c r="O18" s="66">
        <v>0</v>
      </c>
      <c r="P18" s="13">
        <v>0</v>
      </c>
      <c r="Q18" s="62">
        <v>3.0460331053381853</v>
      </c>
      <c r="R18" s="63">
        <v>685892.19053013052</v>
      </c>
      <c r="S18" s="76">
        <f t="shared" si="0"/>
        <v>0.2707889862093884</v>
      </c>
      <c r="T18" s="63">
        <v>1847047.5723883002</v>
      </c>
      <c r="U18" s="64">
        <v>0.16819011913313417</v>
      </c>
      <c r="V18" s="64"/>
      <c r="W18" s="67"/>
      <c r="X18" s="67"/>
      <c r="Y18" s="67"/>
    </row>
    <row r="19" spans="1:25" x14ac:dyDescent="0.25">
      <c r="A19" s="10" t="s">
        <v>16</v>
      </c>
      <c r="B19" s="11">
        <v>5832.3640256449553</v>
      </c>
      <c r="C19" s="11">
        <v>33.497028536256479</v>
      </c>
      <c r="D19" s="11">
        <v>0</v>
      </c>
      <c r="E19" s="12">
        <v>3256061.0297158696</v>
      </c>
      <c r="F19" s="12">
        <v>3361953.3025009697</v>
      </c>
      <c r="G19" s="12">
        <v>3383411.3002280048</v>
      </c>
      <c r="H19" s="12">
        <v>93596.838935766442</v>
      </c>
      <c r="I19" s="12">
        <v>3477008.1391637712</v>
      </c>
      <c r="J19" s="12">
        <v>3181696.1993817501</v>
      </c>
      <c r="K19" s="75">
        <v>1.0903765211921608</v>
      </c>
      <c r="L19" s="75">
        <v>1.0928158822452643</v>
      </c>
      <c r="M19" s="75">
        <v>1.0784613856603606</v>
      </c>
      <c r="N19" s="66">
        <v>3431336.4919355451</v>
      </c>
      <c r="O19" s="66">
        <v>-45671.647228226066</v>
      </c>
      <c r="P19" s="13">
        <v>-1.3135329398225168E-2</v>
      </c>
      <c r="Q19" s="62">
        <v>36.758457188452354</v>
      </c>
      <c r="R19" s="63">
        <v>2572664.4401296768</v>
      </c>
      <c r="S19" s="76">
        <f t="shared" si="0"/>
        <v>0.7707804405348111</v>
      </c>
      <c r="T19" s="63">
        <v>765075.21287010191</v>
      </c>
      <c r="U19" s="64">
        <v>2.2840091981352929E-2</v>
      </c>
      <c r="V19" s="64"/>
      <c r="W19" s="67"/>
      <c r="X19" s="67"/>
      <c r="Y19" s="67"/>
    </row>
    <row r="20" spans="1:25" x14ac:dyDescent="0.25">
      <c r="A20" s="10" t="s">
        <v>20</v>
      </c>
      <c r="B20" s="11">
        <v>1661.8045209355732</v>
      </c>
      <c r="C20" s="11">
        <v>32.39881712923912</v>
      </c>
      <c r="D20" s="11">
        <v>225100.09976603015</v>
      </c>
      <c r="E20" s="12">
        <v>6346000.3379914742</v>
      </c>
      <c r="F20" s="12">
        <v>6154093.4730932219</v>
      </c>
      <c r="G20" s="12">
        <v>6594203.5664745215</v>
      </c>
      <c r="H20" s="12">
        <v>82494.277727908964</v>
      </c>
      <c r="I20" s="12">
        <v>6676697.8442024309</v>
      </c>
      <c r="J20" s="12">
        <v>7505465.6724532451</v>
      </c>
      <c r="K20" s="75">
        <v>0.85530345581812151</v>
      </c>
      <c r="L20" s="75">
        <v>0.88957809356285789</v>
      </c>
      <c r="M20" s="75">
        <v>0.88957809356285789</v>
      </c>
      <c r="N20" s="66">
        <v>6676697.8442024309</v>
      </c>
      <c r="O20" s="66">
        <v>0</v>
      </c>
      <c r="P20" s="13">
        <v>0</v>
      </c>
      <c r="Q20" s="62">
        <v>205.01840818760917</v>
      </c>
      <c r="R20" s="63">
        <v>4088406.2112142039</v>
      </c>
      <c r="S20" s="76">
        <f>R20/SUM(R20,T20)</f>
        <v>0.62000000000000011</v>
      </c>
      <c r="T20" s="63">
        <v>2505797.3552603177</v>
      </c>
      <c r="U20" s="64">
        <v>0</v>
      </c>
      <c r="V20" s="64">
        <v>11.131924676465504</v>
      </c>
      <c r="W20" s="67">
        <f>W14</f>
        <v>0.1293</v>
      </c>
      <c r="X20" s="67"/>
      <c r="Y20" s="67">
        <f t="shared" si="1"/>
        <v>11.261224676465504</v>
      </c>
    </row>
    <row r="21" spans="1:25" x14ac:dyDescent="0.25">
      <c r="A21" s="15" t="s">
        <v>15</v>
      </c>
      <c r="B21" s="11">
        <v>924</v>
      </c>
      <c r="C21" s="11">
        <v>15108.418970079929</v>
      </c>
      <c r="D21" s="11">
        <v>30883978.135973055</v>
      </c>
      <c r="E21" s="12">
        <v>63511994.544043392</v>
      </c>
      <c r="F21" s="12">
        <v>64587593.273773633</v>
      </c>
      <c r="G21" s="12">
        <v>65996060.294695176</v>
      </c>
      <c r="H21" s="12">
        <v>1347065.8135803647</v>
      </c>
      <c r="I21" s="12">
        <v>67343126.108275548</v>
      </c>
      <c r="J21" s="12">
        <v>78039535.470457032</v>
      </c>
      <c r="K21" s="75">
        <v>0.86331285459843499</v>
      </c>
      <c r="L21" s="75">
        <v>0.86293601957394073</v>
      </c>
      <c r="M21" s="75">
        <v>0.86293601957394073</v>
      </c>
      <c r="N21" s="66">
        <v>67343126.108275548</v>
      </c>
      <c r="O21" s="66">
        <v>0</v>
      </c>
      <c r="P21" s="13">
        <v>0</v>
      </c>
      <c r="Q21" s="83" t="s">
        <v>78</v>
      </c>
      <c r="R21" s="63">
        <v>12348011.036249513</v>
      </c>
      <c r="S21" s="76">
        <f t="shared" si="0"/>
        <v>0.18710224490842911</v>
      </c>
      <c r="T21" s="63">
        <v>53648049.258445673</v>
      </c>
      <c r="U21" s="64"/>
      <c r="V21" s="83" t="s">
        <v>78</v>
      </c>
      <c r="W21" s="84"/>
      <c r="X21" s="84"/>
      <c r="Y21" s="84" t="s">
        <v>78</v>
      </c>
    </row>
    <row r="22" spans="1:25" x14ac:dyDescent="0.25">
      <c r="A22" s="10" t="s">
        <v>61</v>
      </c>
      <c r="B22" s="11">
        <v>15622.018517975714</v>
      </c>
      <c r="C22" s="11">
        <v>119.38006445312647</v>
      </c>
      <c r="D22" s="11">
        <v>0</v>
      </c>
      <c r="E22" s="12">
        <v>5794519.1086875517</v>
      </c>
      <c r="F22" s="12">
        <v>6043680.5450504804</v>
      </c>
      <c r="G22" s="12">
        <v>6021152.9368758053</v>
      </c>
      <c r="H22" s="12">
        <v>276883.10336541076</v>
      </c>
      <c r="I22" s="12">
        <v>6298036.0402412163</v>
      </c>
      <c r="J22" s="12">
        <v>6696657.4020365719</v>
      </c>
      <c r="K22" s="75">
        <v>0.94140651751836801</v>
      </c>
      <c r="L22" s="75">
        <v>0.94047457741019758</v>
      </c>
      <c r="M22" s="75">
        <v>0.94047457741019758</v>
      </c>
      <c r="N22" s="66">
        <v>6298036.0402412163</v>
      </c>
      <c r="O22" s="66">
        <v>0</v>
      </c>
      <c r="P22" s="13">
        <v>0</v>
      </c>
      <c r="Q22" s="62">
        <v>32.118944434887815</v>
      </c>
      <c r="R22" s="63">
        <v>6021152.9368758053</v>
      </c>
      <c r="S22" s="76">
        <f t="shared" si="0"/>
        <v>1</v>
      </c>
      <c r="T22" s="63">
        <v>0</v>
      </c>
      <c r="U22" s="64">
        <v>0</v>
      </c>
      <c r="V22" s="83"/>
      <c r="W22" s="84"/>
      <c r="X22" s="84"/>
      <c r="Y22" s="84"/>
    </row>
    <row r="23" spans="1:25" x14ac:dyDescent="0.25">
      <c r="A23" s="10" t="s">
        <v>62</v>
      </c>
      <c r="B23" s="11">
        <v>1404.0879124833584</v>
      </c>
      <c r="C23" s="11">
        <v>41.791986793840245</v>
      </c>
      <c r="D23" s="11">
        <v>0</v>
      </c>
      <c r="E23" s="12">
        <v>1087161.1527139726</v>
      </c>
      <c r="F23" s="12">
        <v>1112762.6989146022</v>
      </c>
      <c r="G23" s="12">
        <v>1129681.9364538556</v>
      </c>
      <c r="H23" s="12">
        <v>35590.91068422651</v>
      </c>
      <c r="I23" s="12">
        <v>1165272.8471380821</v>
      </c>
      <c r="J23" s="12">
        <v>1443928.3780028184</v>
      </c>
      <c r="K23" s="75">
        <v>0.80387900957028657</v>
      </c>
      <c r="L23" s="75">
        <v>0.80701568366558385</v>
      </c>
      <c r="M23" s="75">
        <v>0.80701568366558385</v>
      </c>
      <c r="N23" s="66">
        <v>1165272.8471380821</v>
      </c>
      <c r="O23" s="66">
        <v>0</v>
      </c>
      <c r="P23" s="13">
        <v>0</v>
      </c>
      <c r="Q23" s="62">
        <v>27.582658638851573</v>
      </c>
      <c r="R23" s="63">
        <v>464741.73106759414</v>
      </c>
      <c r="S23" s="76">
        <f t="shared" si="0"/>
        <v>0.41139166350348877</v>
      </c>
      <c r="T23" s="63">
        <v>664940.20538626146</v>
      </c>
      <c r="U23" s="64">
        <v>1.5910710554786725E-2</v>
      </c>
      <c r="V23" s="83"/>
      <c r="W23" s="84"/>
      <c r="X23" s="84"/>
      <c r="Y23" s="84"/>
    </row>
    <row r="24" spans="1:25" x14ac:dyDescent="0.25">
      <c r="A24" s="10" t="s">
        <v>63</v>
      </c>
      <c r="B24" s="11">
        <v>207.49999999999997</v>
      </c>
      <c r="C24" s="11">
        <v>118.72823170288706</v>
      </c>
      <c r="D24" s="11">
        <v>334687.21966237616</v>
      </c>
      <c r="E24" s="12">
        <v>1204996.9276220691</v>
      </c>
      <c r="F24" s="12">
        <v>1246690.7792827142</v>
      </c>
      <c r="G24" s="12">
        <v>1252126.47565525</v>
      </c>
      <c r="H24" s="12">
        <v>43077.299067844659</v>
      </c>
      <c r="I24" s="12">
        <v>1295203.7747230947</v>
      </c>
      <c r="J24" s="12">
        <v>1633105.5543738601</v>
      </c>
      <c r="K24" s="75">
        <v>0.79630285512857157</v>
      </c>
      <c r="L24" s="75">
        <v>0.79309250480118632</v>
      </c>
      <c r="M24" s="75">
        <v>0.8</v>
      </c>
      <c r="N24" s="66">
        <v>1306484.4434990883</v>
      </c>
      <c r="O24" s="66">
        <v>11280.668775993632</v>
      </c>
      <c r="P24" s="13">
        <v>8.7095706452873477E-3</v>
      </c>
      <c r="Q24" s="62">
        <v>165.29875090655352</v>
      </c>
      <c r="R24" s="63">
        <v>411593.88975731819</v>
      </c>
      <c r="S24" s="76">
        <f t="shared" si="0"/>
        <v>0.32578087877016726</v>
      </c>
      <c r="T24" s="63">
        <v>851813.25467392546</v>
      </c>
      <c r="U24" s="64">
        <v>0</v>
      </c>
      <c r="V24" s="64">
        <v>2.5451024258805361</v>
      </c>
      <c r="W24" s="84">
        <f>W14</f>
        <v>0.1293</v>
      </c>
      <c r="X24" s="84"/>
      <c r="Y24" s="67">
        <f>SUM(V24:X24)</f>
        <v>2.6744024258805363</v>
      </c>
    </row>
    <row r="25" spans="1:25" x14ac:dyDescent="0.25">
      <c r="A25" s="10" t="s">
        <v>58</v>
      </c>
      <c r="B25" s="11">
        <v>39400.808807283087</v>
      </c>
      <c r="C25" s="11">
        <v>332.11440737914717</v>
      </c>
      <c r="D25" s="11">
        <v>0</v>
      </c>
      <c r="E25" s="12">
        <v>17749276.351504885</v>
      </c>
      <c r="F25" s="12">
        <v>18424736.577031411</v>
      </c>
      <c r="G25" s="12">
        <v>18443481.750030857</v>
      </c>
      <c r="H25" s="12">
        <v>768084.86020930111</v>
      </c>
      <c r="I25" s="12">
        <v>19211566.610240158</v>
      </c>
      <c r="J25" s="12">
        <v>22667679.822938297</v>
      </c>
      <c r="K25" s="75">
        <v>0.84786752076915617</v>
      </c>
      <c r="L25" s="75">
        <v>0.84753123214662818</v>
      </c>
      <c r="M25" s="75">
        <v>0.84753123214662818</v>
      </c>
      <c r="N25" s="66">
        <v>19211566.610240158</v>
      </c>
      <c r="O25" s="66">
        <v>0</v>
      </c>
      <c r="P25" s="13">
        <v>0</v>
      </c>
      <c r="Q25" s="62">
        <v>39.008255389378476</v>
      </c>
      <c r="R25" s="63">
        <v>18443481.750030857</v>
      </c>
      <c r="S25" s="76">
        <f t="shared" si="0"/>
        <v>1</v>
      </c>
      <c r="T25" s="63">
        <v>0</v>
      </c>
      <c r="U25" s="64">
        <v>0</v>
      </c>
      <c r="V25" s="83"/>
      <c r="W25" s="84"/>
      <c r="X25" s="84"/>
      <c r="Y25" s="84"/>
    </row>
    <row r="26" spans="1:25" x14ac:dyDescent="0.25">
      <c r="A26" s="10" t="s">
        <v>59</v>
      </c>
      <c r="B26" s="11">
        <v>4203.1308217093256</v>
      </c>
      <c r="C26" s="11">
        <v>115.34838184117925</v>
      </c>
      <c r="D26" s="11">
        <v>0</v>
      </c>
      <c r="E26" s="12">
        <v>4048591.8835885227</v>
      </c>
      <c r="F26" s="12">
        <v>4191110.1678491323</v>
      </c>
      <c r="G26" s="12">
        <v>4206939.4289394226</v>
      </c>
      <c r="H26" s="12">
        <v>121592.03975916786</v>
      </c>
      <c r="I26" s="12">
        <v>4328531.4686985901</v>
      </c>
      <c r="J26" s="12">
        <v>4769228.975974285</v>
      </c>
      <c r="K26" s="75">
        <v>0.91667351650436524</v>
      </c>
      <c r="L26" s="75">
        <v>0.90759564921378788</v>
      </c>
      <c r="M26" s="75">
        <v>0.90759564921378788</v>
      </c>
      <c r="N26" s="66">
        <v>4328531.4686985901</v>
      </c>
      <c r="O26" s="66">
        <v>0</v>
      </c>
      <c r="P26" s="13">
        <v>0</v>
      </c>
      <c r="Q26" s="62">
        <v>40.60263149649456</v>
      </c>
      <c r="R26" s="63">
        <v>2047898.0626250654</v>
      </c>
      <c r="S26" s="76">
        <f t="shared" si="0"/>
        <v>0.48679047968640338</v>
      </c>
      <c r="T26" s="63">
        <v>2159041.3663143571</v>
      </c>
      <c r="U26" s="64">
        <v>1.8717569608276738E-2</v>
      </c>
      <c r="V26" s="83"/>
      <c r="W26" s="84"/>
      <c r="X26" s="84"/>
      <c r="Y26" s="84"/>
    </row>
    <row r="27" spans="1:25" x14ac:dyDescent="0.25">
      <c r="A27" s="10" t="s">
        <v>60</v>
      </c>
      <c r="B27" s="11">
        <v>308.37650435822525</v>
      </c>
      <c r="C27" s="11">
        <v>227.39798428312326</v>
      </c>
      <c r="D27" s="11">
        <v>635376.42349454912</v>
      </c>
      <c r="E27" s="12">
        <v>3325310.3168705376</v>
      </c>
      <c r="F27" s="12">
        <v>3400174.3015879192</v>
      </c>
      <c r="G27" s="12">
        <v>3455369.0487325783</v>
      </c>
      <c r="H27" s="12">
        <v>94695.712388781714</v>
      </c>
      <c r="I27" s="12">
        <v>3550064.7611213601</v>
      </c>
      <c r="J27" s="12">
        <v>4480569.6744673541</v>
      </c>
      <c r="K27" s="75">
        <v>0.8</v>
      </c>
      <c r="L27" s="75">
        <v>0.79232441833267298</v>
      </c>
      <c r="M27" s="75">
        <v>0.8</v>
      </c>
      <c r="N27" s="66">
        <v>3584455.7395738834</v>
      </c>
      <c r="O27" s="66">
        <v>34390.978452523239</v>
      </c>
      <c r="P27" s="13">
        <v>9.6874228406076037E-3</v>
      </c>
      <c r="Q27" s="62">
        <v>184.50026112724436</v>
      </c>
      <c r="R27" s="63">
        <v>682746.54695519235</v>
      </c>
      <c r="S27" s="76">
        <f t="shared" si="0"/>
        <v>0.19564283550634484</v>
      </c>
      <c r="T27" s="63">
        <v>2807013.4802299091</v>
      </c>
      <c r="U27" s="64">
        <v>0</v>
      </c>
      <c r="V27" s="64">
        <v>4.417874784826652</v>
      </c>
      <c r="W27" s="84">
        <f>W14</f>
        <v>0.1293</v>
      </c>
      <c r="X27" s="84"/>
      <c r="Y27" s="67">
        <f>SUM(V27:X27)</f>
        <v>4.5471747848266517</v>
      </c>
    </row>
    <row r="28" spans="1:25" x14ac:dyDescent="0.25">
      <c r="A28" s="17"/>
      <c r="B28" s="95"/>
      <c r="C28" s="95"/>
      <c r="D28" s="77"/>
      <c r="E28" s="95"/>
      <c r="F28" s="95"/>
      <c r="G28" s="77"/>
      <c r="H28" s="95"/>
      <c r="I28" s="95"/>
      <c r="J28" s="95"/>
      <c r="K28" s="17"/>
      <c r="L28" s="96"/>
      <c r="M28" s="96"/>
      <c r="N28" s="77"/>
      <c r="O28" s="77"/>
      <c r="P28" s="17"/>
      <c r="Q28" s="18"/>
      <c r="R28" s="77"/>
      <c r="S28" s="77"/>
      <c r="T28" s="77"/>
      <c r="U28" s="18"/>
      <c r="V28" s="18"/>
      <c r="W28" s="18"/>
    </row>
    <row r="29" spans="1:25" ht="13" x14ac:dyDescent="0.3">
      <c r="A29" s="17"/>
      <c r="B29" s="37">
        <f>SUM(B10:B27)</f>
        <v>1434135.077102541</v>
      </c>
      <c r="C29" s="37">
        <f t="shared" ref="C29:H29" si="2">SUM(C10:C27)</f>
        <v>34030.456089499959</v>
      </c>
      <c r="D29" s="37">
        <f t="shared" si="2"/>
        <v>41481882.771148227</v>
      </c>
      <c r="E29" s="37">
        <f t="shared" si="2"/>
        <v>1673106872.3863263</v>
      </c>
      <c r="F29" s="37">
        <f t="shared" si="2"/>
        <v>1711293153.2795596</v>
      </c>
      <c r="G29" s="37">
        <f t="shared" si="2"/>
        <v>1738545023.2224317</v>
      </c>
      <c r="H29" s="37">
        <f t="shared" si="2"/>
        <v>46537072.988551132</v>
      </c>
      <c r="I29" s="37">
        <f>SUM(I10:I27)</f>
        <v>1785082096.2109826</v>
      </c>
      <c r="J29" s="37">
        <f>SUM(J10:J27)</f>
        <v>1785082096.2109821</v>
      </c>
      <c r="K29" s="40"/>
      <c r="L29" s="41"/>
      <c r="M29" s="40"/>
      <c r="N29" s="74">
        <f>SUM(N10:N27)</f>
        <v>1785082096.2109826</v>
      </c>
      <c r="O29" s="74">
        <f>SUM(O10:O27)</f>
        <v>2.9080547392368317E-7</v>
      </c>
      <c r="P29" s="40"/>
      <c r="Q29" s="42"/>
      <c r="R29" s="74">
        <f>SUM(R10:R27)</f>
        <v>1337773199.2084262</v>
      </c>
      <c r="S29" s="74"/>
      <c r="T29" s="74">
        <f>SUM(T10:T27)</f>
        <v>400771824.0140053</v>
      </c>
      <c r="U29" s="44"/>
      <c r="V29" s="18"/>
      <c r="W29" s="18"/>
      <c r="X29" s="18"/>
      <c r="Y29" s="18"/>
    </row>
    <row r="30" spans="1:25" ht="13" x14ac:dyDescent="0.3">
      <c r="A30" s="17"/>
      <c r="B30" s="37"/>
      <c r="C30" s="37"/>
      <c r="D30" s="37"/>
      <c r="E30" s="74"/>
      <c r="F30" s="74"/>
      <c r="G30" s="74"/>
      <c r="H30" s="74"/>
      <c r="I30" s="74"/>
      <c r="J30" s="74"/>
      <c r="K30" s="40"/>
      <c r="L30" s="41"/>
      <c r="M30" s="40"/>
      <c r="N30" s="74"/>
      <c r="O30" s="74"/>
      <c r="P30" s="40"/>
      <c r="Q30" s="42"/>
      <c r="R30" s="74"/>
      <c r="S30" s="74"/>
      <c r="T30" s="74"/>
      <c r="U30" s="44"/>
      <c r="V30" s="18"/>
      <c r="W30" s="18"/>
      <c r="X30" s="18"/>
      <c r="Y30" s="18"/>
    </row>
    <row r="31" spans="1:25" ht="13" x14ac:dyDescent="0.3">
      <c r="A31" s="98" t="s">
        <v>132</v>
      </c>
      <c r="B31" s="93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77"/>
      <c r="O31" s="77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3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45"/>
      <c r="O32" s="18"/>
      <c r="P32" s="18"/>
      <c r="Q32" s="18"/>
      <c r="R32" s="18"/>
      <c r="S32" s="46" t="s">
        <v>39</v>
      </c>
      <c r="T32" s="39">
        <f>SUM(R29,T29)</f>
        <v>1738545023.2224317</v>
      </c>
      <c r="U32" s="18"/>
      <c r="V32" s="14"/>
      <c r="W32" s="47"/>
      <c r="X32" s="18"/>
      <c r="Y32" s="18"/>
    </row>
    <row r="33" spans="1:25" ht="13" x14ac:dyDescent="0.3">
      <c r="A33" s="17"/>
      <c r="B33" s="48" t="s">
        <v>100</v>
      </c>
      <c r="C33" s="18"/>
      <c r="D33" s="18"/>
      <c r="E33" s="18"/>
      <c r="F33" s="18"/>
      <c r="G33" s="18"/>
      <c r="H33" s="49"/>
      <c r="I33" s="50"/>
      <c r="J33" s="50"/>
      <c r="K33" s="30"/>
      <c r="L33" s="18"/>
      <c r="M33" s="18"/>
      <c r="N33" s="18"/>
      <c r="O33" s="44"/>
      <c r="P33" s="51"/>
      <c r="Q33" s="18"/>
      <c r="R33" s="18"/>
      <c r="S33" s="79" t="s">
        <v>40</v>
      </c>
      <c r="T33" s="39">
        <f>H29</f>
        <v>46537072.988551132</v>
      </c>
      <c r="U33" s="18"/>
      <c r="V33" s="18"/>
      <c r="W33" s="18"/>
      <c r="X33" s="18"/>
      <c r="Y33" s="18"/>
    </row>
    <row r="34" spans="1:25" ht="13" x14ac:dyDescent="0.3">
      <c r="A34" s="17"/>
      <c r="B34" s="15"/>
      <c r="C34" s="80">
        <v>2024</v>
      </c>
      <c r="D34" s="80">
        <v>2025</v>
      </c>
      <c r="E34" s="80" t="s">
        <v>27</v>
      </c>
      <c r="F34" s="18"/>
      <c r="G34" s="18"/>
      <c r="H34" s="17"/>
      <c r="I34" s="50"/>
      <c r="J34" s="50"/>
      <c r="K34" s="18"/>
      <c r="L34" s="44"/>
      <c r="M34" s="52"/>
      <c r="N34" s="44"/>
      <c r="O34" s="18"/>
      <c r="P34" s="17"/>
      <c r="Q34" s="53"/>
      <c r="R34" s="18"/>
      <c r="S34" s="46" t="s">
        <v>21</v>
      </c>
      <c r="T34" s="39">
        <f>SUM(T32:T33)</f>
        <v>1785082096.2109828</v>
      </c>
      <c r="U34" s="18"/>
      <c r="V34" s="18"/>
      <c r="W34" s="18"/>
      <c r="X34" s="18"/>
      <c r="Y34" s="18"/>
    </row>
    <row r="35" spans="1:25" x14ac:dyDescent="0.25">
      <c r="A35" s="17"/>
      <c r="B35" s="82"/>
      <c r="C35" s="81"/>
      <c r="D35" s="81"/>
      <c r="E35" s="81" t="s">
        <v>42</v>
      </c>
      <c r="F35" s="18"/>
      <c r="G35" s="18"/>
      <c r="H35" s="17"/>
      <c r="I35" s="54"/>
      <c r="J35" s="54"/>
      <c r="K35" s="18"/>
      <c r="L35" s="44"/>
      <c r="M35" s="18"/>
      <c r="N35" s="18"/>
      <c r="O35" s="18"/>
      <c r="P35" s="55"/>
      <c r="Q35" s="18"/>
      <c r="R35" s="14"/>
      <c r="S35" s="18"/>
      <c r="T35" s="18"/>
      <c r="U35" s="18"/>
      <c r="V35" s="18"/>
      <c r="W35" s="18"/>
      <c r="X35" s="18"/>
      <c r="Y35" s="18"/>
    </row>
    <row r="36" spans="1:25" ht="38" x14ac:dyDescent="0.3">
      <c r="A36" s="17"/>
      <c r="B36" s="24" t="s">
        <v>66</v>
      </c>
      <c r="C36" s="25">
        <v>1673106872.3863263</v>
      </c>
      <c r="D36" s="25">
        <v>1738545023.2224314</v>
      </c>
      <c r="E36" s="26">
        <f>D36/C36</f>
        <v>1.0391117578417282</v>
      </c>
      <c r="F36" s="18"/>
      <c r="G36" s="18"/>
      <c r="H36" s="56"/>
      <c r="I36" s="50"/>
      <c r="J36" s="50"/>
      <c r="K36" s="18"/>
      <c r="L36" s="44"/>
      <c r="M36" s="18"/>
      <c r="N36" s="18"/>
      <c r="O36" s="18"/>
      <c r="P36" s="17"/>
      <c r="Q36" s="18"/>
      <c r="R36" s="57"/>
      <c r="S36" s="43"/>
      <c r="T36" s="18"/>
      <c r="U36" s="18"/>
      <c r="V36" s="18"/>
      <c r="W36" s="18"/>
      <c r="X36" s="18"/>
      <c r="Y36" s="18"/>
    </row>
    <row r="37" spans="1:25" ht="42.75" customHeight="1" x14ac:dyDescent="0.25">
      <c r="A37" s="17"/>
      <c r="B37" s="24" t="s">
        <v>3</v>
      </c>
      <c r="C37" s="25">
        <v>1711293153.2795596</v>
      </c>
      <c r="D37" s="25">
        <v>1785082096.2109823</v>
      </c>
      <c r="E37" s="26">
        <f t="shared" ref="E37:E38" si="3">D37/C37</f>
        <v>1.0431188208694764</v>
      </c>
      <c r="F37" s="18"/>
      <c r="G37" s="18"/>
      <c r="H37" s="17"/>
      <c r="I37" s="50"/>
      <c r="J37" s="50"/>
      <c r="K37" s="17"/>
      <c r="L37" s="51"/>
      <c r="M37" s="52"/>
      <c r="N37" s="18"/>
      <c r="O37" s="18"/>
      <c r="P37" s="17"/>
      <c r="Q37" s="88"/>
      <c r="R37" s="88"/>
      <c r="S37" s="88"/>
      <c r="T37" s="88"/>
      <c r="U37" s="88"/>
      <c r="V37" s="90"/>
      <c r="W37" s="18"/>
      <c r="X37" s="18"/>
      <c r="Y37" s="18"/>
    </row>
    <row r="38" spans="1:25" x14ac:dyDescent="0.25">
      <c r="A38" s="17"/>
      <c r="B38" s="10" t="s">
        <v>28</v>
      </c>
      <c r="C38" s="25">
        <v>46455760.420329593</v>
      </c>
      <c r="D38" s="25">
        <v>46537072.988551103</v>
      </c>
      <c r="E38" s="26">
        <f t="shared" si="3"/>
        <v>1.001750322618461</v>
      </c>
      <c r="F38" s="18"/>
      <c r="G38" s="49"/>
      <c r="H38" s="17"/>
      <c r="I38" s="50"/>
      <c r="J38" s="50"/>
      <c r="K38" s="58"/>
      <c r="L38" s="59"/>
      <c r="M38" s="52"/>
      <c r="N38" s="44"/>
      <c r="O38" s="18"/>
      <c r="P38" s="17"/>
      <c r="Q38" s="17"/>
      <c r="R38" s="56"/>
      <c r="S38" s="56"/>
      <c r="T38" s="91"/>
      <c r="U38" s="92"/>
      <c r="V38" s="92"/>
      <c r="W38" s="18"/>
      <c r="X38" s="18"/>
      <c r="Y38" s="18"/>
    </row>
    <row r="39" spans="1:25" x14ac:dyDescent="0.25">
      <c r="A39" s="17"/>
      <c r="B39" s="27" t="s">
        <v>79</v>
      </c>
      <c r="C39" s="18"/>
      <c r="D39" s="18"/>
      <c r="E39" s="18"/>
      <c r="F39" s="18"/>
      <c r="G39" s="49"/>
      <c r="H39" s="17"/>
      <c r="I39" s="50"/>
      <c r="J39" s="50"/>
      <c r="K39" s="58"/>
      <c r="L39" s="55"/>
      <c r="M39" s="52"/>
      <c r="N39" s="60"/>
      <c r="O39" s="18"/>
      <c r="P39" s="17"/>
      <c r="Q39" s="17"/>
      <c r="R39" s="56"/>
      <c r="S39" s="56"/>
      <c r="T39" s="91"/>
      <c r="U39" s="92"/>
      <c r="V39" s="92"/>
      <c r="W39" s="18"/>
      <c r="X39" s="18"/>
      <c r="Y39" s="18"/>
    </row>
    <row r="40" spans="1:25" x14ac:dyDescent="0.25">
      <c r="A40" s="17"/>
      <c r="B40" s="27" t="s">
        <v>80</v>
      </c>
      <c r="C40" s="18"/>
      <c r="D40" s="18"/>
      <c r="E40" s="18"/>
      <c r="F40" s="18"/>
      <c r="G40" s="18"/>
      <c r="H40" s="17"/>
      <c r="I40" s="50"/>
      <c r="J40" s="50"/>
      <c r="K40" s="58"/>
      <c r="L40" s="51"/>
      <c r="M40" s="18"/>
      <c r="N40" s="18"/>
      <c r="O40" s="18"/>
      <c r="P40" s="17"/>
      <c r="Q40" s="17"/>
      <c r="R40" s="56"/>
      <c r="S40" s="56"/>
      <c r="T40" s="91"/>
      <c r="U40" s="92"/>
      <c r="V40" s="92"/>
      <c r="W40" s="18"/>
      <c r="X40" s="18"/>
      <c r="Y40" s="18"/>
    </row>
    <row r="41" spans="1:25" x14ac:dyDescent="0.25">
      <c r="A41" s="17"/>
      <c r="B41" s="18"/>
      <c r="C41" s="18"/>
      <c r="D41" s="18"/>
      <c r="E41" s="18"/>
      <c r="F41" s="18"/>
      <c r="G41" s="18"/>
      <c r="H41" s="17"/>
      <c r="I41" s="50"/>
      <c r="J41" s="50"/>
      <c r="K41" s="18"/>
      <c r="L41" s="44"/>
      <c r="M41" s="17"/>
      <c r="N41" s="18"/>
      <c r="O41" s="61"/>
      <c r="P41" s="17"/>
      <c r="Q41" s="17"/>
      <c r="R41" s="56"/>
      <c r="S41" s="56"/>
      <c r="T41" s="91"/>
      <c r="U41" s="92"/>
      <c r="V41" s="92"/>
      <c r="W41" s="18"/>
      <c r="X41" s="18"/>
      <c r="Y41" s="18"/>
    </row>
    <row r="42" spans="1:25" x14ac:dyDescent="0.25">
      <c r="A42" s="4"/>
      <c r="B42" s="18"/>
      <c r="C42" s="18"/>
      <c r="D42" s="18"/>
      <c r="E42" s="18"/>
      <c r="H42" s="4"/>
      <c r="I42" s="9"/>
      <c r="J42" s="9"/>
      <c r="L42" s="5"/>
      <c r="M42" s="4"/>
      <c r="O42" s="6"/>
      <c r="P42" s="4"/>
      <c r="R42" s="2"/>
    </row>
    <row r="43" spans="1:25" x14ac:dyDescent="0.25">
      <c r="A43" s="4"/>
      <c r="H43" s="4"/>
      <c r="I43" s="9"/>
      <c r="J43" s="9"/>
      <c r="M43" s="4"/>
      <c r="O43" s="6"/>
      <c r="P43" s="4"/>
      <c r="R43" s="2"/>
    </row>
    <row r="44" spans="1:25" x14ac:dyDescent="0.25">
      <c r="A44" s="17"/>
      <c r="F44" s="17"/>
      <c r="G44" s="16"/>
      <c r="H44" s="4"/>
      <c r="I44" s="9"/>
      <c r="J44" s="9"/>
      <c r="L44" s="5"/>
      <c r="M44" s="4"/>
      <c r="O44" s="6"/>
      <c r="P44" s="4"/>
      <c r="R44" s="2"/>
    </row>
    <row r="45" spans="1:25" x14ac:dyDescent="0.25">
      <c r="A45" s="17"/>
      <c r="B45" s="17"/>
      <c r="C45" s="17"/>
      <c r="D45" s="17"/>
      <c r="E45" s="17"/>
      <c r="F45" s="17"/>
      <c r="G45" s="8"/>
      <c r="H45" s="4"/>
      <c r="I45" s="9"/>
      <c r="J45" s="9"/>
    </row>
    <row r="46" spans="1:25" ht="13" x14ac:dyDescent="0.3">
      <c r="A46" s="17"/>
      <c r="B46" s="19"/>
      <c r="C46" s="17"/>
      <c r="D46" s="17"/>
      <c r="E46" s="17"/>
      <c r="F46" s="17"/>
      <c r="G46" s="8"/>
      <c r="H46" s="4"/>
      <c r="I46" s="9"/>
      <c r="J46" s="9"/>
      <c r="L46" s="5"/>
    </row>
    <row r="47" spans="1:25" ht="13" x14ac:dyDescent="0.3">
      <c r="A47" s="17"/>
      <c r="B47" s="17"/>
      <c r="C47" s="20"/>
      <c r="D47" s="21"/>
      <c r="E47" s="22"/>
      <c r="F47" s="17"/>
      <c r="G47" s="8"/>
    </row>
    <row r="48" spans="1:25" x14ac:dyDescent="0.25">
      <c r="A48" s="17"/>
      <c r="B48" s="17"/>
      <c r="C48" s="20"/>
      <c r="D48" s="23"/>
      <c r="E48" s="17"/>
      <c r="F48" s="17"/>
      <c r="G48" s="8"/>
    </row>
    <row r="49" spans="1:6" x14ac:dyDescent="0.25">
      <c r="A49" s="17"/>
      <c r="B49" s="17"/>
      <c r="C49" s="20"/>
      <c r="D49" s="23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  <row r="51" spans="1:6" x14ac:dyDescent="0.25">
      <c r="B51" s="17"/>
      <c r="C51" s="17"/>
      <c r="D51" s="17"/>
      <c r="E51" s="17"/>
    </row>
  </sheetData>
  <printOptions horizontalCentered="1"/>
  <pageMargins left="0.25" right="0.25" top="0.75" bottom="0.75" header="0.3" footer="0.3"/>
  <pageSetup paperSize="5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abSelected="1" topLeftCell="B4" zoomScale="80" zoomScaleNormal="80" workbookViewId="0">
      <selection activeCell="L37" sqref="L37"/>
    </sheetView>
  </sheetViews>
  <sheetFormatPr defaultRowHeight="12.5" x14ac:dyDescent="0.25"/>
  <cols>
    <col min="1" max="1" width="7.36328125" customWidth="1"/>
    <col min="2" max="2" width="12.6328125" customWidth="1"/>
    <col min="3" max="4" width="14.81640625" bestFit="1" customWidth="1"/>
    <col min="5" max="5" width="16.81640625" bestFit="1" customWidth="1"/>
    <col min="6" max="6" width="15.453125" bestFit="1" customWidth="1"/>
    <col min="7" max="7" width="14.36328125" bestFit="1" customWidth="1"/>
    <col min="8" max="8" width="15.90625" bestFit="1" customWidth="1"/>
    <col min="9" max="9" width="13.81640625" bestFit="1" customWidth="1"/>
    <col min="10" max="10" width="15.08984375" bestFit="1" customWidth="1"/>
    <col min="11" max="11" width="10.08984375" bestFit="1" customWidth="1"/>
    <col min="12" max="12" width="10.81640625" bestFit="1" customWidth="1"/>
    <col min="13" max="13" width="8.36328125" customWidth="1"/>
    <col min="14" max="14" width="14.81640625" bestFit="1" customWidth="1"/>
    <col min="15" max="15" width="11.453125" customWidth="1"/>
    <col min="16" max="16" width="13.08984375" customWidth="1"/>
    <col min="17" max="17" width="12.453125" bestFit="1" customWidth="1"/>
    <col min="18" max="18" width="15.54296875" bestFit="1" customWidth="1"/>
    <col min="19" max="19" width="14.36328125" bestFit="1" customWidth="1"/>
    <col min="20" max="20" width="15.54296875" bestFit="1" customWidth="1"/>
    <col min="21" max="22" width="12.26953125" bestFit="1" customWidth="1"/>
    <col min="23" max="23" width="8.6328125" bestFit="1" customWidth="1"/>
    <col min="24" max="24" width="9.81640625" bestFit="1" customWidth="1"/>
    <col min="25" max="25" width="12.26953125" bestFit="1" customWidth="1"/>
  </cols>
  <sheetData>
    <row r="1" spans="1:25" s="1" customFormat="1" x14ac:dyDescent="0.25">
      <c r="A1" s="1">
        <v>1</v>
      </c>
      <c r="B1" s="1">
        <v>3</v>
      </c>
      <c r="C1" s="1">
        <v>4</v>
      </c>
      <c r="D1" s="1">
        <v>5</v>
      </c>
      <c r="E1" s="1">
        <v>6</v>
      </c>
      <c r="G1" s="1">
        <v>7</v>
      </c>
      <c r="H1" s="1">
        <v>8</v>
      </c>
      <c r="I1" s="1">
        <v>9</v>
      </c>
      <c r="K1" s="1">
        <v>11</v>
      </c>
      <c r="L1" s="1">
        <v>12</v>
      </c>
      <c r="M1" s="1">
        <v>14</v>
      </c>
      <c r="N1" s="1">
        <v>15</v>
      </c>
      <c r="O1" s="1">
        <v>16</v>
      </c>
      <c r="P1" s="1">
        <v>17</v>
      </c>
      <c r="Q1" s="1">
        <v>19</v>
      </c>
      <c r="R1" s="1">
        <v>20</v>
      </c>
      <c r="S1" s="1">
        <v>21</v>
      </c>
      <c r="T1" s="1">
        <v>22</v>
      </c>
      <c r="U1" s="1">
        <v>23</v>
      </c>
      <c r="V1" s="1">
        <v>24</v>
      </c>
    </row>
    <row r="2" spans="1:25" x14ac:dyDescent="0.25">
      <c r="I2" s="7"/>
      <c r="J2" s="7"/>
    </row>
    <row r="3" spans="1:25" ht="23" x14ac:dyDescent="0.5">
      <c r="A3" s="28" t="s">
        <v>89</v>
      </c>
      <c r="B3" s="18"/>
      <c r="C3" s="18"/>
      <c r="D3" s="18"/>
      <c r="E3" s="1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18"/>
      <c r="T3" s="18"/>
      <c r="U3" s="18"/>
      <c r="V3" s="18"/>
      <c r="W3" s="18"/>
      <c r="X3" s="18"/>
      <c r="Y3" s="18"/>
    </row>
    <row r="4" spans="1:25" ht="23" x14ac:dyDescent="0.5">
      <c r="A4" s="28"/>
      <c r="B4" s="18"/>
      <c r="C4" s="18"/>
      <c r="D4" s="18"/>
      <c r="E4" s="1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18"/>
      <c r="T4" s="18"/>
      <c r="U4" s="18"/>
      <c r="V4" s="18"/>
      <c r="W4" s="18"/>
      <c r="X4" s="18"/>
      <c r="Y4" s="18"/>
    </row>
    <row r="5" spans="1:25" ht="23" x14ac:dyDescent="0.5">
      <c r="A5" s="28"/>
      <c r="B5" s="18"/>
      <c r="C5" s="18"/>
      <c r="D5" s="18"/>
      <c r="E5" s="18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18"/>
      <c r="T5" s="18"/>
      <c r="U5" s="18"/>
      <c r="V5" s="18"/>
      <c r="W5" s="18"/>
      <c r="X5" s="18"/>
      <c r="Y5" s="18"/>
    </row>
    <row r="6" spans="1:25" ht="13" x14ac:dyDescent="0.3">
      <c r="A6" s="18"/>
      <c r="B6" s="18"/>
      <c r="C6" s="18"/>
      <c r="D6" s="18"/>
      <c r="E6" s="18"/>
      <c r="F6" s="18"/>
      <c r="G6" s="30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T6" s="18"/>
      <c r="U6" s="18"/>
      <c r="V6" s="18"/>
      <c r="W6" s="18"/>
      <c r="X6" s="18"/>
      <c r="Y6" s="18"/>
    </row>
    <row r="7" spans="1:25" s="3" customFormat="1" ht="88.5" customHeight="1" x14ac:dyDescent="0.25">
      <c r="A7" s="31"/>
      <c r="B7" s="32" t="s">
        <v>19</v>
      </c>
      <c r="C7" s="31" t="s">
        <v>0</v>
      </c>
      <c r="D7" s="31" t="s">
        <v>1</v>
      </c>
      <c r="E7" s="33" t="s">
        <v>90</v>
      </c>
      <c r="F7" s="32" t="s">
        <v>91</v>
      </c>
      <c r="G7" s="97" t="s">
        <v>92</v>
      </c>
      <c r="H7" s="31" t="s">
        <v>93</v>
      </c>
      <c r="I7" s="97" t="s">
        <v>94</v>
      </c>
      <c r="J7" s="32" t="s">
        <v>122</v>
      </c>
      <c r="K7" s="32" t="s">
        <v>95</v>
      </c>
      <c r="L7" s="32" t="s">
        <v>29</v>
      </c>
      <c r="M7" s="32" t="s">
        <v>96</v>
      </c>
      <c r="N7" s="32" t="s">
        <v>22</v>
      </c>
      <c r="O7" s="32" t="s">
        <v>5</v>
      </c>
      <c r="P7" s="32" t="s">
        <v>24</v>
      </c>
      <c r="Q7" s="32" t="s">
        <v>55</v>
      </c>
      <c r="R7" s="32" t="s">
        <v>25</v>
      </c>
      <c r="S7" s="32" t="s">
        <v>18</v>
      </c>
      <c r="T7" s="32" t="s">
        <v>26</v>
      </c>
      <c r="U7" s="32" t="s">
        <v>53</v>
      </c>
      <c r="V7" s="32" t="s">
        <v>54</v>
      </c>
      <c r="W7" s="32" t="s">
        <v>46</v>
      </c>
      <c r="X7" s="32" t="s">
        <v>47</v>
      </c>
      <c r="Y7" s="32" t="s">
        <v>48</v>
      </c>
    </row>
    <row r="8" spans="1:25" ht="20.25" customHeight="1" x14ac:dyDescent="0.4">
      <c r="A8" s="18"/>
      <c r="B8" s="18"/>
      <c r="C8" s="18"/>
      <c r="D8" s="18"/>
      <c r="E8" s="78" t="s">
        <v>43</v>
      </c>
      <c r="F8" s="78" t="s">
        <v>44</v>
      </c>
      <c r="G8" s="78" t="s">
        <v>45</v>
      </c>
      <c r="H8" s="78" t="s">
        <v>128</v>
      </c>
      <c r="I8" s="78" t="s">
        <v>77</v>
      </c>
      <c r="J8" s="78" t="s">
        <v>127</v>
      </c>
      <c r="K8" s="78" t="s">
        <v>33</v>
      </c>
      <c r="L8" s="78" t="s">
        <v>115</v>
      </c>
      <c r="M8" s="78" t="s">
        <v>35</v>
      </c>
      <c r="N8" s="78" t="s">
        <v>116</v>
      </c>
      <c r="O8" s="78" t="s">
        <v>117</v>
      </c>
      <c r="P8" s="78" t="s">
        <v>118</v>
      </c>
      <c r="Q8" s="78"/>
      <c r="R8" s="78" t="s">
        <v>119</v>
      </c>
      <c r="S8" s="78" t="s">
        <v>51</v>
      </c>
      <c r="T8" s="78" t="s">
        <v>120</v>
      </c>
      <c r="U8" s="18"/>
      <c r="V8" s="18"/>
      <c r="W8" s="18"/>
      <c r="X8" s="18"/>
      <c r="Y8" s="18"/>
    </row>
    <row r="9" spans="1:2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x14ac:dyDescent="0.25">
      <c r="A10" s="10" t="s">
        <v>6</v>
      </c>
      <c r="B10" s="11">
        <v>255171.5192105725</v>
      </c>
      <c r="C10" s="11">
        <v>2107.9079501531069</v>
      </c>
      <c r="D10" s="11">
        <v>0</v>
      </c>
      <c r="E10" s="12">
        <v>119267168.0790216</v>
      </c>
      <c r="F10" s="12">
        <v>122575552.9843697</v>
      </c>
      <c r="G10" s="12">
        <v>125320136.13417476</v>
      </c>
      <c r="H10" s="12">
        <v>4588560.3246538313</v>
      </c>
      <c r="I10" s="12">
        <v>129908696.4588286</v>
      </c>
      <c r="J10" s="12">
        <v>122096667.48411401</v>
      </c>
      <c r="K10" s="75">
        <v>1.0579462811723677</v>
      </c>
      <c r="L10" s="75">
        <v>1.063982327574428</v>
      </c>
      <c r="M10" s="75">
        <v>1.063982327574428</v>
      </c>
      <c r="N10" s="66">
        <v>129908696.4588286</v>
      </c>
      <c r="O10" s="66">
        <v>0</v>
      </c>
      <c r="P10" s="13">
        <v>0</v>
      </c>
      <c r="Q10" s="62">
        <v>40.926764515713238</v>
      </c>
      <c r="R10" s="63">
        <v>125320136.13417476</v>
      </c>
      <c r="S10" s="76">
        <f>R10/SUM(R10,T10)</f>
        <v>1</v>
      </c>
      <c r="T10" s="63">
        <v>0</v>
      </c>
      <c r="U10" s="64">
        <v>0</v>
      </c>
      <c r="V10" s="64"/>
      <c r="W10" s="65"/>
      <c r="X10" s="65"/>
      <c r="Y10" s="65"/>
    </row>
    <row r="11" spans="1:25" x14ac:dyDescent="0.25">
      <c r="A11" s="10" t="s">
        <v>7</v>
      </c>
      <c r="B11" s="11">
        <v>558943.57503398939</v>
      </c>
      <c r="C11" s="11">
        <v>5253.0153957889297</v>
      </c>
      <c r="D11" s="11">
        <v>0</v>
      </c>
      <c r="E11" s="12">
        <v>446439412.25114805</v>
      </c>
      <c r="F11" s="12">
        <v>455667080.86060119</v>
      </c>
      <c r="G11" s="12">
        <v>469096808.61967027</v>
      </c>
      <c r="H11" s="12">
        <v>12658037.564061148</v>
      </c>
      <c r="I11" s="12">
        <v>481754846.18373144</v>
      </c>
      <c r="J11" s="12">
        <v>417659088.14943129</v>
      </c>
      <c r="K11" s="75">
        <v>1.1497125821432688</v>
      </c>
      <c r="L11" s="75">
        <v>1.1534642962476798</v>
      </c>
      <c r="M11" s="75">
        <v>1.1534642962476798</v>
      </c>
      <c r="N11" s="66">
        <v>481754846.18373144</v>
      </c>
      <c r="O11" s="66">
        <v>0</v>
      </c>
      <c r="P11" s="13">
        <v>0</v>
      </c>
      <c r="Q11" s="62">
        <v>69.93800888744218</v>
      </c>
      <c r="R11" s="63">
        <v>469096808.61967027</v>
      </c>
      <c r="S11" s="76">
        <f t="shared" ref="S11:S27" si="0">R11/SUM(R11,T11)</f>
        <v>1</v>
      </c>
      <c r="T11" s="63">
        <v>0</v>
      </c>
      <c r="U11" s="64">
        <v>0</v>
      </c>
      <c r="V11" s="64"/>
      <c r="W11" s="65"/>
      <c r="X11" s="65"/>
      <c r="Y11" s="65"/>
    </row>
    <row r="12" spans="1:25" x14ac:dyDescent="0.25">
      <c r="A12" s="10" t="s">
        <v>8</v>
      </c>
      <c r="B12" s="11">
        <v>420454.48768226139</v>
      </c>
      <c r="C12" s="11">
        <v>4865.8280213512407</v>
      </c>
      <c r="D12" s="11">
        <v>0</v>
      </c>
      <c r="E12" s="12">
        <v>681539906.3534385</v>
      </c>
      <c r="F12" s="12">
        <v>694630206.65481043</v>
      </c>
      <c r="G12" s="12">
        <v>716128966.76221883</v>
      </c>
      <c r="H12" s="12">
        <v>15779025.353496714</v>
      </c>
      <c r="I12" s="12">
        <v>731907992.1157155</v>
      </c>
      <c r="J12" s="12">
        <v>768209314.71153116</v>
      </c>
      <c r="K12" s="75">
        <v>0.9528787937507327</v>
      </c>
      <c r="L12" s="75">
        <v>0.95274553184837762</v>
      </c>
      <c r="M12" s="75">
        <v>0.95274553184837762</v>
      </c>
      <c r="N12" s="66">
        <v>731907992.1157155</v>
      </c>
      <c r="O12" s="66">
        <v>0</v>
      </c>
      <c r="P12" s="13">
        <v>0</v>
      </c>
      <c r="Q12" s="62">
        <v>141.93549039236311</v>
      </c>
      <c r="R12" s="63">
        <v>716128966.76221871</v>
      </c>
      <c r="S12" s="76">
        <f t="shared" si="0"/>
        <v>1</v>
      </c>
      <c r="T12" s="63">
        <v>0</v>
      </c>
      <c r="U12" s="64">
        <v>0</v>
      </c>
      <c r="V12" s="64"/>
      <c r="W12" s="65"/>
      <c r="X12" s="65"/>
      <c r="Y12" s="65"/>
    </row>
    <row r="13" spans="1:25" x14ac:dyDescent="0.25">
      <c r="A13" s="10" t="s">
        <v>9</v>
      </c>
      <c r="B13" s="11">
        <v>88969.585546298942</v>
      </c>
      <c r="C13" s="11">
        <v>1977.9370276052298</v>
      </c>
      <c r="D13" s="11">
        <v>0</v>
      </c>
      <c r="E13" s="12">
        <v>174831802.59417439</v>
      </c>
      <c r="F13" s="12">
        <v>179435371.20826495</v>
      </c>
      <c r="G13" s="12">
        <v>183704750.05467102</v>
      </c>
      <c r="H13" s="12">
        <v>3814353.9899676768</v>
      </c>
      <c r="I13" s="12">
        <v>187519104.04463869</v>
      </c>
      <c r="J13" s="12">
        <v>188895545.35196874</v>
      </c>
      <c r="K13" s="75">
        <v>1.00103648540694</v>
      </c>
      <c r="L13" s="75">
        <v>0.99271321457176065</v>
      </c>
      <c r="M13" s="75">
        <v>0.99271321457176065</v>
      </c>
      <c r="N13" s="66">
        <v>187519104.04463869</v>
      </c>
      <c r="O13" s="66">
        <v>0</v>
      </c>
      <c r="P13" s="13">
        <v>0</v>
      </c>
      <c r="Q13" s="62">
        <v>34.776816239917245</v>
      </c>
      <c r="R13" s="63">
        <v>37128947.129822828</v>
      </c>
      <c r="S13" s="76">
        <f t="shared" si="0"/>
        <v>0.2021120690606702</v>
      </c>
      <c r="T13" s="63">
        <v>146575802.9248482</v>
      </c>
      <c r="U13" s="64">
        <v>7.4105394094529681E-2</v>
      </c>
      <c r="V13" s="64"/>
      <c r="W13" s="65"/>
      <c r="X13" s="65"/>
      <c r="Y13" s="65"/>
    </row>
    <row r="14" spans="1:25" x14ac:dyDescent="0.25">
      <c r="A14" s="10" t="s">
        <v>10</v>
      </c>
      <c r="B14" s="11">
        <v>5486.9304685052348</v>
      </c>
      <c r="C14" s="11">
        <v>2211.783510686058</v>
      </c>
      <c r="D14" s="11">
        <v>7089108.7969846362</v>
      </c>
      <c r="E14" s="12">
        <v>147754419.77932215</v>
      </c>
      <c r="F14" s="12">
        <v>149751991.23382792</v>
      </c>
      <c r="G14" s="12">
        <v>155253153.90151885</v>
      </c>
      <c r="H14" s="12">
        <v>2256344.8437487967</v>
      </c>
      <c r="I14" s="12">
        <v>157509498.74526766</v>
      </c>
      <c r="J14" s="12">
        <v>170949687.91621307</v>
      </c>
      <c r="K14" s="75">
        <v>0.92314061558133353</v>
      </c>
      <c r="L14" s="75">
        <v>0.9213792705048236</v>
      </c>
      <c r="M14" s="75">
        <v>0.9213792705048236</v>
      </c>
      <c r="N14" s="66">
        <v>157509498.74526766</v>
      </c>
      <c r="O14" s="66">
        <v>0</v>
      </c>
      <c r="P14" s="13">
        <v>0</v>
      </c>
      <c r="Q14" s="62">
        <v>111.47552807797656</v>
      </c>
      <c r="R14" s="63">
        <v>7339901.6580451252</v>
      </c>
      <c r="S14" s="76">
        <f t="shared" si="0"/>
        <v>4.7276989056860112E-2</v>
      </c>
      <c r="T14" s="63">
        <v>147913252.24347374</v>
      </c>
      <c r="U14" s="64">
        <v>0</v>
      </c>
      <c r="V14" s="64">
        <v>20.864858542781693</v>
      </c>
      <c r="W14" s="67">
        <v>0.1295</v>
      </c>
      <c r="X14" s="67">
        <v>1.3899999999999999E-2</v>
      </c>
      <c r="Y14" s="67">
        <f>SUM(V14:X14)</f>
        <v>21.008258542781693</v>
      </c>
    </row>
    <row r="15" spans="1:25" x14ac:dyDescent="0.25">
      <c r="A15" s="10" t="s">
        <v>11</v>
      </c>
      <c r="B15" s="11">
        <v>18720.181171866847</v>
      </c>
      <c r="C15" s="11">
        <v>552.43841849309558</v>
      </c>
      <c r="D15" s="11">
        <v>0</v>
      </c>
      <c r="E15" s="12">
        <v>24519119.381668776</v>
      </c>
      <c r="F15" s="12">
        <v>25106846.068289556</v>
      </c>
      <c r="G15" s="12">
        <v>25763497.434305988</v>
      </c>
      <c r="H15" s="12">
        <v>621055.38519176876</v>
      </c>
      <c r="I15" s="12">
        <v>26384552.819497757</v>
      </c>
      <c r="J15" s="12">
        <v>27524386.568988763</v>
      </c>
      <c r="K15" s="75">
        <v>0.96125381568251245</v>
      </c>
      <c r="L15" s="75">
        <v>0.95858822333300475</v>
      </c>
      <c r="M15" s="75">
        <v>0.95858822333300475</v>
      </c>
      <c r="N15" s="66">
        <v>26384552.819497757</v>
      </c>
      <c r="O15" s="66">
        <v>0</v>
      </c>
      <c r="P15" s="13">
        <v>0</v>
      </c>
      <c r="Q15" s="62">
        <v>27.193309460698117</v>
      </c>
      <c r="R15" s="63">
        <v>6108764.1572029144</v>
      </c>
      <c r="S15" s="76">
        <f t="shared" si="0"/>
        <v>0.23710927341210461</v>
      </c>
      <c r="T15" s="63">
        <v>19654733.277103074</v>
      </c>
      <c r="U15" s="64">
        <v>3.5578143407759243E-2</v>
      </c>
      <c r="V15" s="64"/>
      <c r="W15" s="67"/>
      <c r="X15" s="67"/>
      <c r="Y15" s="67"/>
    </row>
    <row r="16" spans="1:25" x14ac:dyDescent="0.25">
      <c r="A16" s="10" t="s">
        <v>12</v>
      </c>
      <c r="B16" s="11">
        <v>1774.8028133289815</v>
      </c>
      <c r="C16" s="11">
        <v>897.95059728901015</v>
      </c>
      <c r="D16" s="11">
        <v>2325762.153477727</v>
      </c>
      <c r="E16" s="12">
        <v>28721338.366195843</v>
      </c>
      <c r="F16" s="12">
        <v>29169720.047559138</v>
      </c>
      <c r="G16" s="12">
        <v>30178984.644144211</v>
      </c>
      <c r="H16" s="12">
        <v>465326.32088853687</v>
      </c>
      <c r="I16" s="12">
        <v>30644310.965032749</v>
      </c>
      <c r="J16" s="12">
        <v>31884627.643115114</v>
      </c>
      <c r="K16" s="75">
        <v>0.96408311585606032</v>
      </c>
      <c r="L16" s="75">
        <v>0.96109985376134111</v>
      </c>
      <c r="M16" s="75">
        <v>0.96109985376134111</v>
      </c>
      <c r="N16" s="66">
        <v>30644310.965032749</v>
      </c>
      <c r="O16" s="66">
        <v>0</v>
      </c>
      <c r="P16" s="13">
        <v>0</v>
      </c>
      <c r="Q16" s="62">
        <v>102.37151406640956</v>
      </c>
      <c r="R16" s="63">
        <v>2180271.014037733</v>
      </c>
      <c r="S16" s="76">
        <f t="shared" si="0"/>
        <v>7.224467753790989E-2</v>
      </c>
      <c r="T16" s="63">
        <v>27998713.630106479</v>
      </c>
      <c r="U16" s="64">
        <v>0</v>
      </c>
      <c r="V16" s="64">
        <v>12.038511155682805</v>
      </c>
      <c r="W16" s="67">
        <f>W14</f>
        <v>0.1295</v>
      </c>
      <c r="X16" s="67"/>
      <c r="Y16" s="67">
        <f t="shared" ref="Y16:Y20" si="1">SUM(V16:X16)</f>
        <v>12.168011155682805</v>
      </c>
    </row>
    <row r="17" spans="1:25" x14ac:dyDescent="0.25">
      <c r="A17" s="10" t="s">
        <v>13</v>
      </c>
      <c r="B17" s="11">
        <v>5615.4734741533566</v>
      </c>
      <c r="C17" s="11">
        <v>83.130957654767656</v>
      </c>
      <c r="D17" s="11">
        <v>0</v>
      </c>
      <c r="E17" s="12">
        <v>9814211.6090385094</v>
      </c>
      <c r="F17" s="12">
        <v>10113814.941779492</v>
      </c>
      <c r="G17" s="12">
        <v>10312295.954569913</v>
      </c>
      <c r="H17" s="12">
        <v>263687.28617037582</v>
      </c>
      <c r="I17" s="12">
        <v>10575983.24074029</v>
      </c>
      <c r="J17" s="12">
        <v>11061024.915853452</v>
      </c>
      <c r="K17" s="75">
        <v>0.96356983949446817</v>
      </c>
      <c r="L17" s="75">
        <v>0.95614857765866113</v>
      </c>
      <c r="M17" s="75">
        <v>0.95614857765866113</v>
      </c>
      <c r="N17" s="66">
        <v>10575983.24074029</v>
      </c>
      <c r="O17" s="66">
        <v>0</v>
      </c>
      <c r="P17" s="13">
        <v>0</v>
      </c>
      <c r="Q17" s="62">
        <v>3.2863098314657209</v>
      </c>
      <c r="R17" s="63">
        <v>221450.22823734171</v>
      </c>
      <c r="S17" s="76">
        <f t="shared" si="0"/>
        <v>2.1474386423055054E-2</v>
      </c>
      <c r="T17" s="63">
        <v>10090845.726332571</v>
      </c>
      <c r="U17" s="64">
        <v>0.12138493301422768</v>
      </c>
      <c r="V17" s="64"/>
      <c r="W17" s="67"/>
      <c r="X17" s="67"/>
      <c r="Y17" s="67"/>
    </row>
    <row r="18" spans="1:25" x14ac:dyDescent="0.25">
      <c r="A18" s="10" t="s">
        <v>14</v>
      </c>
      <c r="B18" s="11">
        <v>18439.34530755203</v>
      </c>
      <c r="C18" s="11">
        <v>10.742780290927994</v>
      </c>
      <c r="D18" s="11">
        <v>0</v>
      </c>
      <c r="E18" s="12">
        <v>2481709.5352086695</v>
      </c>
      <c r="F18" s="12">
        <v>5286004.6176760811</v>
      </c>
      <c r="G18" s="12">
        <v>2607659.6083154134</v>
      </c>
      <c r="H18" s="12">
        <v>2721139.1617522989</v>
      </c>
      <c r="I18" s="12">
        <v>5328798.7700677123</v>
      </c>
      <c r="J18" s="12">
        <v>5426387.7063461393</v>
      </c>
      <c r="K18" s="75">
        <v>1.0265504166031061</v>
      </c>
      <c r="L18" s="75">
        <v>0.98201585630081367</v>
      </c>
      <c r="M18" s="75">
        <v>0.98201585630081367</v>
      </c>
      <c r="N18" s="66">
        <v>5328798.7700677123</v>
      </c>
      <c r="O18" s="66">
        <v>0</v>
      </c>
      <c r="P18" s="13">
        <v>0</v>
      </c>
      <c r="Q18" s="62">
        <v>3.1912083009517174</v>
      </c>
      <c r="R18" s="63">
        <v>706125.50171490165</v>
      </c>
      <c r="S18" s="76">
        <f t="shared" si="0"/>
        <v>0.2707889862093884</v>
      </c>
      <c r="T18" s="63">
        <v>1901534.1066005118</v>
      </c>
      <c r="U18" s="64">
        <v>0.17700577086234456</v>
      </c>
      <c r="V18" s="64"/>
      <c r="W18" s="67"/>
      <c r="X18" s="67"/>
      <c r="Y18" s="67"/>
    </row>
    <row r="19" spans="1:25" x14ac:dyDescent="0.25">
      <c r="A19" s="10" t="s">
        <v>16</v>
      </c>
      <c r="B19" s="11">
        <v>5869.4007463148218</v>
      </c>
      <c r="C19" s="11">
        <v>33.799625567018012</v>
      </c>
      <c r="D19" s="11">
        <v>0</v>
      </c>
      <c r="E19" s="12">
        <v>3361096.6141003738</v>
      </c>
      <c r="F19" s="12">
        <v>3477008.1391637712</v>
      </c>
      <c r="G19" s="12">
        <v>3531676.7558368952</v>
      </c>
      <c r="H19" s="12">
        <v>92511.450794266362</v>
      </c>
      <c r="I19" s="12">
        <v>3624188.2066311617</v>
      </c>
      <c r="J19" s="12">
        <v>3352912.9231554824</v>
      </c>
      <c r="K19" s="75">
        <v>1.0784613856603606</v>
      </c>
      <c r="L19" s="75">
        <v>1.0809073452526103</v>
      </c>
      <c r="M19" s="75">
        <v>1.0691911010618658</v>
      </c>
      <c r="N19" s="66">
        <v>3584904.660073169</v>
      </c>
      <c r="O19" s="66">
        <v>-39283.546557992697</v>
      </c>
      <c r="P19" s="13">
        <v>-1.0839267807923374E-2</v>
      </c>
      <c r="Q19" s="62">
        <v>38.218955289130932</v>
      </c>
      <c r="R19" s="63">
        <v>2691868.376368775</v>
      </c>
      <c r="S19" s="76">
        <f t="shared" si="0"/>
        <v>0.7707804405348111</v>
      </c>
      <c r="T19" s="63">
        <v>800524.83291012747</v>
      </c>
      <c r="U19" s="64">
        <v>2.3684429027855482E-2</v>
      </c>
      <c r="V19" s="64"/>
      <c r="W19" s="67"/>
      <c r="X19" s="67"/>
      <c r="Y19" s="67"/>
    </row>
    <row r="20" spans="1:25" x14ac:dyDescent="0.25">
      <c r="A20" s="10" t="s">
        <v>20</v>
      </c>
      <c r="B20" s="11">
        <v>1747.789667968271</v>
      </c>
      <c r="C20" s="11">
        <v>33.332889940275884</v>
      </c>
      <c r="D20" s="11">
        <v>231589.83925603636</v>
      </c>
      <c r="E20" s="12">
        <v>6878022.6991552096</v>
      </c>
      <c r="F20" s="12">
        <v>6676697.8442024309</v>
      </c>
      <c r="G20" s="12">
        <v>7227091.5363814011</v>
      </c>
      <c r="H20" s="12">
        <v>81537.63953579079</v>
      </c>
      <c r="I20" s="12">
        <v>7308629.1759171924</v>
      </c>
      <c r="J20" s="12">
        <v>7909357.5471970886</v>
      </c>
      <c r="K20" s="75">
        <v>0.88957809356285789</v>
      </c>
      <c r="L20" s="75">
        <v>0.92404839866004262</v>
      </c>
      <c r="M20" s="75">
        <v>0.92404839866004262</v>
      </c>
      <c r="N20" s="66">
        <v>7308629.1759171924</v>
      </c>
      <c r="O20" s="66">
        <v>0</v>
      </c>
      <c r="P20" s="13">
        <v>0</v>
      </c>
      <c r="Q20" s="62">
        <v>213.64111267104963</v>
      </c>
      <c r="R20" s="63">
        <v>4480796.7525564693</v>
      </c>
      <c r="S20" s="76">
        <f>R20/SUM(R20,T20)</f>
        <v>0.62000000000000011</v>
      </c>
      <c r="T20" s="63">
        <v>2746294.7838249318</v>
      </c>
      <c r="U20" s="64">
        <v>0</v>
      </c>
      <c r="V20" s="64">
        <v>11.858442462964618</v>
      </c>
      <c r="W20" s="67">
        <f>W14</f>
        <v>0.1295</v>
      </c>
      <c r="X20" s="67"/>
      <c r="Y20" s="67">
        <f t="shared" si="1"/>
        <v>11.987942462964618</v>
      </c>
    </row>
    <row r="21" spans="1:25" x14ac:dyDescent="0.25">
      <c r="A21" s="15" t="s">
        <v>15</v>
      </c>
      <c r="B21" s="11">
        <v>931</v>
      </c>
      <c r="C21" s="11">
        <v>15157.589994822882</v>
      </c>
      <c r="D21" s="11">
        <v>30984499.61437783</v>
      </c>
      <c r="E21" s="12">
        <v>66264249.541358531</v>
      </c>
      <c r="F21" s="12">
        <v>67343126.108275548</v>
      </c>
      <c r="G21" s="12">
        <v>69627248.698065192</v>
      </c>
      <c r="H21" s="12">
        <v>1331444.67427155</v>
      </c>
      <c r="I21" s="12">
        <v>70958693.372336745</v>
      </c>
      <c r="J21" s="12">
        <v>82239079.597477078</v>
      </c>
      <c r="K21" s="75">
        <v>0.86293601957394073</v>
      </c>
      <c r="L21" s="75">
        <v>0.86283423549542748</v>
      </c>
      <c r="M21" s="75">
        <v>0.86283423549542748</v>
      </c>
      <c r="N21" s="66">
        <v>70958693.372336745</v>
      </c>
      <c r="O21" s="66">
        <v>0</v>
      </c>
      <c r="P21" s="13">
        <v>0</v>
      </c>
      <c r="Q21" s="83" t="s">
        <v>78</v>
      </c>
      <c r="R21" s="63">
        <v>13027414.538205495</v>
      </c>
      <c r="S21" s="76">
        <f t="shared" si="0"/>
        <v>0.18710224490842911</v>
      </c>
      <c r="T21" s="63">
        <v>56599834.159859695</v>
      </c>
      <c r="U21" s="64"/>
      <c r="V21" s="83" t="s">
        <v>78</v>
      </c>
      <c r="W21" s="84"/>
      <c r="X21" s="84"/>
      <c r="Y21" s="84" t="s">
        <v>78</v>
      </c>
    </row>
    <row r="22" spans="1:25" x14ac:dyDescent="0.25">
      <c r="A22" s="10" t="s">
        <v>61</v>
      </c>
      <c r="B22" s="11">
        <v>15689.528772048858</v>
      </c>
      <c r="C22" s="11">
        <v>119.97507585360934</v>
      </c>
      <c r="D22" s="11">
        <v>0</v>
      </c>
      <c r="E22" s="12">
        <v>6047371.9698985117</v>
      </c>
      <c r="F22" s="12">
        <v>6298036.0402412163</v>
      </c>
      <c r="G22" s="12">
        <v>6354284.1733237803</v>
      </c>
      <c r="H22" s="12">
        <v>273672.25094355916</v>
      </c>
      <c r="I22" s="12">
        <v>6627956.4242673395</v>
      </c>
      <c r="J22" s="12">
        <v>7057024.8503286531</v>
      </c>
      <c r="K22" s="75">
        <v>0.94047457741019758</v>
      </c>
      <c r="L22" s="75">
        <v>0.93919981363799065</v>
      </c>
      <c r="M22" s="75">
        <v>0.93919981363799065</v>
      </c>
      <c r="N22" s="66">
        <v>6627956.4242673395</v>
      </c>
      <c r="O22" s="66">
        <v>0</v>
      </c>
      <c r="P22" s="13">
        <v>0</v>
      </c>
      <c r="Q22" s="62">
        <v>33.750132894601002</v>
      </c>
      <c r="R22" s="63">
        <v>6354284.1733237803</v>
      </c>
      <c r="S22" s="76">
        <f t="shared" si="0"/>
        <v>1</v>
      </c>
      <c r="T22" s="63">
        <v>0</v>
      </c>
      <c r="U22" s="64">
        <v>0</v>
      </c>
      <c r="V22" s="83"/>
      <c r="W22" s="84"/>
      <c r="X22" s="84"/>
      <c r="Y22" s="84"/>
    </row>
    <row r="23" spans="1:25" x14ac:dyDescent="0.25">
      <c r="A23" s="10" t="s">
        <v>62</v>
      </c>
      <c r="B23" s="11">
        <v>1415.7956935741286</v>
      </c>
      <c r="C23" s="11">
        <v>42.308226637768165</v>
      </c>
      <c r="D23" s="11">
        <v>0</v>
      </c>
      <c r="E23" s="12">
        <v>1141725.6908651404</v>
      </c>
      <c r="F23" s="12">
        <v>1165272.8471380821</v>
      </c>
      <c r="G23" s="12">
        <v>1199669.7943922363</v>
      </c>
      <c r="H23" s="12">
        <v>35178.183578898104</v>
      </c>
      <c r="I23" s="12">
        <v>1234847.9779711345</v>
      </c>
      <c r="J23" s="12">
        <v>1521630.5440027027</v>
      </c>
      <c r="K23" s="75">
        <v>0.80701568366558385</v>
      </c>
      <c r="L23" s="75">
        <v>0.81152943652328602</v>
      </c>
      <c r="M23" s="75">
        <v>0.81152943652328602</v>
      </c>
      <c r="N23" s="66">
        <v>1234847.9779711345</v>
      </c>
      <c r="O23" s="66">
        <v>0</v>
      </c>
      <c r="P23" s="13">
        <v>0</v>
      </c>
      <c r="Q23" s="62">
        <v>29.049280356970158</v>
      </c>
      <c r="R23" s="63">
        <v>493534.15236991044</v>
      </c>
      <c r="S23" s="76">
        <f t="shared" si="0"/>
        <v>0.41139166350348877</v>
      </c>
      <c r="T23" s="63">
        <v>706135.64202232589</v>
      </c>
      <c r="U23" s="64">
        <v>1.6690268019694428E-2</v>
      </c>
      <c r="V23" s="83"/>
      <c r="W23" s="84"/>
      <c r="X23" s="84"/>
      <c r="Y23" s="84"/>
    </row>
    <row r="24" spans="1:25" x14ac:dyDescent="0.25">
      <c r="A24" s="10" t="s">
        <v>63</v>
      </c>
      <c r="B24" s="11">
        <v>207.59999999999997</v>
      </c>
      <c r="C24" s="11">
        <v>118.74765638341593</v>
      </c>
      <c r="D24" s="11">
        <v>334741.97658266197</v>
      </c>
      <c r="E24" s="12">
        <v>1263747.9766445786</v>
      </c>
      <c r="F24" s="12">
        <v>1295203.7747230947</v>
      </c>
      <c r="G24" s="12">
        <v>1327884.8741294411</v>
      </c>
      <c r="H24" s="12">
        <v>42577.756667612761</v>
      </c>
      <c r="I24" s="12">
        <v>1370462.6307970539</v>
      </c>
      <c r="J24" s="12">
        <v>1720987.9180800212</v>
      </c>
      <c r="K24" s="75">
        <v>0.8</v>
      </c>
      <c r="L24" s="75">
        <v>0.796323214358168</v>
      </c>
      <c r="M24" s="75">
        <v>0.796323214358168</v>
      </c>
      <c r="N24" s="66">
        <v>1370462.6307970539</v>
      </c>
      <c r="O24" s="66">
        <v>0</v>
      </c>
      <c r="P24" s="13">
        <v>0</v>
      </c>
      <c r="Q24" s="62">
        <v>173.6510521834868</v>
      </c>
      <c r="R24" s="63">
        <v>432599.50119950227</v>
      </c>
      <c r="S24" s="76">
        <f t="shared" si="0"/>
        <v>0.32578087877016726</v>
      </c>
      <c r="T24" s="63">
        <v>895285.37292993884</v>
      </c>
      <c r="U24" s="64">
        <v>0</v>
      </c>
      <c r="V24" s="64">
        <v>2.6745536429873322</v>
      </c>
      <c r="W24" s="84">
        <f>W14</f>
        <v>0.1295</v>
      </c>
      <c r="X24" s="84"/>
      <c r="Y24" s="67">
        <f>SUM(V24:X24)</f>
        <v>2.8040536429873324</v>
      </c>
    </row>
    <row r="25" spans="1:25" x14ac:dyDescent="0.25">
      <c r="A25" s="10" t="s">
        <v>58</v>
      </c>
      <c r="B25" s="11">
        <v>39590.567359272463</v>
      </c>
      <c r="C25" s="11">
        <v>329.80892595619423</v>
      </c>
      <c r="D25" s="11">
        <v>0</v>
      </c>
      <c r="E25" s="12">
        <v>18533136.392222624</v>
      </c>
      <c r="F25" s="12">
        <v>19211566.610240158</v>
      </c>
      <c r="G25" s="12">
        <v>19473717.814174339</v>
      </c>
      <c r="H25" s="12">
        <v>759177.82650585461</v>
      </c>
      <c r="I25" s="12">
        <v>20232895.640680194</v>
      </c>
      <c r="J25" s="12">
        <v>23887496.433835838</v>
      </c>
      <c r="K25" s="75">
        <v>0.84753123214662818</v>
      </c>
      <c r="L25" s="75">
        <v>0.84700779324956699</v>
      </c>
      <c r="M25" s="75">
        <v>0.84700779324956699</v>
      </c>
      <c r="N25" s="66">
        <v>20232895.640680194</v>
      </c>
      <c r="O25" s="66">
        <v>0</v>
      </c>
      <c r="P25" s="13">
        <v>0</v>
      </c>
      <c r="Q25" s="62">
        <v>40.989809595840136</v>
      </c>
      <c r="R25" s="63">
        <v>19473717.814174339</v>
      </c>
      <c r="S25" s="76">
        <f t="shared" si="0"/>
        <v>1</v>
      </c>
      <c r="T25" s="63">
        <v>0</v>
      </c>
      <c r="U25" s="64">
        <v>0</v>
      </c>
      <c r="V25" s="83"/>
      <c r="W25" s="84"/>
      <c r="X25" s="84"/>
      <c r="Y25" s="84"/>
    </row>
    <row r="26" spans="1:25" x14ac:dyDescent="0.25">
      <c r="A26" s="10" t="s">
        <v>59</v>
      </c>
      <c r="B26" s="11">
        <v>4193.1829472852387</v>
      </c>
      <c r="C26" s="11">
        <v>114.22277129146489</v>
      </c>
      <c r="D26" s="11">
        <v>0</v>
      </c>
      <c r="E26" s="12">
        <v>4180891.4044156363</v>
      </c>
      <c r="F26" s="12">
        <v>4328531.4686985901</v>
      </c>
      <c r="G26" s="12">
        <v>4393077.2265542569</v>
      </c>
      <c r="H26" s="12">
        <v>120182.00754487504</v>
      </c>
      <c r="I26" s="12">
        <v>4513259.234099132</v>
      </c>
      <c r="J26" s="12">
        <v>5025875.6540423362</v>
      </c>
      <c r="K26" s="75">
        <v>0.90759564921378788</v>
      </c>
      <c r="L26" s="75">
        <v>0.89800455577708049</v>
      </c>
      <c r="M26" s="75">
        <v>0.89800455577708049</v>
      </c>
      <c r="N26" s="66">
        <v>4513259.234099132</v>
      </c>
      <c r="O26" s="66">
        <v>0</v>
      </c>
      <c r="P26" s="13">
        <v>0</v>
      </c>
      <c r="Q26" s="62">
        <v>42.499699259848256</v>
      </c>
      <c r="R26" s="63">
        <v>2138508.1704137614</v>
      </c>
      <c r="S26" s="76">
        <f t="shared" si="0"/>
        <v>0.48679047968640343</v>
      </c>
      <c r="T26" s="63">
        <v>2254569.0561404955</v>
      </c>
      <c r="U26" s="64">
        <v>1.9738350161260396E-2</v>
      </c>
      <c r="V26" s="83"/>
      <c r="W26" s="84"/>
      <c r="X26" s="84"/>
      <c r="Y26" s="84"/>
    </row>
    <row r="27" spans="1:25" x14ac:dyDescent="0.25">
      <c r="A27" s="10" t="s">
        <v>60</v>
      </c>
      <c r="B27" s="11">
        <v>310.95541395073013</v>
      </c>
      <c r="C27" s="11">
        <v>225.20814169696527</v>
      </c>
      <c r="D27" s="11">
        <v>629257.74854324979</v>
      </c>
      <c r="E27" s="12">
        <v>3468437.2269329298</v>
      </c>
      <c r="F27" s="12">
        <v>3550064.7611213601</v>
      </c>
      <c r="G27" s="12">
        <v>3644465.0481185475</v>
      </c>
      <c r="H27" s="12">
        <v>93597.581250525822</v>
      </c>
      <c r="I27" s="12">
        <v>3738062.6293690735</v>
      </c>
      <c r="J27" s="12">
        <v>4721682.7199087469</v>
      </c>
      <c r="K27" s="75">
        <v>0.8</v>
      </c>
      <c r="L27" s="75">
        <v>0.7916801807981958</v>
      </c>
      <c r="M27" s="75">
        <v>0.8</v>
      </c>
      <c r="N27" s="66">
        <v>3777346.1759269978</v>
      </c>
      <c r="O27" s="66">
        <v>39283.546557924245</v>
      </c>
      <c r="P27" s="13">
        <v>1.0509065912722467E-2</v>
      </c>
      <c r="Q27" s="62">
        <v>193.14103888143762</v>
      </c>
      <c r="R27" s="63">
        <v>720699.02035501797</v>
      </c>
      <c r="S27" s="76">
        <f t="shared" si="0"/>
        <v>0.19564283550634484</v>
      </c>
      <c r="T27" s="63">
        <v>2963049.5743214539</v>
      </c>
      <c r="U27" s="64">
        <v>0</v>
      </c>
      <c r="V27" s="64">
        <v>4.7088010933214584</v>
      </c>
      <c r="W27" s="84">
        <f>W14</f>
        <v>0.1295</v>
      </c>
      <c r="X27" s="84"/>
      <c r="Y27" s="67">
        <f>SUM(V27:X27)</f>
        <v>4.8383010933214585</v>
      </c>
    </row>
    <row r="28" spans="1:25" x14ac:dyDescent="0.25">
      <c r="A28" s="17"/>
      <c r="B28" s="95"/>
      <c r="C28" s="95"/>
      <c r="D28" s="77"/>
      <c r="E28" s="95"/>
      <c r="F28" s="95"/>
      <c r="G28" s="77"/>
      <c r="H28" s="95"/>
      <c r="I28" s="95"/>
      <c r="J28" s="95"/>
      <c r="K28" s="17"/>
      <c r="L28" s="96"/>
      <c r="M28" s="96"/>
      <c r="N28" s="77"/>
      <c r="O28" s="77"/>
      <c r="P28" s="17"/>
      <c r="Q28" s="18"/>
      <c r="R28" s="77"/>
      <c r="S28" s="77"/>
      <c r="T28" s="77"/>
      <c r="U28" s="18"/>
      <c r="V28" s="18"/>
      <c r="W28" s="18"/>
    </row>
    <row r="29" spans="1:25" ht="13" x14ac:dyDescent="0.3">
      <c r="A29" s="17"/>
      <c r="B29" s="37">
        <f>SUM(B10:B27)</f>
        <v>1443531.7213089431</v>
      </c>
      <c r="C29" s="37">
        <f t="shared" ref="C29:H29" si="2">SUM(C10:C27)</f>
        <v>34135.727967461971</v>
      </c>
      <c r="D29" s="37">
        <f t="shared" si="2"/>
        <v>41594960.12922214</v>
      </c>
      <c r="E29" s="37">
        <f t="shared" si="2"/>
        <v>1746507767.4648099</v>
      </c>
      <c r="F29" s="37">
        <f t="shared" si="2"/>
        <v>1785082096.2109826</v>
      </c>
      <c r="G29" s="37">
        <f t="shared" si="2"/>
        <v>1835145369.0345657</v>
      </c>
      <c r="H29" s="37">
        <f t="shared" si="2"/>
        <v>45997409.601024076</v>
      </c>
      <c r="I29" s="37">
        <f>SUM(I10:I27)</f>
        <v>1881142778.6355891</v>
      </c>
      <c r="J29" s="37">
        <f>SUM(J10:J27)</f>
        <v>1881142778.6355896</v>
      </c>
      <c r="K29" s="40"/>
      <c r="L29" s="41"/>
      <c r="M29" s="40"/>
      <c r="N29" s="74">
        <f>SUM(N10:N27)</f>
        <v>1881142778.6355891</v>
      </c>
      <c r="O29" s="74">
        <f>SUM(O10:O27)</f>
        <v>-6.8452209234237671E-8</v>
      </c>
      <c r="P29" s="40"/>
      <c r="Q29" s="42"/>
      <c r="R29" s="74">
        <f>SUM(R10:R27)</f>
        <v>1414044793.7040918</v>
      </c>
      <c r="S29" s="74"/>
      <c r="T29" s="74">
        <f>SUM(T10:T27)</f>
        <v>421100575.33047348</v>
      </c>
      <c r="U29" s="44"/>
      <c r="V29" s="18"/>
      <c r="W29" s="18"/>
      <c r="X29" s="18"/>
      <c r="Y29" s="18"/>
    </row>
    <row r="30" spans="1:25" ht="13" x14ac:dyDescent="0.3">
      <c r="A30" s="17"/>
      <c r="B30" s="37"/>
      <c r="C30" s="37"/>
      <c r="D30" s="37"/>
      <c r="E30" s="74"/>
      <c r="F30" s="74"/>
      <c r="G30" s="74"/>
      <c r="H30" s="74"/>
      <c r="I30" s="74"/>
      <c r="J30" s="74"/>
      <c r="K30" s="40"/>
      <c r="L30" s="41"/>
      <c r="M30" s="40"/>
      <c r="N30" s="74"/>
      <c r="O30" s="74"/>
      <c r="P30" s="40"/>
      <c r="Q30" s="42"/>
      <c r="R30" s="74"/>
      <c r="S30" s="74"/>
      <c r="T30" s="74"/>
      <c r="U30" s="44"/>
      <c r="V30" s="18"/>
      <c r="W30" s="18"/>
      <c r="X30" s="18"/>
      <c r="Y30" s="18"/>
    </row>
    <row r="31" spans="1:25" ht="13" x14ac:dyDescent="0.3">
      <c r="A31" s="98" t="s">
        <v>132</v>
      </c>
      <c r="B31" s="93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77"/>
      <c r="O31" s="77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3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45"/>
      <c r="O32" s="18"/>
      <c r="P32" s="18"/>
      <c r="Q32" s="18"/>
      <c r="R32" s="18"/>
      <c r="S32" s="46" t="s">
        <v>39</v>
      </c>
      <c r="T32" s="39">
        <f>SUM(R29,T29)</f>
        <v>1835145369.0345652</v>
      </c>
      <c r="U32" s="18"/>
      <c r="V32" s="14"/>
      <c r="W32" s="47"/>
      <c r="X32" s="18"/>
      <c r="Y32" s="18"/>
    </row>
    <row r="33" spans="1:25" ht="13" x14ac:dyDescent="0.3">
      <c r="A33" s="17"/>
      <c r="B33" s="48" t="s">
        <v>97</v>
      </c>
      <c r="C33" s="18"/>
      <c r="D33" s="18"/>
      <c r="E33" s="18"/>
      <c r="F33" s="18"/>
      <c r="G33" s="18"/>
      <c r="H33" s="49"/>
      <c r="I33" s="50"/>
      <c r="J33" s="50"/>
      <c r="K33" s="30"/>
      <c r="L33" s="18"/>
      <c r="M33" s="18"/>
      <c r="N33" s="18"/>
      <c r="O33" s="44"/>
      <c r="P33" s="51"/>
      <c r="Q33" s="18"/>
      <c r="R33" s="18"/>
      <c r="S33" s="79" t="s">
        <v>40</v>
      </c>
      <c r="T33" s="39">
        <f>H29</f>
        <v>45997409.601024076</v>
      </c>
      <c r="U33" s="18"/>
      <c r="V33" s="18"/>
      <c r="W33" s="18"/>
      <c r="X33" s="18"/>
      <c r="Y33" s="18"/>
    </row>
    <row r="34" spans="1:25" ht="13" x14ac:dyDescent="0.3">
      <c r="A34" s="17"/>
      <c r="B34" s="15"/>
      <c r="C34" s="80">
        <v>2025</v>
      </c>
      <c r="D34" s="80">
        <v>2026</v>
      </c>
      <c r="E34" s="80" t="s">
        <v>27</v>
      </c>
      <c r="F34" s="18"/>
      <c r="G34" s="18"/>
      <c r="H34" s="17"/>
      <c r="I34" s="50"/>
      <c r="J34" s="50"/>
      <c r="K34" s="18"/>
      <c r="L34" s="44"/>
      <c r="M34" s="52"/>
      <c r="N34" s="44"/>
      <c r="O34" s="18"/>
      <c r="P34" s="17"/>
      <c r="Q34" s="53"/>
      <c r="R34" s="18"/>
      <c r="S34" s="46" t="s">
        <v>21</v>
      </c>
      <c r="T34" s="39">
        <f>SUM(T32:T33)</f>
        <v>1881142778.6355894</v>
      </c>
      <c r="U34" s="18"/>
      <c r="V34" s="18"/>
      <c r="W34" s="18"/>
      <c r="X34" s="18"/>
      <c r="Y34" s="18"/>
    </row>
    <row r="35" spans="1:25" x14ac:dyDescent="0.25">
      <c r="A35" s="17"/>
      <c r="B35" s="82"/>
      <c r="C35" s="81"/>
      <c r="D35" s="81"/>
      <c r="E35" s="81" t="s">
        <v>42</v>
      </c>
      <c r="F35" s="18"/>
      <c r="G35" s="18"/>
      <c r="H35" s="17"/>
      <c r="I35" s="54"/>
      <c r="J35" s="54"/>
      <c r="K35" s="18"/>
      <c r="L35" s="44"/>
      <c r="M35" s="18"/>
      <c r="N35" s="18"/>
      <c r="O35" s="18"/>
      <c r="P35" s="55"/>
      <c r="Q35" s="18"/>
      <c r="R35" s="14"/>
      <c r="S35" s="18"/>
      <c r="T35" s="18"/>
      <c r="U35" s="18"/>
      <c r="V35" s="18"/>
      <c r="W35" s="18"/>
      <c r="X35" s="18"/>
      <c r="Y35" s="18"/>
    </row>
    <row r="36" spans="1:25" ht="25.5" x14ac:dyDescent="0.3">
      <c r="A36" s="17"/>
      <c r="B36" s="24" t="s">
        <v>66</v>
      </c>
      <c r="C36" s="25">
        <v>1746507767.4648099</v>
      </c>
      <c r="D36" s="25">
        <v>1835145369.0345652</v>
      </c>
      <c r="E36" s="26">
        <f>D36/C36</f>
        <v>1.05075133544835</v>
      </c>
      <c r="F36" s="18"/>
      <c r="G36" s="18"/>
      <c r="H36" s="56"/>
      <c r="I36" s="50"/>
      <c r="J36" s="50"/>
      <c r="K36" s="18"/>
      <c r="L36" s="44"/>
      <c r="M36" s="18"/>
      <c r="N36" s="18"/>
      <c r="O36" s="18"/>
      <c r="P36" s="17"/>
      <c r="Q36" s="18"/>
      <c r="R36" s="57"/>
      <c r="S36" s="43"/>
      <c r="T36" s="18"/>
      <c r="U36" s="18"/>
      <c r="V36" s="18"/>
      <c r="W36" s="18"/>
      <c r="X36" s="18"/>
      <c r="Y36" s="18"/>
    </row>
    <row r="37" spans="1:25" ht="42.75" customHeight="1" x14ac:dyDescent="0.25">
      <c r="A37" s="17"/>
      <c r="B37" s="24" t="s">
        <v>3</v>
      </c>
      <c r="C37" s="25">
        <v>1785082096.2109821</v>
      </c>
      <c r="D37" s="25">
        <v>1881142778.6355894</v>
      </c>
      <c r="E37" s="26">
        <f t="shared" ref="E37:E38" si="3">D37/C37</f>
        <v>1.0538130333772917</v>
      </c>
      <c r="F37" s="18"/>
      <c r="G37" s="18"/>
      <c r="H37" s="17"/>
      <c r="I37" s="50"/>
      <c r="J37" s="50"/>
      <c r="K37" s="17"/>
      <c r="L37" s="51"/>
      <c r="M37" s="52"/>
      <c r="N37" s="18"/>
      <c r="O37" s="18"/>
      <c r="P37" s="17"/>
      <c r="Q37" s="88"/>
      <c r="R37" s="88"/>
      <c r="S37" s="88"/>
      <c r="T37" s="88"/>
      <c r="U37" s="88"/>
      <c r="V37" s="90"/>
      <c r="W37" s="18"/>
      <c r="X37" s="18"/>
      <c r="Y37" s="18"/>
    </row>
    <row r="38" spans="1:25" x14ac:dyDescent="0.25">
      <c r="A38" s="17"/>
      <c r="B38" s="10" t="s">
        <v>28</v>
      </c>
      <c r="C38" s="25">
        <v>46537072.988551132</v>
      </c>
      <c r="D38" s="25">
        <v>45997409.601024106</v>
      </c>
      <c r="E38" s="26">
        <f t="shared" si="3"/>
        <v>0.9884035812123424</v>
      </c>
      <c r="F38" s="18"/>
      <c r="G38" s="49"/>
      <c r="H38" s="17"/>
      <c r="I38" s="50"/>
      <c r="J38" s="50"/>
      <c r="K38" s="58"/>
      <c r="L38" s="59"/>
      <c r="M38" s="52"/>
      <c r="N38" s="44"/>
      <c r="O38" s="18"/>
      <c r="P38" s="17"/>
      <c r="Q38" s="17"/>
      <c r="R38" s="56"/>
      <c r="S38" s="56"/>
      <c r="T38" s="91"/>
      <c r="U38" s="92"/>
      <c r="V38" s="92"/>
      <c r="W38" s="18"/>
      <c r="X38" s="18"/>
      <c r="Y38" s="18"/>
    </row>
    <row r="39" spans="1:25" x14ac:dyDescent="0.25">
      <c r="A39" s="17"/>
      <c r="B39" s="27" t="s">
        <v>98</v>
      </c>
      <c r="C39" s="18"/>
      <c r="D39" s="18"/>
      <c r="E39" s="18"/>
      <c r="F39" s="18"/>
      <c r="G39" s="49"/>
      <c r="H39" s="17"/>
      <c r="I39" s="50"/>
      <c r="J39" s="50"/>
      <c r="K39" s="58"/>
      <c r="L39" s="55"/>
      <c r="M39" s="52"/>
      <c r="N39" s="60"/>
      <c r="O39" s="18"/>
      <c r="P39" s="17"/>
      <c r="Q39" s="17"/>
      <c r="R39" s="56"/>
      <c r="S39" s="56"/>
      <c r="T39" s="91"/>
      <c r="U39" s="92"/>
      <c r="V39" s="92"/>
      <c r="W39" s="18"/>
      <c r="X39" s="18"/>
      <c r="Y39" s="18"/>
    </row>
    <row r="40" spans="1:25" x14ac:dyDescent="0.25">
      <c r="A40" s="17"/>
      <c r="B40" s="27" t="s">
        <v>99</v>
      </c>
      <c r="C40" s="18"/>
      <c r="D40" s="18"/>
      <c r="E40" s="18"/>
      <c r="F40" s="18"/>
      <c r="G40" s="18"/>
      <c r="H40" s="17"/>
      <c r="I40" s="50"/>
      <c r="J40" s="50"/>
      <c r="K40" s="58"/>
      <c r="L40" s="51"/>
      <c r="M40" s="18"/>
      <c r="N40" s="18"/>
      <c r="O40" s="18"/>
      <c r="P40" s="17"/>
      <c r="Q40" s="17"/>
      <c r="R40" s="56"/>
      <c r="S40" s="56"/>
      <c r="T40" s="91"/>
      <c r="U40" s="92"/>
      <c r="V40" s="92"/>
      <c r="W40" s="18"/>
      <c r="X40" s="18"/>
      <c r="Y40" s="18"/>
    </row>
    <row r="41" spans="1:25" x14ac:dyDescent="0.25">
      <c r="A41" s="17"/>
      <c r="B41" s="18"/>
      <c r="C41" s="18"/>
      <c r="D41" s="18"/>
      <c r="E41" s="18"/>
      <c r="F41" s="18"/>
      <c r="G41" s="18"/>
      <c r="H41" s="17"/>
      <c r="I41" s="50"/>
      <c r="J41" s="50"/>
      <c r="K41" s="18"/>
      <c r="L41" s="44"/>
      <c r="M41" s="17"/>
      <c r="N41" s="18"/>
      <c r="O41" s="61"/>
      <c r="P41" s="17"/>
      <c r="Q41" s="17"/>
      <c r="R41" s="56"/>
      <c r="S41" s="56"/>
      <c r="T41" s="91"/>
      <c r="U41" s="92"/>
      <c r="V41" s="92"/>
      <c r="W41" s="18"/>
      <c r="X41" s="18"/>
      <c r="Y41" s="18"/>
    </row>
    <row r="42" spans="1:25" x14ac:dyDescent="0.25">
      <c r="A42" s="4"/>
      <c r="B42" s="18"/>
      <c r="C42" s="18"/>
      <c r="D42" s="18"/>
      <c r="E42" s="18"/>
      <c r="H42" s="4"/>
      <c r="I42" s="9"/>
      <c r="J42" s="9"/>
      <c r="L42" s="5"/>
      <c r="M42" s="4"/>
      <c r="O42" s="6"/>
      <c r="P42" s="4"/>
      <c r="R42" s="2"/>
    </row>
    <row r="43" spans="1:25" x14ac:dyDescent="0.25">
      <c r="A43" s="4"/>
      <c r="H43" s="4"/>
      <c r="I43" s="9"/>
      <c r="J43" s="9"/>
      <c r="M43" s="4"/>
      <c r="O43" s="6"/>
      <c r="P43" s="4"/>
      <c r="R43" s="2"/>
    </row>
    <row r="44" spans="1:25" x14ac:dyDescent="0.25">
      <c r="A44" s="17"/>
      <c r="F44" s="17"/>
      <c r="G44" s="16"/>
      <c r="H44" s="4"/>
      <c r="I44" s="9"/>
      <c r="J44" s="9"/>
      <c r="L44" s="5"/>
      <c r="M44" s="4"/>
      <c r="O44" s="6"/>
      <c r="P44" s="4"/>
      <c r="R44" s="2"/>
    </row>
    <row r="45" spans="1:25" x14ac:dyDescent="0.25">
      <c r="A45" s="17"/>
      <c r="B45" s="17"/>
      <c r="C45" s="17"/>
      <c r="D45" s="17"/>
      <c r="E45" s="17"/>
      <c r="F45" s="17"/>
      <c r="G45" s="8"/>
      <c r="H45" s="4"/>
      <c r="I45" s="9"/>
      <c r="J45" s="9"/>
    </row>
    <row r="46" spans="1:25" ht="13" x14ac:dyDescent="0.3">
      <c r="A46" s="17"/>
      <c r="B46" s="19"/>
      <c r="C46" s="17"/>
      <c r="D46" s="17"/>
      <c r="E46" s="17"/>
      <c r="F46" s="17"/>
      <c r="G46" s="8"/>
      <c r="H46" s="4"/>
      <c r="I46" s="9"/>
      <c r="J46" s="9"/>
      <c r="L46" s="5"/>
    </row>
    <row r="47" spans="1:25" ht="13" x14ac:dyDescent="0.3">
      <c r="A47" s="17"/>
      <c r="B47" s="17"/>
      <c r="C47" s="20"/>
      <c r="D47" s="21"/>
      <c r="E47" s="22"/>
      <c r="F47" s="17"/>
      <c r="G47" s="8"/>
    </row>
    <row r="48" spans="1:25" x14ac:dyDescent="0.25">
      <c r="A48" s="17"/>
      <c r="B48" s="17"/>
      <c r="C48" s="20"/>
      <c r="D48" s="23"/>
      <c r="E48" s="17"/>
      <c r="F48" s="17"/>
      <c r="G48" s="8"/>
    </row>
    <row r="49" spans="1:6" x14ac:dyDescent="0.25">
      <c r="A49" s="17"/>
      <c r="B49" s="17"/>
      <c r="C49" s="20"/>
      <c r="D49" s="23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  <row r="51" spans="1:6" x14ac:dyDescent="0.25">
      <c r="B51" s="17"/>
      <c r="C51" s="17"/>
      <c r="D51" s="17"/>
      <c r="E51" s="17"/>
    </row>
  </sheetData>
  <printOptions horizontalCentered="1"/>
  <pageMargins left="0.25" right="0.25" top="0.75" bottom="0.75" header="0.3" footer="0.3"/>
  <pageSetup paperSize="5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opLeftCell="A7" zoomScaleNormal="100" workbookViewId="0">
      <selection activeCell="C34" sqref="C34:C35"/>
    </sheetView>
  </sheetViews>
  <sheetFormatPr defaultRowHeight="12.5" x14ac:dyDescent="0.25"/>
  <cols>
    <col min="1" max="1" width="7.08984375" customWidth="1"/>
    <col min="2" max="2" width="13.08984375" customWidth="1"/>
    <col min="3" max="4" width="14.81640625" bestFit="1" customWidth="1"/>
    <col min="5" max="5" width="16.81640625" bestFit="1" customWidth="1"/>
    <col min="6" max="6" width="15.453125" bestFit="1" customWidth="1"/>
    <col min="7" max="7" width="14.36328125" bestFit="1" customWidth="1"/>
    <col min="8" max="8" width="14.54296875" bestFit="1" customWidth="1"/>
    <col min="9" max="9" width="13.81640625" bestFit="1" customWidth="1"/>
    <col min="10" max="10" width="15.08984375" bestFit="1" customWidth="1"/>
    <col min="11" max="12" width="10.08984375" bestFit="1" customWidth="1"/>
    <col min="13" max="13" width="8.54296875" customWidth="1"/>
    <col min="14" max="14" width="16.08984375" bestFit="1" customWidth="1"/>
    <col min="15" max="15" width="13.08984375" bestFit="1" customWidth="1"/>
    <col min="16" max="16" width="11.90625" bestFit="1" customWidth="1"/>
    <col min="17" max="17" width="12.453125" customWidth="1"/>
    <col min="18" max="18" width="15.54296875" bestFit="1" customWidth="1"/>
    <col min="19" max="19" width="14.36328125" bestFit="1" customWidth="1"/>
    <col min="20" max="20" width="15.54296875" bestFit="1" customWidth="1"/>
    <col min="21" max="22" width="12.26953125" bestFit="1" customWidth="1"/>
    <col min="23" max="23" width="8.6328125" bestFit="1" customWidth="1"/>
    <col min="24" max="24" width="9.81640625" bestFit="1" customWidth="1"/>
    <col min="25" max="25" width="12.26953125" bestFit="1" customWidth="1"/>
  </cols>
  <sheetData>
    <row r="1" spans="1:25" s="1" customFormat="1" x14ac:dyDescent="0.25">
      <c r="A1" s="1">
        <v>1</v>
      </c>
      <c r="B1" s="1">
        <v>3</v>
      </c>
      <c r="C1" s="1">
        <v>4</v>
      </c>
      <c r="D1" s="1">
        <v>5</v>
      </c>
      <c r="E1" s="1">
        <v>6</v>
      </c>
      <c r="G1" s="1">
        <v>7</v>
      </c>
      <c r="H1" s="1">
        <v>8</v>
      </c>
      <c r="I1" s="1">
        <v>9</v>
      </c>
      <c r="K1" s="1">
        <v>11</v>
      </c>
      <c r="L1" s="1">
        <v>12</v>
      </c>
      <c r="M1" s="1">
        <v>14</v>
      </c>
      <c r="N1" s="1">
        <v>15</v>
      </c>
      <c r="O1" s="1">
        <v>16</v>
      </c>
      <c r="P1" s="1">
        <v>17</v>
      </c>
      <c r="Q1" s="1">
        <v>19</v>
      </c>
      <c r="R1" s="1">
        <v>20</v>
      </c>
      <c r="S1" s="1">
        <v>21</v>
      </c>
      <c r="T1" s="1">
        <v>22</v>
      </c>
      <c r="U1" s="1">
        <v>23</v>
      </c>
      <c r="V1" s="1">
        <v>24</v>
      </c>
    </row>
    <row r="2" spans="1:25" x14ac:dyDescent="0.25">
      <c r="I2" s="7"/>
      <c r="J2" s="7"/>
    </row>
    <row r="3" spans="1:25" ht="23" x14ac:dyDescent="0.5">
      <c r="A3" s="28" t="s">
        <v>104</v>
      </c>
      <c r="B3" s="18"/>
      <c r="C3" s="18"/>
      <c r="D3" s="18"/>
      <c r="E3" s="1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18"/>
      <c r="T3" s="18"/>
      <c r="U3" s="18"/>
      <c r="V3" s="18"/>
      <c r="W3" s="18"/>
      <c r="X3" s="18"/>
      <c r="Y3" s="18"/>
    </row>
    <row r="4" spans="1:25" ht="23" x14ac:dyDescent="0.5">
      <c r="A4" s="28"/>
      <c r="B4" s="18"/>
      <c r="C4" s="18"/>
      <c r="D4" s="18"/>
      <c r="E4" s="1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18"/>
      <c r="T4" s="18"/>
      <c r="U4" s="18"/>
      <c r="V4" s="18"/>
      <c r="W4" s="18"/>
      <c r="X4" s="18"/>
      <c r="Y4" s="18"/>
    </row>
    <row r="5" spans="1:25" ht="23" x14ac:dyDescent="0.5">
      <c r="A5" s="28"/>
      <c r="B5" s="18"/>
      <c r="C5" s="18"/>
      <c r="D5" s="18"/>
      <c r="E5" s="18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18"/>
      <c r="T5" s="18"/>
      <c r="U5" s="18"/>
      <c r="V5" s="18"/>
      <c r="W5" s="18"/>
      <c r="X5" s="18"/>
      <c r="Y5" s="18"/>
    </row>
    <row r="6" spans="1:25" ht="13" x14ac:dyDescent="0.3">
      <c r="A6" s="18"/>
      <c r="B6" s="18"/>
      <c r="C6" s="18"/>
      <c r="D6" s="18"/>
      <c r="E6" s="18"/>
      <c r="F6" s="18"/>
      <c r="G6" s="30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T6" s="18"/>
      <c r="U6" s="18"/>
      <c r="V6" s="18"/>
      <c r="W6" s="18"/>
      <c r="X6" s="18"/>
      <c r="Y6" s="18"/>
    </row>
    <row r="7" spans="1:25" s="3" customFormat="1" ht="88.5" customHeight="1" x14ac:dyDescent="0.25">
      <c r="A7" s="31"/>
      <c r="B7" s="32" t="s">
        <v>19</v>
      </c>
      <c r="C7" s="31" t="s">
        <v>0</v>
      </c>
      <c r="D7" s="31" t="s">
        <v>1</v>
      </c>
      <c r="E7" s="33" t="s">
        <v>105</v>
      </c>
      <c r="F7" s="32" t="s">
        <v>106</v>
      </c>
      <c r="G7" s="97" t="s">
        <v>107</v>
      </c>
      <c r="H7" s="32" t="s">
        <v>108</v>
      </c>
      <c r="I7" s="97" t="s">
        <v>109</v>
      </c>
      <c r="J7" s="32" t="s">
        <v>124</v>
      </c>
      <c r="K7" s="32" t="s">
        <v>110</v>
      </c>
      <c r="L7" s="32" t="s">
        <v>123</v>
      </c>
      <c r="M7" s="32" t="s">
        <v>96</v>
      </c>
      <c r="N7" s="32" t="s">
        <v>22</v>
      </c>
      <c r="O7" s="32" t="s">
        <v>5</v>
      </c>
      <c r="P7" s="32" t="s">
        <v>24</v>
      </c>
      <c r="Q7" s="32" t="s">
        <v>55</v>
      </c>
      <c r="R7" s="32" t="s">
        <v>25</v>
      </c>
      <c r="S7" s="32" t="s">
        <v>18</v>
      </c>
      <c r="T7" s="32" t="s">
        <v>26</v>
      </c>
      <c r="U7" s="32" t="s">
        <v>53</v>
      </c>
      <c r="V7" s="32" t="s">
        <v>54</v>
      </c>
      <c r="W7" s="32" t="s">
        <v>46</v>
      </c>
      <c r="X7" s="32" t="s">
        <v>47</v>
      </c>
      <c r="Y7" s="32" t="s">
        <v>48</v>
      </c>
    </row>
    <row r="8" spans="1:25" ht="20.25" customHeight="1" x14ac:dyDescent="0.4">
      <c r="A8" s="18"/>
      <c r="B8" s="18"/>
      <c r="C8" s="18"/>
      <c r="D8" s="18"/>
      <c r="E8" s="78" t="s">
        <v>43</v>
      </c>
      <c r="F8" s="78" t="s">
        <v>44</v>
      </c>
      <c r="G8" s="78" t="s">
        <v>45</v>
      </c>
      <c r="H8" s="78" t="s">
        <v>129</v>
      </c>
      <c r="I8" s="78" t="s">
        <v>77</v>
      </c>
      <c r="J8" s="78" t="s">
        <v>130</v>
      </c>
      <c r="K8" s="78" t="s">
        <v>33</v>
      </c>
      <c r="L8" s="78" t="s">
        <v>115</v>
      </c>
      <c r="M8" s="78" t="s">
        <v>35</v>
      </c>
      <c r="N8" s="78" t="s">
        <v>116</v>
      </c>
      <c r="O8" s="78" t="s">
        <v>117</v>
      </c>
      <c r="P8" s="78" t="s">
        <v>118</v>
      </c>
      <c r="Q8" s="78"/>
      <c r="R8" s="78" t="s">
        <v>119</v>
      </c>
      <c r="S8" s="78" t="s">
        <v>51</v>
      </c>
      <c r="T8" s="78" t="s">
        <v>120</v>
      </c>
      <c r="U8" s="18"/>
      <c r="V8" s="18"/>
      <c r="W8" s="18"/>
      <c r="X8" s="18"/>
      <c r="Y8" s="18"/>
    </row>
    <row r="9" spans="1:2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x14ac:dyDescent="0.25">
      <c r="A10" s="10" t="s">
        <v>6</v>
      </c>
      <c r="B10" s="11">
        <v>257971.65407744111</v>
      </c>
      <c r="C10" s="11">
        <v>2130.3072240522433</v>
      </c>
      <c r="D10" s="11">
        <v>0</v>
      </c>
      <c r="E10" s="12">
        <v>126705357.61667597</v>
      </c>
      <c r="F10" s="12">
        <v>129908696.4588286</v>
      </c>
      <c r="G10" s="12">
        <v>131894768.16843794</v>
      </c>
      <c r="H10" s="12">
        <v>4597319.8936907277</v>
      </c>
      <c r="I10" s="12">
        <v>136492088.06212866</v>
      </c>
      <c r="J10" s="12">
        <v>127536622.41161326</v>
      </c>
      <c r="K10" s="75">
        <v>1.063982327574428</v>
      </c>
      <c r="L10" s="75">
        <v>1.0702187770161611</v>
      </c>
      <c r="M10" s="75">
        <v>1.0702187770161611</v>
      </c>
      <c r="N10" s="66">
        <v>136492088.06212866</v>
      </c>
      <c r="O10" s="66">
        <v>0</v>
      </c>
      <c r="P10" s="13">
        <v>0</v>
      </c>
      <c r="Q10" s="62">
        <v>42.606350376013317</v>
      </c>
      <c r="R10" s="63">
        <v>131894768.16843793</v>
      </c>
      <c r="S10" s="76">
        <f>R10/SUM(R10,T10)</f>
        <v>1</v>
      </c>
      <c r="T10" s="63">
        <v>0</v>
      </c>
      <c r="U10" s="64">
        <v>0</v>
      </c>
      <c r="V10" s="64"/>
      <c r="W10" s="65"/>
      <c r="X10" s="65"/>
      <c r="Y10" s="65"/>
    </row>
    <row r="11" spans="1:25" x14ac:dyDescent="0.25">
      <c r="A11" s="10" t="s">
        <v>7</v>
      </c>
      <c r="B11" s="11">
        <v>563325.76567798038</v>
      </c>
      <c r="C11" s="11">
        <v>5296.1606439554635</v>
      </c>
      <c r="D11" s="11">
        <v>0</v>
      </c>
      <c r="E11" s="12">
        <v>472788048.61821538</v>
      </c>
      <c r="F11" s="12">
        <v>481754846.18373144</v>
      </c>
      <c r="G11" s="12">
        <v>492151801.93059629</v>
      </c>
      <c r="H11" s="12">
        <v>12682201.778121553</v>
      </c>
      <c r="I11" s="12">
        <v>504834003.70871782</v>
      </c>
      <c r="J11" s="12">
        <v>436267676.42141634</v>
      </c>
      <c r="K11" s="75">
        <v>1.1534642962476798</v>
      </c>
      <c r="L11" s="75">
        <v>1.1571657287327179</v>
      </c>
      <c r="M11" s="75">
        <v>1.1499999999999999</v>
      </c>
      <c r="N11" s="66">
        <v>501707827.88462877</v>
      </c>
      <c r="O11" s="66">
        <v>-3126175.8240890503</v>
      </c>
      <c r="P11" s="13">
        <v>-6.1924826796984347E-3</v>
      </c>
      <c r="Q11" s="62">
        <v>72.342040772498876</v>
      </c>
      <c r="R11" s="63">
        <v>489025626.1065073</v>
      </c>
      <c r="S11" s="76">
        <f t="shared" ref="S11:S27" si="0">R11/SUM(R11,T11)</f>
        <v>1</v>
      </c>
      <c r="T11" s="63">
        <v>0</v>
      </c>
      <c r="U11" s="64">
        <v>0</v>
      </c>
      <c r="V11" s="64"/>
      <c r="W11" s="65"/>
      <c r="X11" s="65"/>
      <c r="Y11" s="65"/>
    </row>
    <row r="12" spans="1:25" x14ac:dyDescent="0.25">
      <c r="A12" s="10" t="s">
        <v>8</v>
      </c>
      <c r="B12" s="11">
        <v>422189.55816227774</v>
      </c>
      <c r="C12" s="11">
        <v>4865.2799772446715</v>
      </c>
      <c r="D12" s="11">
        <v>0</v>
      </c>
      <c r="E12" s="12">
        <v>719107030.62664437</v>
      </c>
      <c r="F12" s="12">
        <v>731907992.1157155</v>
      </c>
      <c r="G12" s="12">
        <v>748559152.32673717</v>
      </c>
      <c r="H12" s="12">
        <v>15809147.538264833</v>
      </c>
      <c r="I12" s="12">
        <v>764368299.86500204</v>
      </c>
      <c r="J12" s="12">
        <v>802436490.05568659</v>
      </c>
      <c r="K12" s="75">
        <v>0.95274553184837762</v>
      </c>
      <c r="L12" s="75">
        <v>0.95255924841099548</v>
      </c>
      <c r="M12" s="75">
        <v>0.95255924841099548</v>
      </c>
      <c r="N12" s="66">
        <v>764368299.86500204</v>
      </c>
      <c r="O12" s="66">
        <v>0</v>
      </c>
      <c r="P12" s="13">
        <v>0</v>
      </c>
      <c r="Q12" s="62">
        <v>147.75336849184779</v>
      </c>
      <c r="R12" s="63">
        <v>748559152.32673717</v>
      </c>
      <c r="S12" s="76">
        <f t="shared" si="0"/>
        <v>1</v>
      </c>
      <c r="T12" s="63">
        <v>0</v>
      </c>
      <c r="U12" s="64">
        <v>0</v>
      </c>
      <c r="V12" s="64"/>
      <c r="W12" s="65"/>
      <c r="X12" s="65"/>
      <c r="Y12" s="65"/>
    </row>
    <row r="13" spans="1:25" x14ac:dyDescent="0.25">
      <c r="A13" s="10" t="s">
        <v>9</v>
      </c>
      <c r="B13" s="11">
        <v>89067.129145969404</v>
      </c>
      <c r="C13" s="11">
        <v>1966.8271322204648</v>
      </c>
      <c r="D13" s="11">
        <v>0</v>
      </c>
      <c r="E13" s="12">
        <v>182925556.76937294</v>
      </c>
      <c r="F13" s="12">
        <v>187519104.04463869</v>
      </c>
      <c r="G13" s="12">
        <v>190417551.04918689</v>
      </c>
      <c r="H13" s="12">
        <v>3821635.5978669482</v>
      </c>
      <c r="I13" s="12">
        <v>194239186.64705384</v>
      </c>
      <c r="J13" s="12">
        <v>197311690.31230354</v>
      </c>
      <c r="K13" s="75">
        <v>0.99271321457176065</v>
      </c>
      <c r="L13" s="75">
        <v>0.98442817219604895</v>
      </c>
      <c r="M13" s="75">
        <v>0.98442817219604895</v>
      </c>
      <c r="N13" s="66">
        <v>194239186.64705384</v>
      </c>
      <c r="O13" s="66">
        <v>0</v>
      </c>
      <c r="P13" s="13">
        <v>0</v>
      </c>
      <c r="Q13" s="62">
        <v>36.008126302263484</v>
      </c>
      <c r="R13" s="63">
        <v>38485685.22801695</v>
      </c>
      <c r="S13" s="76">
        <f t="shared" si="0"/>
        <v>0.2021120690606702</v>
      </c>
      <c r="T13" s="63">
        <v>151931865.82116994</v>
      </c>
      <c r="U13" s="64">
        <v>7.724718829236675E-2</v>
      </c>
      <c r="V13" s="64"/>
      <c r="W13" s="65"/>
      <c r="X13" s="65"/>
      <c r="Y13" s="65"/>
    </row>
    <row r="14" spans="1:25" x14ac:dyDescent="0.25">
      <c r="A14" s="10" t="s">
        <v>10</v>
      </c>
      <c r="B14" s="11">
        <v>5535.7193271298747</v>
      </c>
      <c r="C14" s="11">
        <v>2215.3156948975484</v>
      </c>
      <c r="D14" s="11">
        <v>7100429.9945816286</v>
      </c>
      <c r="E14" s="12">
        <v>155554931.31693113</v>
      </c>
      <c r="F14" s="12">
        <v>157509498.74526766</v>
      </c>
      <c r="G14" s="12">
        <v>161925920.01968864</v>
      </c>
      <c r="H14" s="12">
        <v>2260652.2096830895</v>
      </c>
      <c r="I14" s="12">
        <v>164186572.22937173</v>
      </c>
      <c r="J14" s="12">
        <v>178566264.32486287</v>
      </c>
      <c r="K14" s="75">
        <v>0.9213792705048236</v>
      </c>
      <c r="L14" s="75">
        <v>0.91947139539565892</v>
      </c>
      <c r="M14" s="75">
        <v>0.91947139539565892</v>
      </c>
      <c r="N14" s="66">
        <v>164186572.22937173</v>
      </c>
      <c r="O14" s="66">
        <v>0</v>
      </c>
      <c r="P14" s="13">
        <v>0</v>
      </c>
      <c r="Q14" s="62">
        <v>115.24202330964177</v>
      </c>
      <c r="R14" s="63">
        <v>7655369.9487928255</v>
      </c>
      <c r="S14" s="76">
        <f t="shared" si="0"/>
        <v>4.7276989056860112E-2</v>
      </c>
      <c r="T14" s="63">
        <v>154270550.07089582</v>
      </c>
      <c r="U14" s="64">
        <v>0</v>
      </c>
      <c r="V14" s="64">
        <v>21.726930649076238</v>
      </c>
      <c r="W14" s="67">
        <v>0.12959999999999999</v>
      </c>
      <c r="X14" s="67">
        <v>1.4500000000000001E-2</v>
      </c>
      <c r="Y14" s="67">
        <f>SUM(V14:X14)</f>
        <v>21.871030649076239</v>
      </c>
    </row>
    <row r="15" spans="1:25" x14ac:dyDescent="0.25">
      <c r="A15" s="10" t="s">
        <v>11</v>
      </c>
      <c r="B15" s="11">
        <v>18823.517478337188</v>
      </c>
      <c r="C15" s="11">
        <v>552.68946387651965</v>
      </c>
      <c r="D15" s="11">
        <v>0</v>
      </c>
      <c r="E15" s="12">
        <v>25805402.288588248</v>
      </c>
      <c r="F15" s="12">
        <v>26384552.819497757</v>
      </c>
      <c r="G15" s="12">
        <v>26862301.771355167</v>
      </c>
      <c r="H15" s="12">
        <v>622240.98092058464</v>
      </c>
      <c r="I15" s="12">
        <v>27484542.75227575</v>
      </c>
      <c r="J15" s="12">
        <v>28750721.615044348</v>
      </c>
      <c r="K15" s="75">
        <v>0.95858822333300475</v>
      </c>
      <c r="L15" s="75">
        <v>0.95596010146381694</v>
      </c>
      <c r="M15" s="75">
        <v>0.95596010146381694</v>
      </c>
      <c r="N15" s="66">
        <v>27484542.75227575</v>
      </c>
      <c r="O15" s="66">
        <v>0</v>
      </c>
      <c r="P15" s="13">
        <v>0</v>
      </c>
      <c r="Q15" s="62">
        <v>28.197443537110534</v>
      </c>
      <c r="R15" s="63">
        <v>6369300.8551827138</v>
      </c>
      <c r="S15" s="76">
        <f t="shared" si="0"/>
        <v>0.23710927341210458</v>
      </c>
      <c r="T15" s="63">
        <v>20493000.916172452</v>
      </c>
      <c r="U15" s="64">
        <v>3.707868931033384E-2</v>
      </c>
      <c r="V15" s="64"/>
      <c r="W15" s="67"/>
      <c r="X15" s="67"/>
      <c r="Y15" s="67"/>
    </row>
    <row r="16" spans="1:25" x14ac:dyDescent="0.25">
      <c r="A16" s="10" t="s">
        <v>12</v>
      </c>
      <c r="B16" s="11">
        <v>1786.1340485635178</v>
      </c>
      <c r="C16" s="11">
        <v>900.33420584185967</v>
      </c>
      <c r="D16" s="11">
        <v>2326586.6327742082</v>
      </c>
      <c r="E16" s="12">
        <v>30202797.643932167</v>
      </c>
      <c r="F16" s="12">
        <v>30644310.965032749</v>
      </c>
      <c r="G16" s="12">
        <v>31439799.138851788</v>
      </c>
      <c r="H16" s="12">
        <v>466214.62958322873</v>
      </c>
      <c r="I16" s="12">
        <v>31906013.768435016</v>
      </c>
      <c r="J16" s="12">
        <v>33305231.012827974</v>
      </c>
      <c r="K16" s="75">
        <v>0.96109985376134111</v>
      </c>
      <c r="L16" s="75">
        <v>0.9579880636812268</v>
      </c>
      <c r="M16" s="75">
        <v>0.9579880636812268</v>
      </c>
      <c r="N16" s="66">
        <v>31906013.768435016</v>
      </c>
      <c r="O16" s="66">
        <v>0</v>
      </c>
      <c r="P16" s="13">
        <v>0</v>
      </c>
      <c r="Q16" s="62">
        <v>105.97180320208534</v>
      </c>
      <c r="R16" s="63">
        <v>2271358.1506430046</v>
      </c>
      <c r="S16" s="76">
        <f t="shared" si="0"/>
        <v>7.224467753790989E-2</v>
      </c>
      <c r="T16" s="63">
        <v>29168440.988208782</v>
      </c>
      <c r="U16" s="64">
        <v>0</v>
      </c>
      <c r="V16" s="64">
        <v>12.537010475912734</v>
      </c>
      <c r="W16" s="67">
        <f>W14</f>
        <v>0.12959999999999999</v>
      </c>
      <c r="X16" s="67"/>
      <c r="Y16" s="67">
        <f t="shared" ref="Y16:Y20" si="1">SUM(V16:X16)</f>
        <v>12.666610475912734</v>
      </c>
    </row>
    <row r="17" spans="1:25" x14ac:dyDescent="0.25">
      <c r="A17" s="10" t="s">
        <v>13</v>
      </c>
      <c r="B17" s="11">
        <v>5653.6171988116184</v>
      </c>
      <c r="C17" s="11">
        <v>82.830159593625453</v>
      </c>
      <c r="D17" s="11">
        <v>0</v>
      </c>
      <c r="E17" s="12">
        <v>10277538.180839097</v>
      </c>
      <c r="F17" s="12">
        <v>10575983.24074029</v>
      </c>
      <c r="G17" s="12">
        <v>10698470.382010387</v>
      </c>
      <c r="H17" s="12">
        <v>264190.66562361107</v>
      </c>
      <c r="I17" s="12">
        <v>10962661.047633998</v>
      </c>
      <c r="J17" s="12">
        <v>11553843.255895516</v>
      </c>
      <c r="K17" s="75">
        <v>0.95614857765866113</v>
      </c>
      <c r="L17" s="75">
        <v>0.94883241920736128</v>
      </c>
      <c r="M17" s="75">
        <v>0.94883241920736128</v>
      </c>
      <c r="N17" s="66">
        <v>10962661.047633998</v>
      </c>
      <c r="O17" s="66">
        <v>0</v>
      </c>
      <c r="P17" s="13">
        <v>0</v>
      </c>
      <c r="Q17" s="62">
        <v>3.3863731106401538</v>
      </c>
      <c r="R17" s="63">
        <v>229743.08711890047</v>
      </c>
      <c r="S17" s="76">
        <f t="shared" si="0"/>
        <v>2.1474386423055054E-2</v>
      </c>
      <c r="T17" s="63">
        <v>10468727.294891486</v>
      </c>
      <c r="U17" s="64">
        <v>0.1263878682143352</v>
      </c>
      <c r="V17" s="64"/>
      <c r="W17" s="67"/>
      <c r="X17" s="67"/>
      <c r="Y17" s="67"/>
    </row>
    <row r="18" spans="1:25" x14ac:dyDescent="0.25">
      <c r="A18" s="10" t="s">
        <v>14</v>
      </c>
      <c r="B18" s="11">
        <v>18117.35214665917</v>
      </c>
      <c r="C18" s="11">
        <v>10.508467407116822</v>
      </c>
      <c r="D18" s="11">
        <v>0</v>
      </c>
      <c r="E18" s="12">
        <v>2553591.614152649</v>
      </c>
      <c r="F18" s="12">
        <v>5328798.7700677123</v>
      </c>
      <c r="G18" s="12">
        <v>2658177.8409439819</v>
      </c>
      <c r="H18" s="12">
        <v>2726333.8207869208</v>
      </c>
      <c r="I18" s="12">
        <v>5384511.6617309023</v>
      </c>
      <c r="J18" s="12">
        <v>5668157.6510131368</v>
      </c>
      <c r="K18" s="75">
        <v>0.98201585630081367</v>
      </c>
      <c r="L18" s="75">
        <v>0.94995799221788846</v>
      </c>
      <c r="M18" s="75">
        <v>0.94995799221788846</v>
      </c>
      <c r="N18" s="66">
        <v>5384511.6617309023</v>
      </c>
      <c r="O18" s="66">
        <v>0</v>
      </c>
      <c r="P18" s="13">
        <v>0</v>
      </c>
      <c r="Q18" s="62">
        <v>3.3108465891643983</v>
      </c>
      <c r="R18" s="63">
        <v>719805.28271348157</v>
      </c>
      <c r="S18" s="76">
        <f t="shared" si="0"/>
        <v>0.2707889862093884</v>
      </c>
      <c r="T18" s="63">
        <v>1938372.5582304997</v>
      </c>
      <c r="U18" s="64">
        <v>0.18445815960924464</v>
      </c>
      <c r="V18" s="64"/>
      <c r="W18" s="67"/>
      <c r="X18" s="67"/>
      <c r="Y18" s="67"/>
    </row>
    <row r="19" spans="1:25" x14ac:dyDescent="0.25">
      <c r="A19" s="10" t="s">
        <v>16</v>
      </c>
      <c r="B19" s="11">
        <v>5905.9546181012956</v>
      </c>
      <c r="C19" s="11">
        <v>34.102550238088661</v>
      </c>
      <c r="D19" s="11">
        <v>0</v>
      </c>
      <c r="E19" s="12">
        <v>3516406.4568288652</v>
      </c>
      <c r="F19" s="12">
        <v>3624188.2066311617</v>
      </c>
      <c r="G19" s="12">
        <v>3660426.2292725677</v>
      </c>
      <c r="H19" s="12">
        <v>92688.055302565364</v>
      </c>
      <c r="I19" s="12">
        <v>3753114.2845751331</v>
      </c>
      <c r="J19" s="12">
        <v>3502300.2533229399</v>
      </c>
      <c r="K19" s="75">
        <v>1.0691911010618658</v>
      </c>
      <c r="L19" s="75">
        <v>1.0716140859180261</v>
      </c>
      <c r="M19" s="75">
        <v>1.0716140859180261</v>
      </c>
      <c r="N19" s="66">
        <v>3753114.2845751336</v>
      </c>
      <c r="O19" s="66">
        <v>0</v>
      </c>
      <c r="P19" s="13">
        <v>0</v>
      </c>
      <c r="Q19" s="62">
        <v>39.809891372126927</v>
      </c>
      <c r="R19" s="63">
        <v>2821384.9415438874</v>
      </c>
      <c r="S19" s="76">
        <f t="shared" si="0"/>
        <v>0.7707804405348111</v>
      </c>
      <c r="T19" s="63">
        <v>839041.28772868076</v>
      </c>
      <c r="U19" s="64">
        <v>2.4603476334493227E-2</v>
      </c>
      <c r="V19" s="64"/>
      <c r="W19" s="67"/>
      <c r="X19" s="67"/>
      <c r="Y19" s="67"/>
    </row>
    <row r="20" spans="1:25" x14ac:dyDescent="0.25">
      <c r="A20" s="10" t="s">
        <v>20</v>
      </c>
      <c r="B20" s="11">
        <v>1833.6055739862377</v>
      </c>
      <c r="C20" s="11">
        <v>34.268814483322593</v>
      </c>
      <c r="D20" s="11">
        <v>238092.44418673177</v>
      </c>
      <c r="E20" s="12">
        <v>7524183.4881720114</v>
      </c>
      <c r="F20" s="12">
        <v>7308629.1759171924</v>
      </c>
      <c r="G20" s="12">
        <v>7832347.8619709462</v>
      </c>
      <c r="H20" s="12">
        <v>81693.295020754522</v>
      </c>
      <c r="I20" s="12">
        <v>7914041.1569917006</v>
      </c>
      <c r="J20" s="12">
        <v>8261754.9504089849</v>
      </c>
      <c r="K20" s="75">
        <v>0.92404839866004262</v>
      </c>
      <c r="L20" s="75">
        <v>0.95791284109678521</v>
      </c>
      <c r="M20" s="75">
        <v>0.95791284109678521</v>
      </c>
      <c r="N20" s="66">
        <v>7914041.1569917006</v>
      </c>
      <c r="O20" s="66">
        <v>0</v>
      </c>
      <c r="P20" s="13">
        <v>0</v>
      </c>
      <c r="Q20" s="62">
        <v>220.69703099891953</v>
      </c>
      <c r="R20" s="63">
        <v>4856055.6744219875</v>
      </c>
      <c r="S20" s="76">
        <f>R20/SUM(R20,T20)</f>
        <v>0.62000000000000011</v>
      </c>
      <c r="T20" s="63">
        <v>2976292.1875489587</v>
      </c>
      <c r="U20" s="64">
        <v>0</v>
      </c>
      <c r="V20" s="64">
        <v>12.500573874636292</v>
      </c>
      <c r="W20" s="67">
        <f>W14</f>
        <v>0.12959999999999999</v>
      </c>
      <c r="X20" s="67"/>
      <c r="Y20" s="67">
        <f t="shared" si="1"/>
        <v>12.630173874636291</v>
      </c>
    </row>
    <row r="21" spans="1:25" x14ac:dyDescent="0.25">
      <c r="A21" s="15" t="s">
        <v>15</v>
      </c>
      <c r="B21" s="11">
        <v>938</v>
      </c>
      <c r="C21" s="11">
        <v>15205.677680795528</v>
      </c>
      <c r="D21" s="11">
        <v>31082806.976897065</v>
      </c>
      <c r="E21" s="12">
        <v>69904810.122650504</v>
      </c>
      <c r="F21" s="12">
        <v>70958693.372336745</v>
      </c>
      <c r="G21" s="12">
        <v>72767867.897735894</v>
      </c>
      <c r="H21" s="12">
        <v>1333986.4042953281</v>
      </c>
      <c r="I21" s="12">
        <v>74101854.302031219</v>
      </c>
      <c r="J21" s="12">
        <v>85903199.966261968</v>
      </c>
      <c r="K21" s="75">
        <v>0.86283423549542748</v>
      </c>
      <c r="L21" s="75">
        <v>0.86262041846094595</v>
      </c>
      <c r="M21" s="75">
        <v>0.89832342399598974</v>
      </c>
      <c r="N21" s="66">
        <v>77168856.725904644</v>
      </c>
      <c r="O21" s="66">
        <v>3067002.4238734245</v>
      </c>
      <c r="P21" s="13">
        <v>4.1389010474321621E-2</v>
      </c>
      <c r="Q21" s="83" t="s">
        <v>78</v>
      </c>
      <c r="R21" s="63">
        <v>14188874.479512708</v>
      </c>
      <c r="S21" s="76">
        <f t="shared" si="0"/>
        <v>0.18710224490842911</v>
      </c>
      <c r="T21" s="63">
        <v>61645995.842096612</v>
      </c>
      <c r="U21" s="64"/>
      <c r="V21" s="83" t="s">
        <v>78</v>
      </c>
      <c r="W21" s="84"/>
      <c r="X21" s="84"/>
      <c r="Y21" s="84" t="s">
        <v>78</v>
      </c>
    </row>
    <row r="22" spans="1:25" x14ac:dyDescent="0.25">
      <c r="A22" s="10" t="s">
        <v>61</v>
      </c>
      <c r="B22" s="11">
        <v>15756.016157774278</v>
      </c>
      <c r="C22" s="11">
        <v>120.5172248024375</v>
      </c>
      <c r="D22" s="11">
        <v>0</v>
      </c>
      <c r="E22" s="12">
        <v>6381186.5438985825</v>
      </c>
      <c r="F22" s="12">
        <v>6627956.4242673395</v>
      </c>
      <c r="G22" s="12">
        <v>6642537.7401427934</v>
      </c>
      <c r="H22" s="12">
        <v>274194.69171059947</v>
      </c>
      <c r="I22" s="12">
        <v>6916732.4318533931</v>
      </c>
      <c r="J22" s="12">
        <v>7371447.0036853356</v>
      </c>
      <c r="K22" s="75">
        <v>0.93919981363799065</v>
      </c>
      <c r="L22" s="75">
        <v>0.93831406891962876</v>
      </c>
      <c r="M22" s="75">
        <v>0.93831406891962876</v>
      </c>
      <c r="N22" s="66">
        <v>6916732.4318533931</v>
      </c>
      <c r="O22" s="66">
        <v>0</v>
      </c>
      <c r="P22" s="13">
        <v>0</v>
      </c>
      <c r="Q22" s="62">
        <v>35.132282560235765</v>
      </c>
      <c r="R22" s="63">
        <v>6642537.7401427934</v>
      </c>
      <c r="S22" s="76">
        <f t="shared" si="0"/>
        <v>1</v>
      </c>
      <c r="T22" s="63">
        <v>0</v>
      </c>
      <c r="U22" s="64">
        <v>0</v>
      </c>
      <c r="V22" s="83"/>
      <c r="W22" s="84"/>
      <c r="X22" s="84"/>
      <c r="Y22" s="84"/>
    </row>
    <row r="23" spans="1:25" x14ac:dyDescent="0.25">
      <c r="A23" s="10" t="s">
        <v>62</v>
      </c>
      <c r="B23" s="11">
        <v>1426.9228012258498</v>
      </c>
      <c r="C23" s="11">
        <v>42.948158350345771</v>
      </c>
      <c r="D23" s="11">
        <v>0</v>
      </c>
      <c r="E23" s="12">
        <v>1214241.5623268795</v>
      </c>
      <c r="F23" s="12">
        <v>1234847.9779711345</v>
      </c>
      <c r="G23" s="12">
        <v>1263972.671527409</v>
      </c>
      <c r="H23" s="12">
        <v>35245.338787906978</v>
      </c>
      <c r="I23" s="12">
        <v>1299218.010315316</v>
      </c>
      <c r="J23" s="12">
        <v>1589426.0190655899</v>
      </c>
      <c r="K23" s="75">
        <v>0.81152943652328602</v>
      </c>
      <c r="L23" s="75">
        <v>0.81741332703180192</v>
      </c>
      <c r="M23" s="75">
        <v>0.81741332703180192</v>
      </c>
      <c r="N23" s="66">
        <v>1299218.010315316</v>
      </c>
      <c r="O23" s="66">
        <v>0</v>
      </c>
      <c r="P23" s="13">
        <v>0</v>
      </c>
      <c r="Q23" s="62">
        <v>30.367668309029238</v>
      </c>
      <c r="R23" s="63">
        <v>519987.81996260956</v>
      </c>
      <c r="S23" s="76">
        <f t="shared" si="0"/>
        <v>0.41139166350348877</v>
      </c>
      <c r="T23" s="63">
        <v>743984.85156479944</v>
      </c>
      <c r="U23" s="64">
        <v>1.7322858072185761E-2</v>
      </c>
      <c r="V23" s="83"/>
      <c r="W23" s="84"/>
      <c r="X23" s="84"/>
      <c r="Y23" s="84"/>
    </row>
    <row r="24" spans="1:25" x14ac:dyDescent="0.25">
      <c r="A24" s="10" t="s">
        <v>63</v>
      </c>
      <c r="B24" s="11">
        <v>207.69999999999996</v>
      </c>
      <c r="C24" s="11">
        <v>118.62121072007024</v>
      </c>
      <c r="D24" s="11">
        <v>334385.53442146291</v>
      </c>
      <c r="E24" s="12">
        <v>1327137.3092491897</v>
      </c>
      <c r="F24" s="12">
        <v>1370462.6307970539</v>
      </c>
      <c r="G24" s="12">
        <v>1381492.235400697</v>
      </c>
      <c r="H24" s="12">
        <v>42659.037673544452</v>
      </c>
      <c r="I24" s="12">
        <v>1424151.2730742414</v>
      </c>
      <c r="J24" s="12">
        <v>1797665.6595617384</v>
      </c>
      <c r="K24" s="75">
        <v>0.796323214358168</v>
      </c>
      <c r="L24" s="75">
        <v>0.79222255011615572</v>
      </c>
      <c r="M24" s="75">
        <v>0.8</v>
      </c>
      <c r="N24" s="66">
        <v>1438132.5276493907</v>
      </c>
      <c r="O24" s="66">
        <v>13981.254575149389</v>
      </c>
      <c r="P24" s="13">
        <v>9.8172538546195173E-3</v>
      </c>
      <c r="Q24" s="62">
        <v>182.40193382474862</v>
      </c>
      <c r="R24" s="63">
        <v>454618.57986480341</v>
      </c>
      <c r="S24" s="76">
        <f t="shared" si="0"/>
        <v>0.32578087877016726</v>
      </c>
      <c r="T24" s="63">
        <v>940854.9101110429</v>
      </c>
      <c r="U24" s="64">
        <v>0</v>
      </c>
      <c r="V24" s="64">
        <v>2.8136830492349585</v>
      </c>
      <c r="W24" s="84">
        <f>W14</f>
        <v>0.12959999999999999</v>
      </c>
      <c r="X24" s="84"/>
      <c r="Y24" s="67">
        <f>SUM(V24:X24)</f>
        <v>2.9432830492349584</v>
      </c>
    </row>
    <row r="25" spans="1:25" x14ac:dyDescent="0.25">
      <c r="A25" s="10" t="s">
        <v>58</v>
      </c>
      <c r="B25" s="11">
        <v>39777.450821852028</v>
      </c>
      <c r="C25" s="11">
        <v>327.02763518000557</v>
      </c>
      <c r="D25" s="11">
        <v>0</v>
      </c>
      <c r="E25" s="12">
        <v>19565732.510252576</v>
      </c>
      <c r="F25" s="12">
        <v>20232895.640680194</v>
      </c>
      <c r="G25" s="12">
        <v>20367076.831057318</v>
      </c>
      <c r="H25" s="12">
        <v>760627.09819720162</v>
      </c>
      <c r="I25" s="12">
        <v>21127703.929254521</v>
      </c>
      <c r="J25" s="12">
        <v>24951791.689460021</v>
      </c>
      <c r="K25" s="75">
        <v>0.84700779324956699</v>
      </c>
      <c r="L25" s="75">
        <v>0.84674095520680193</v>
      </c>
      <c r="M25" s="75">
        <v>0.84674095520680193</v>
      </c>
      <c r="N25" s="66">
        <v>21127703.929254521</v>
      </c>
      <c r="O25" s="66">
        <v>0</v>
      </c>
      <c r="P25" s="13">
        <v>0</v>
      </c>
      <c r="Q25" s="62">
        <v>42.66880776723152</v>
      </c>
      <c r="R25" s="63">
        <v>20367076.831057318</v>
      </c>
      <c r="S25" s="76">
        <f t="shared" si="0"/>
        <v>1</v>
      </c>
      <c r="T25" s="63">
        <v>0</v>
      </c>
      <c r="U25" s="64">
        <v>0</v>
      </c>
      <c r="V25" s="83"/>
      <c r="W25" s="84"/>
      <c r="X25" s="84"/>
      <c r="Y25" s="84"/>
    </row>
    <row r="26" spans="1:25" x14ac:dyDescent="0.25">
      <c r="A26" s="10" t="s">
        <v>59</v>
      </c>
      <c r="B26" s="11">
        <v>4183.1008788347499</v>
      </c>
      <c r="C26" s="11">
        <v>112.9045326101448</v>
      </c>
      <c r="D26" s="11">
        <v>0</v>
      </c>
      <c r="E26" s="12">
        <v>4361930.6476582037</v>
      </c>
      <c r="F26" s="12">
        <v>4513259.234099132</v>
      </c>
      <c r="G26" s="12">
        <v>4540580.1487905243</v>
      </c>
      <c r="H26" s="12">
        <v>120411.43519049753</v>
      </c>
      <c r="I26" s="12">
        <v>4660991.5839810222</v>
      </c>
      <c r="J26" s="12">
        <v>5249800.9878993258</v>
      </c>
      <c r="K26" s="75">
        <v>0.89800455577708049</v>
      </c>
      <c r="L26" s="75">
        <v>0.88784157622822346</v>
      </c>
      <c r="M26" s="75">
        <v>0.88784157622822346</v>
      </c>
      <c r="N26" s="66">
        <v>4660991.5839810222</v>
      </c>
      <c r="O26" s="66">
        <v>0</v>
      </c>
      <c r="P26" s="13">
        <v>0</v>
      </c>
      <c r="Q26" s="62">
        <v>44.032550108696867</v>
      </c>
      <c r="R26" s="63">
        <v>2210311.1886843001</v>
      </c>
      <c r="S26" s="76">
        <f t="shared" si="0"/>
        <v>0.48679047968640338</v>
      </c>
      <c r="T26" s="63">
        <v>2330268.9601062243</v>
      </c>
      <c r="U26" s="64">
        <v>2.0639286184838634E-2</v>
      </c>
      <c r="V26" s="83"/>
      <c r="W26" s="84"/>
      <c r="X26" s="84"/>
      <c r="Y26" s="84"/>
    </row>
    <row r="27" spans="1:25" x14ac:dyDescent="0.25">
      <c r="A27" s="10" t="s">
        <v>60</v>
      </c>
      <c r="B27" s="11">
        <v>313.47980316652763</v>
      </c>
      <c r="C27" s="11">
        <v>222.72322478283016</v>
      </c>
      <c r="D27" s="11">
        <v>622314.60159073095</v>
      </c>
      <c r="E27" s="12">
        <v>3656901.5465633394</v>
      </c>
      <c r="F27" s="12">
        <v>3738062.6293690735</v>
      </c>
      <c r="G27" s="12">
        <v>3806675.5090022632</v>
      </c>
      <c r="H27" s="12">
        <v>93776.259183612012</v>
      </c>
      <c r="I27" s="12">
        <v>3900451.7681858754</v>
      </c>
      <c r="J27" s="12">
        <v>4932054.8922827197</v>
      </c>
      <c r="K27" s="75">
        <v>0.8</v>
      </c>
      <c r="L27" s="75">
        <v>0.79083705542064964</v>
      </c>
      <c r="M27" s="75">
        <v>0.8</v>
      </c>
      <c r="N27" s="66">
        <v>3945643.913826176</v>
      </c>
      <c r="O27" s="66">
        <v>45192.145640300587</v>
      </c>
      <c r="P27" s="13">
        <v>1.1586387507444999E-2</v>
      </c>
      <c r="Q27" s="62">
        <v>200.32930945291793</v>
      </c>
      <c r="R27" s="63">
        <v>753590.30994944542</v>
      </c>
      <c r="S27" s="76">
        <f t="shared" si="0"/>
        <v>0.19564283550634484</v>
      </c>
      <c r="T27" s="63">
        <v>3098277.3446931182</v>
      </c>
      <c r="U27" s="64">
        <v>0</v>
      </c>
      <c r="V27" s="64">
        <v>4.9786351417328936</v>
      </c>
      <c r="W27" s="84">
        <f>W14</f>
        <v>0.12959999999999999</v>
      </c>
      <c r="X27" s="84"/>
      <c r="Y27" s="67">
        <f>SUM(V27:X27)</f>
        <v>5.1082351417328935</v>
      </c>
    </row>
    <row r="28" spans="1:25" x14ac:dyDescent="0.25">
      <c r="A28" s="17"/>
      <c r="B28" s="95"/>
      <c r="C28" s="95"/>
      <c r="D28" s="77"/>
      <c r="E28" s="95"/>
      <c r="F28" s="95"/>
      <c r="G28" s="77"/>
      <c r="H28" s="95"/>
      <c r="I28" s="95"/>
      <c r="J28" s="95"/>
      <c r="K28" s="17"/>
      <c r="L28" s="96"/>
      <c r="M28" s="96"/>
      <c r="N28" s="77"/>
      <c r="O28" s="77"/>
      <c r="P28" s="17"/>
      <c r="Q28" s="18"/>
      <c r="R28" s="77"/>
      <c r="S28" s="77"/>
      <c r="T28" s="77"/>
      <c r="U28" s="18"/>
      <c r="V28" s="18"/>
      <c r="W28" s="18"/>
    </row>
    <row r="29" spans="1:25" ht="13" x14ac:dyDescent="0.3">
      <c r="A29" s="17"/>
      <c r="B29" s="37">
        <f>SUM(B10:B27)</f>
        <v>1452812.677918111</v>
      </c>
      <c r="C29" s="37">
        <f t="shared" ref="C29:H29" si="2">SUM(C10:C27)</f>
        <v>34239.044001052287</v>
      </c>
      <c r="D29" s="37">
        <f t="shared" si="2"/>
        <v>41704616.184451833</v>
      </c>
      <c r="E29" s="37">
        <f t="shared" si="2"/>
        <v>1843372784.862952</v>
      </c>
      <c r="F29" s="37">
        <f t="shared" si="2"/>
        <v>1881142778.6355891</v>
      </c>
      <c r="G29" s="37">
        <f t="shared" si="2"/>
        <v>1918870919.7527087</v>
      </c>
      <c r="H29" s="37">
        <f t="shared" si="2"/>
        <v>46085218.729903512</v>
      </c>
      <c r="I29" s="37">
        <f>SUM(I10:I27)</f>
        <v>1964956138.4826121</v>
      </c>
      <c r="J29" s="37">
        <f>SUM(J10:J27)</f>
        <v>1964956138.4826119</v>
      </c>
      <c r="K29" s="40"/>
      <c r="L29" s="41"/>
      <c r="M29" s="40"/>
      <c r="N29" s="74">
        <f>SUM(N10:N27)</f>
        <v>1964956138.4826121</v>
      </c>
      <c r="O29" s="74">
        <f>SUM(O10:O27)</f>
        <v>-1.7578713595867157E-7</v>
      </c>
      <c r="P29" s="40"/>
      <c r="Q29" s="42"/>
      <c r="R29" s="74">
        <f>SUM(R10:R27)</f>
        <v>1478025246.7192898</v>
      </c>
      <c r="S29" s="74"/>
      <c r="T29" s="74">
        <f>SUM(T10:T27)</f>
        <v>440845673.03341848</v>
      </c>
      <c r="U29" s="44"/>
      <c r="V29" s="18"/>
      <c r="W29" s="18"/>
      <c r="X29" s="18"/>
      <c r="Y29" s="18"/>
    </row>
    <row r="30" spans="1:25" ht="13" x14ac:dyDescent="0.3">
      <c r="A30" s="17"/>
      <c r="B30" s="37"/>
      <c r="C30" s="37"/>
      <c r="D30" s="37"/>
      <c r="E30" s="74"/>
      <c r="F30" s="74"/>
      <c r="G30" s="74"/>
      <c r="H30" s="74"/>
      <c r="I30" s="74"/>
      <c r="J30" s="74"/>
      <c r="K30" s="40"/>
      <c r="L30" s="41"/>
      <c r="M30" s="40"/>
      <c r="N30" s="74"/>
      <c r="O30" s="74"/>
      <c r="P30" s="40"/>
      <c r="Q30" s="42"/>
      <c r="R30" s="74"/>
      <c r="S30" s="74"/>
      <c r="T30" s="74"/>
      <c r="U30" s="44"/>
      <c r="V30" s="18"/>
      <c r="W30" s="18"/>
      <c r="X30" s="18"/>
      <c r="Y30" s="18"/>
    </row>
    <row r="31" spans="1:25" ht="13" x14ac:dyDescent="0.3">
      <c r="A31" s="98" t="s">
        <v>132</v>
      </c>
      <c r="B31" s="93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77"/>
      <c r="O31" s="77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3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45"/>
      <c r="O32" s="18"/>
      <c r="P32" s="18"/>
      <c r="Q32" s="18"/>
      <c r="R32" s="18"/>
      <c r="S32" s="46" t="s">
        <v>39</v>
      </c>
      <c r="T32" s="39">
        <f>SUM(R29,T29)</f>
        <v>1918870919.7527082</v>
      </c>
      <c r="U32" s="18"/>
      <c r="V32" s="14"/>
      <c r="W32" s="47"/>
      <c r="X32" s="18"/>
      <c r="Y32" s="18"/>
    </row>
    <row r="33" spans="1:25" ht="13" x14ac:dyDescent="0.3">
      <c r="A33" s="17"/>
      <c r="B33" s="48" t="s">
        <v>103</v>
      </c>
      <c r="C33" s="18"/>
      <c r="D33" s="18"/>
      <c r="E33" s="18"/>
      <c r="F33" s="18"/>
      <c r="G33" s="18"/>
      <c r="H33" s="49"/>
      <c r="I33" s="50"/>
      <c r="J33" s="50"/>
      <c r="K33" s="30"/>
      <c r="L33" s="18"/>
      <c r="M33" s="18"/>
      <c r="N33" s="18"/>
      <c r="O33" s="44"/>
      <c r="P33" s="51"/>
      <c r="Q33" s="18"/>
      <c r="R33" s="18"/>
      <c r="S33" s="79" t="s">
        <v>40</v>
      </c>
      <c r="T33" s="39">
        <f>H29</f>
        <v>46085218.729903512</v>
      </c>
      <c r="U33" s="18"/>
      <c r="V33" s="18"/>
      <c r="W33" s="18"/>
      <c r="X33" s="18"/>
      <c r="Y33" s="18"/>
    </row>
    <row r="34" spans="1:25" ht="13" x14ac:dyDescent="0.3">
      <c r="A34" s="17"/>
      <c r="B34" s="128"/>
      <c r="C34" s="130">
        <v>2026</v>
      </c>
      <c r="D34" s="130">
        <v>2027</v>
      </c>
      <c r="E34" s="80" t="s">
        <v>27</v>
      </c>
      <c r="F34" s="18"/>
      <c r="G34" s="18"/>
      <c r="H34" s="17"/>
      <c r="I34" s="50"/>
      <c r="J34" s="50"/>
      <c r="K34" s="18"/>
      <c r="L34" s="44"/>
      <c r="M34" s="52"/>
      <c r="N34" s="44"/>
      <c r="O34" s="18"/>
      <c r="P34" s="17"/>
      <c r="Q34" s="53"/>
      <c r="R34" s="18"/>
      <c r="S34" s="46" t="s">
        <v>21</v>
      </c>
      <c r="T34" s="39">
        <f>SUM(T32:T33)</f>
        <v>1964956138.4826117</v>
      </c>
      <c r="U34" s="18"/>
      <c r="V34" s="18"/>
      <c r="W34" s="18"/>
      <c r="X34" s="18"/>
      <c r="Y34" s="18"/>
    </row>
    <row r="35" spans="1:25" x14ac:dyDescent="0.25">
      <c r="A35" s="17"/>
      <c r="B35" s="129"/>
      <c r="C35" s="131"/>
      <c r="D35" s="131"/>
      <c r="E35" s="81" t="s">
        <v>42</v>
      </c>
      <c r="F35" s="18"/>
      <c r="G35" s="18"/>
      <c r="H35" s="17"/>
      <c r="I35" s="54"/>
      <c r="J35" s="54"/>
      <c r="K35" s="18"/>
      <c r="L35" s="44"/>
      <c r="M35" s="18"/>
      <c r="N35" s="18"/>
      <c r="O35" s="18"/>
      <c r="P35" s="55"/>
      <c r="Q35" s="18"/>
      <c r="R35" s="14"/>
      <c r="S35" s="18"/>
      <c r="T35" s="18"/>
      <c r="U35" s="18"/>
      <c r="V35" s="18"/>
      <c r="W35" s="18"/>
      <c r="X35" s="18"/>
      <c r="Y35" s="18"/>
    </row>
    <row r="36" spans="1:25" ht="25.5" x14ac:dyDescent="0.3">
      <c r="A36" s="17"/>
      <c r="B36" s="24" t="s">
        <v>66</v>
      </c>
      <c r="C36" s="25">
        <v>1843372784.862952</v>
      </c>
      <c r="D36" s="25">
        <v>1918870919.7527087</v>
      </c>
      <c r="E36" s="26">
        <f>D36/C36</f>
        <v>1.0409565203032818</v>
      </c>
      <c r="F36" s="18"/>
      <c r="G36" s="18"/>
      <c r="H36" s="56"/>
      <c r="I36" s="50"/>
      <c r="J36" s="50"/>
      <c r="K36" s="18"/>
      <c r="L36" s="44"/>
      <c r="M36" s="18"/>
      <c r="N36" s="18"/>
      <c r="O36" s="18"/>
      <c r="P36" s="17"/>
      <c r="Q36" s="18"/>
      <c r="R36" s="57"/>
      <c r="S36" s="43"/>
      <c r="T36" s="18"/>
      <c r="U36" s="18"/>
      <c r="V36" s="18"/>
      <c r="W36" s="18"/>
      <c r="X36" s="18"/>
      <c r="Y36" s="18"/>
    </row>
    <row r="37" spans="1:25" ht="42.75" customHeight="1" x14ac:dyDescent="0.25">
      <c r="A37" s="17"/>
      <c r="B37" s="24" t="s">
        <v>3</v>
      </c>
      <c r="C37" s="25">
        <v>1881142778.6355896</v>
      </c>
      <c r="D37" s="25">
        <v>1964956138.4826121</v>
      </c>
      <c r="E37" s="26">
        <f t="shared" ref="E37:E38" si="3">D37/C37</f>
        <v>1.0445544914500393</v>
      </c>
      <c r="F37" s="18"/>
      <c r="G37" s="18"/>
      <c r="H37" s="17"/>
      <c r="I37" s="50"/>
      <c r="J37" s="50"/>
      <c r="K37" s="17"/>
      <c r="L37" s="51"/>
      <c r="M37" s="52"/>
      <c r="N37" s="18"/>
      <c r="O37" s="18"/>
      <c r="P37" s="17"/>
      <c r="Q37" s="88"/>
      <c r="R37" s="88"/>
      <c r="S37" s="88"/>
      <c r="T37" s="88"/>
      <c r="U37" s="88"/>
      <c r="V37" s="90"/>
      <c r="W37" s="18"/>
      <c r="X37" s="18"/>
      <c r="Y37" s="18"/>
    </row>
    <row r="38" spans="1:25" x14ac:dyDescent="0.25">
      <c r="A38" s="17"/>
      <c r="B38" s="10" t="s">
        <v>28</v>
      </c>
      <c r="C38" s="25">
        <v>45997409.601024076</v>
      </c>
      <c r="D38" s="25">
        <v>46085218.729903504</v>
      </c>
      <c r="E38" s="26">
        <f t="shared" si="3"/>
        <v>1.0019090016077226</v>
      </c>
      <c r="F38" s="18"/>
      <c r="G38" s="49"/>
      <c r="H38" s="17"/>
      <c r="I38" s="50"/>
      <c r="J38" s="50"/>
      <c r="K38" s="58"/>
      <c r="L38" s="59"/>
      <c r="M38" s="52"/>
      <c r="N38" s="44"/>
      <c r="O38" s="18"/>
      <c r="P38" s="17"/>
      <c r="Q38" s="17"/>
      <c r="R38" s="56"/>
      <c r="S38" s="56"/>
      <c r="T38" s="91"/>
      <c r="U38" s="92"/>
      <c r="V38" s="92"/>
      <c r="W38" s="18"/>
      <c r="X38" s="18"/>
      <c r="Y38" s="18"/>
    </row>
    <row r="39" spans="1:25" x14ac:dyDescent="0.25">
      <c r="A39" s="17"/>
      <c r="B39" s="27" t="s">
        <v>102</v>
      </c>
      <c r="C39" s="18"/>
      <c r="D39" s="18"/>
      <c r="E39" s="18"/>
      <c r="F39" s="18"/>
      <c r="G39" s="49"/>
      <c r="H39" s="17"/>
      <c r="I39" s="50"/>
      <c r="J39" s="50"/>
      <c r="K39" s="58"/>
      <c r="L39" s="55"/>
      <c r="M39" s="52"/>
      <c r="N39" s="60"/>
      <c r="O39" s="18"/>
      <c r="P39" s="17"/>
      <c r="Q39" s="17"/>
      <c r="R39" s="56"/>
      <c r="S39" s="56"/>
      <c r="T39" s="91"/>
      <c r="U39" s="92"/>
      <c r="V39" s="92"/>
      <c r="W39" s="18"/>
      <c r="X39" s="18"/>
      <c r="Y39" s="18"/>
    </row>
    <row r="40" spans="1:25" x14ac:dyDescent="0.25">
      <c r="A40" s="17"/>
      <c r="B40" s="27" t="s">
        <v>101</v>
      </c>
      <c r="C40" s="18"/>
      <c r="D40" s="18"/>
      <c r="E40" s="18"/>
      <c r="F40" s="18"/>
      <c r="G40" s="18"/>
      <c r="H40" s="17"/>
      <c r="I40" s="50"/>
      <c r="J40" s="50"/>
      <c r="K40" s="58"/>
      <c r="L40" s="51"/>
      <c r="M40" s="18"/>
      <c r="N40" s="18"/>
      <c r="O40" s="18"/>
      <c r="P40" s="17"/>
      <c r="Q40" s="17"/>
      <c r="R40" s="56"/>
      <c r="S40" s="56"/>
      <c r="T40" s="91"/>
      <c r="U40" s="92"/>
      <c r="V40" s="92"/>
      <c r="W40" s="18"/>
      <c r="X40" s="18"/>
      <c r="Y40" s="18"/>
    </row>
    <row r="41" spans="1:25" x14ac:dyDescent="0.25">
      <c r="A41" s="17"/>
      <c r="B41" s="18"/>
      <c r="C41" s="18"/>
      <c r="D41" s="18"/>
      <c r="E41" s="18"/>
      <c r="F41" s="18"/>
      <c r="G41" s="18"/>
      <c r="H41" s="17"/>
      <c r="I41" s="50"/>
      <c r="J41" s="50"/>
      <c r="K41" s="18"/>
      <c r="L41" s="44"/>
      <c r="M41" s="17"/>
      <c r="N41" s="18"/>
      <c r="O41" s="61"/>
      <c r="P41" s="17"/>
      <c r="Q41" s="17"/>
      <c r="R41" s="56"/>
      <c r="S41" s="56"/>
      <c r="T41" s="91"/>
      <c r="U41" s="92"/>
      <c r="V41" s="92"/>
      <c r="W41" s="18"/>
      <c r="X41" s="18"/>
      <c r="Y41" s="18"/>
    </row>
    <row r="42" spans="1:25" x14ac:dyDescent="0.25">
      <c r="A42" s="4"/>
      <c r="B42" s="18"/>
      <c r="C42" s="18"/>
      <c r="D42" s="18"/>
      <c r="E42" s="18"/>
      <c r="H42" s="4"/>
      <c r="I42" s="9"/>
      <c r="J42" s="9"/>
      <c r="L42" s="5"/>
      <c r="M42" s="4"/>
      <c r="O42" s="6"/>
      <c r="P42" s="4"/>
      <c r="R42" s="2"/>
    </row>
    <row r="43" spans="1:25" x14ac:dyDescent="0.25">
      <c r="A43" s="4"/>
      <c r="H43" s="4"/>
      <c r="I43" s="9"/>
      <c r="J43" s="9"/>
      <c r="M43" s="4"/>
      <c r="O43" s="6"/>
      <c r="P43" s="4"/>
      <c r="R43" s="2"/>
    </row>
    <row r="44" spans="1:25" x14ac:dyDescent="0.25">
      <c r="A44" s="17"/>
      <c r="F44" s="17"/>
      <c r="G44" s="16"/>
      <c r="H44" s="4"/>
      <c r="I44" s="9"/>
      <c r="J44" s="9"/>
      <c r="L44" s="5"/>
      <c r="M44" s="4"/>
      <c r="O44" s="6"/>
      <c r="P44" s="4"/>
      <c r="R44" s="2"/>
    </row>
    <row r="45" spans="1:25" x14ac:dyDescent="0.25">
      <c r="A45" s="17"/>
      <c r="B45" s="17"/>
      <c r="C45" s="17"/>
      <c r="D45" s="17"/>
      <c r="E45" s="17"/>
      <c r="F45" s="17"/>
      <c r="G45" s="8"/>
      <c r="H45" s="4"/>
      <c r="I45" s="9"/>
      <c r="J45" s="9"/>
    </row>
    <row r="46" spans="1:25" ht="13" x14ac:dyDescent="0.3">
      <c r="A46" s="17"/>
      <c r="B46" s="19"/>
      <c r="C46" s="17"/>
      <c r="D46" s="17"/>
      <c r="E46" s="17"/>
      <c r="F46" s="17"/>
      <c r="G46" s="8"/>
      <c r="H46" s="4"/>
      <c r="I46" s="9"/>
      <c r="J46" s="9"/>
      <c r="L46" s="5"/>
    </row>
    <row r="47" spans="1:25" ht="13" x14ac:dyDescent="0.3">
      <c r="A47" s="17"/>
      <c r="B47" s="17"/>
      <c r="C47" s="20"/>
      <c r="D47" s="21"/>
      <c r="E47" s="22"/>
      <c r="F47" s="17"/>
      <c r="G47" s="8"/>
    </row>
    <row r="48" spans="1:25" x14ac:dyDescent="0.25">
      <c r="A48" s="17"/>
      <c r="B48" s="17"/>
      <c r="C48" s="20"/>
      <c r="D48" s="23"/>
      <c r="E48" s="17"/>
      <c r="F48" s="17"/>
      <c r="G48" s="8"/>
    </row>
    <row r="49" spans="1:6" x14ac:dyDescent="0.25">
      <c r="A49" s="17"/>
      <c r="B49" s="17"/>
      <c r="C49" s="20"/>
      <c r="D49" s="23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  <row r="51" spans="1:6" x14ac:dyDescent="0.25">
      <c r="B51" s="17"/>
      <c r="C51" s="17"/>
      <c r="D51" s="17"/>
      <c r="E51" s="17"/>
    </row>
  </sheetData>
  <mergeCells count="2">
    <mergeCell ref="C34:C35"/>
    <mergeCell ref="D34:D35"/>
  </mergeCells>
  <printOptions horizontalCentered="1"/>
  <pageMargins left="0.25" right="0.25" top="0.75" bottom="0.75" header="0.3" footer="0.3"/>
  <pageSetup paperSize="5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PMCN44DTZYCH-1328676621-917</_dlc_DocId>
    <_dlc_DocIdUrl xmlns="f0af1d65-dfd0-4b99-b523-def3a954563f">
      <Url>https://teams.hydroone.com/sites/ra/ra/DxTx23-27/_layouts/DocIdRedir.aspx?ID=PMCN44DTZYCH-1328676621-917</Url>
      <Description>PMCN44DTZYCH-1328676621-917</Description>
    </_dlc_DocIdUrl>
    <Approved xmlns="878c78c9-770a-480c-bd6e-e30127a1e6fe">No</Approved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7AA245-B676-4D81-AE83-CABC310F2036}"/>
</file>

<file path=customXml/itemProps2.xml><?xml version="1.0" encoding="utf-8"?>
<ds:datastoreItem xmlns:ds="http://schemas.openxmlformats.org/officeDocument/2006/customXml" ds:itemID="{BC41AED2-24A9-4A32-AF33-72EDDDD8CA81}"/>
</file>

<file path=customXml/itemProps3.xml><?xml version="1.0" encoding="utf-8"?>
<ds:datastoreItem xmlns:ds="http://schemas.openxmlformats.org/officeDocument/2006/customXml" ds:itemID="{68C5E65B-EAD8-4DD1-8436-903FDF885F34}"/>
</file>

<file path=customXml/itemProps4.xml><?xml version="1.0" encoding="utf-8"?>
<ds:datastoreItem xmlns:ds="http://schemas.openxmlformats.org/officeDocument/2006/customXml" ds:itemID="{DEC4A083-8E3A-4C8A-8789-2DF82CEDD0DA}"/>
</file>

<file path=customXml/itemProps5.xml><?xml version="1.0" encoding="utf-8"?>
<ds:datastoreItem xmlns:ds="http://schemas.openxmlformats.org/officeDocument/2006/customXml" ds:itemID="{BC41AED2-24A9-4A32-AF33-72EDDDD8CA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2023</vt:lpstr>
      <vt:lpstr>2024</vt:lpstr>
      <vt:lpstr>2025</vt:lpstr>
      <vt:lpstr>2026</vt:lpstr>
      <vt:lpstr>2027</vt:lpstr>
      <vt:lpstr>'2023'!Print_Area</vt:lpstr>
      <vt:lpstr>'2024'!Print_Area</vt:lpstr>
      <vt:lpstr>'2025'!Print_Area</vt:lpstr>
      <vt:lpstr>'2026'!Print_Area</vt:lpstr>
      <vt:lpstr>'2027'!Print_Area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2023-2027 Rate Design</dc:title>
  <dc:creator>SHETH Nikita</dc:creator>
  <cp:lastModifiedBy>AUBIN Danielle</cp:lastModifiedBy>
  <cp:lastPrinted>2021-08-03T14:32:34Z</cp:lastPrinted>
  <dcterms:created xsi:type="dcterms:W3CDTF">2013-09-20T18:49:19Z</dcterms:created>
  <dcterms:modified xsi:type="dcterms:W3CDTF">2021-08-03T14:52:44Z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_dlc_DocIdItemGuid">
    <vt:lpwstr>8bb6d742-b9c9-48a7-90db-e0d1d963a45a</vt:lpwstr>
  </property>
  <property fmtid="{D5CDD505-2E9C-101B-9397-08002B2CF9AE}" pid="4" name="Torys_OK">
    <vt:lpwstr/>
  </property>
</Properties>
</file>