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teams.hydroone.com/sites/ra/ra/DxTx23-27/Prefiled Evidence/"/>
    </mc:Choice>
  </mc:AlternateContent>
  <bookViews>
    <workbookView xWindow="0" yWindow="0" windowWidth="28800" windowHeight="11300"/>
  </bookViews>
  <sheets>
    <sheet name="DTA Rider (2023)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" i="1" l="1"/>
  <c r="E18" i="1"/>
  <c r="G17" i="1"/>
  <c r="E17" i="1"/>
  <c r="I17" i="1" s="1"/>
  <c r="M17" i="1" s="1"/>
  <c r="G16" i="1"/>
  <c r="E16" i="1"/>
  <c r="G15" i="1"/>
  <c r="E15" i="1"/>
  <c r="I15" i="1" s="1"/>
  <c r="M15" i="1" s="1"/>
  <c r="G14" i="1"/>
  <c r="E14" i="1"/>
  <c r="G13" i="1"/>
  <c r="E13" i="1"/>
  <c r="I13" i="1" s="1"/>
  <c r="M13" i="1" s="1"/>
  <c r="G12" i="1"/>
  <c r="E12" i="1"/>
  <c r="G11" i="1"/>
  <c r="E11" i="1"/>
  <c r="I11" i="1" s="1"/>
  <c r="M11" i="1" s="1"/>
  <c r="G10" i="1"/>
  <c r="E10" i="1"/>
  <c r="E9" i="1"/>
  <c r="H9" i="1" s="1"/>
  <c r="L9" i="1" s="1"/>
  <c r="E8" i="1"/>
  <c r="H8" i="1" s="1"/>
  <c r="L8" i="1" s="1"/>
  <c r="E7" i="1"/>
  <c r="H7" i="1" s="1"/>
  <c r="I12" i="1" l="1"/>
  <c r="M12" i="1" s="1"/>
  <c r="H12" i="1"/>
  <c r="L12" i="1" s="1"/>
  <c r="I16" i="1"/>
  <c r="M16" i="1" s="1"/>
  <c r="H16" i="1"/>
  <c r="L16" i="1" s="1"/>
  <c r="L7" i="1"/>
  <c r="I14" i="1"/>
  <c r="M14" i="1" s="1"/>
  <c r="H14" i="1"/>
  <c r="L14" i="1" s="1"/>
  <c r="I18" i="1"/>
  <c r="M18" i="1" s="1"/>
  <c r="H18" i="1"/>
  <c r="L18" i="1" s="1"/>
  <c r="I10" i="1"/>
  <c r="H10" i="1"/>
  <c r="L10" i="1" s="1"/>
  <c r="H11" i="1"/>
  <c r="L11" i="1" s="1"/>
  <c r="H13" i="1"/>
  <c r="L13" i="1" s="1"/>
  <c r="H15" i="1"/>
  <c r="L15" i="1" s="1"/>
  <c r="H17" i="1"/>
  <c r="L17" i="1" s="1"/>
  <c r="D19" i="1"/>
  <c r="I19" i="1" l="1"/>
  <c r="M10" i="1"/>
  <c r="H19" i="1"/>
</calcChain>
</file>

<file path=xl/sharedStrings.xml><?xml version="1.0" encoding="utf-8"?>
<sst xmlns="http://schemas.openxmlformats.org/spreadsheetml/2006/main" count="50" uniqueCount="41">
  <si>
    <t>Total Recovery Period in months (I)</t>
  </si>
  <si>
    <t>Rate Class</t>
  </si>
  <si>
    <t>Volumetric Unit</t>
  </si>
  <si>
    <t>Allocation of Net Fixed Assets*</t>
  </si>
  <si>
    <t>Allocation of Repayment Amount</t>
  </si>
  <si>
    <t>Fixed and Volumetric Shares</t>
  </si>
  <si>
    <t>Fixed and Volumetric Recovery Amounts to be Collected</t>
  </si>
  <si>
    <t>2023 Annual Charge Determinants</t>
  </si>
  <si>
    <t>Monthly Base Rate Adjustments
(January 1, 2023 to 
June 30 2023)</t>
  </si>
  <si>
    <t>Fixed</t>
  </si>
  <si>
    <t>Volumetric</t>
  </si>
  <si>
    <t>Numbre of Customers</t>
  </si>
  <si>
    <t>kWh/kW</t>
  </si>
  <si>
    <t>Fixed Rider ($/month)</t>
  </si>
  <si>
    <t>Volumetric Rider ($/kWh or $/kW)</t>
  </si>
  <si>
    <t>(A)</t>
  </si>
  <si>
    <t>(B)</t>
  </si>
  <si>
    <t>(C)</t>
  </si>
  <si>
    <t>(D)</t>
  </si>
  <si>
    <t>(E=BxC)</t>
  </si>
  <si>
    <t>(F=BxD )</t>
  </si>
  <si>
    <t>(G)</t>
  </si>
  <si>
    <t>(H)</t>
  </si>
  <si>
    <t>(J=E/G/I)</t>
  </si>
  <si>
    <t>(K=F/H/(I/12))</t>
  </si>
  <si>
    <t>UR</t>
  </si>
  <si>
    <t>R1</t>
  </si>
  <si>
    <t>R2</t>
  </si>
  <si>
    <t>GSe</t>
  </si>
  <si>
    <t>kWh</t>
  </si>
  <si>
    <t>GSd</t>
  </si>
  <si>
    <t>kW</t>
  </si>
  <si>
    <t>UGe</t>
  </si>
  <si>
    <t>UGd</t>
  </si>
  <si>
    <t>St Lgt</t>
  </si>
  <si>
    <t>Sen Lgt</t>
  </si>
  <si>
    <t>USL</t>
  </si>
  <si>
    <t>Dgen</t>
  </si>
  <si>
    <t>ST</t>
  </si>
  <si>
    <t>Total</t>
  </si>
  <si>
    <t>RECALCULATION OF BASE RATE ADJUSTMENT RIDER TO RECOVER PAST TAX SAVINGS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</si>
</sst>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&quot;$&quot;#,##0.0000"/>
    <numFmt numFmtId="166" formatCode="_(&quot;$&quot;* #,##0.0000_);_(&quot;$&quot;* \(#,##0.0000\);_(&quot;$&quot;* &quot;-&quot;??_);_(@_)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1"/>
      <color theme="1"/>
      <name val="Times New Roman"/>
      <family val="1"/>
    </font>
    <font>
      <b/>
      <sz val="10"/>
      <name val="Times New Roman"/>
      <family val="1"/>
    </font>
    <font>
      <sz val="11"/>
      <color theme="1"/>
      <name val="Times New Roman"/>
      <family val="1"/>
    </font>
    <font>
      <sz val="10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7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3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0" fontId="3" fillId="0" borderId="0" xfId="0" applyFont="1"/>
    <xf numFmtId="0" fontId="4" fillId="2" borderId="4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9" fontId="6" fillId="3" borderId="3" xfId="2" applyFont="1" applyFill="1" applyBorder="1" applyAlignment="1">
      <alignment horizontal="center" vertical="center"/>
    </xf>
    <xf numFmtId="9" fontId="6" fillId="2" borderId="3" xfId="2" applyFont="1" applyFill="1" applyBorder="1" applyAlignment="1">
      <alignment horizontal="center" vertical="center"/>
    </xf>
    <xf numFmtId="164" fontId="6" fillId="2" borderId="3" xfId="1" applyNumberFormat="1" applyFont="1" applyFill="1" applyBorder="1" applyAlignment="1">
      <alignment horizontal="center" vertical="center"/>
    </xf>
    <xf numFmtId="164" fontId="6" fillId="0" borderId="3" xfId="1" applyNumberFormat="1" applyFont="1" applyBorder="1"/>
    <xf numFmtId="3" fontId="3" fillId="0" borderId="3" xfId="0" applyNumberFormat="1" applyFont="1" applyBorder="1"/>
    <xf numFmtId="44" fontId="6" fillId="0" borderId="3" xfId="0" applyNumberFormat="1" applyFont="1" applyBorder="1" applyAlignment="1">
      <alignment vertical="center"/>
    </xf>
    <xf numFmtId="0" fontId="6" fillId="0" borderId="3" xfId="0" applyFont="1" applyBorder="1" applyAlignment="1">
      <alignment horizontal="center"/>
    </xf>
    <xf numFmtId="9" fontId="6" fillId="0" borderId="3" xfId="2" applyFont="1" applyFill="1" applyBorder="1" applyAlignment="1">
      <alignment horizontal="center" vertical="center"/>
    </xf>
    <xf numFmtId="165" fontId="6" fillId="0" borderId="3" xfId="2" applyNumberFormat="1" applyFont="1" applyFill="1" applyBorder="1" applyAlignment="1">
      <alignment horizontal="center" vertical="center"/>
    </xf>
    <xf numFmtId="0" fontId="6" fillId="0" borderId="3" xfId="0" applyFont="1" applyBorder="1"/>
    <xf numFmtId="166" fontId="6" fillId="0" borderId="3" xfId="0" applyNumberFormat="1" applyFont="1" applyBorder="1" applyAlignment="1">
      <alignment vertical="center"/>
    </xf>
    <xf numFmtId="0" fontId="8" fillId="0" borderId="0" xfId="0" applyFont="1"/>
    <xf numFmtId="0" fontId="3" fillId="0" borderId="1" xfId="0" applyFont="1" applyBorder="1" applyAlignment="1">
      <alignment horizont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21"/>
  <sheetViews>
    <sheetView tabSelected="1" view="pageBreakPreview" zoomScale="60" zoomScaleNormal="90" workbookViewId="0">
      <selection activeCell="K3" sqref="K3"/>
    </sheetView>
  </sheetViews>
  <sheetFormatPr defaultRowHeight="12.5" x14ac:dyDescent="0.25"/>
  <cols>
    <col min="3" max="3" width="10.453125" customWidth="1"/>
    <col min="4" max="4" width="12.81640625" customWidth="1"/>
    <col min="5" max="5" width="13.54296875" bestFit="1" customWidth="1"/>
    <col min="7" max="7" width="12.453125" bestFit="1" customWidth="1"/>
    <col min="8" max="9" width="13.7265625" customWidth="1"/>
    <col min="10" max="10" width="10.453125" customWidth="1"/>
    <col min="11" max="11" width="13.54296875" bestFit="1" customWidth="1"/>
    <col min="12" max="12" width="11.26953125" customWidth="1"/>
    <col min="13" max="13" width="14.453125" customWidth="1"/>
  </cols>
  <sheetData>
    <row r="1" spans="2:13" ht="13" x14ac:dyDescent="0.3">
      <c r="B1" s="26" t="s">
        <v>40</v>
      </c>
    </row>
    <row r="3" spans="2:13" ht="19" customHeight="1" x14ac:dyDescent="0.3">
      <c r="B3" s="1" t="s">
        <v>0</v>
      </c>
      <c r="C3" s="2"/>
      <c r="D3" s="2"/>
      <c r="E3" s="3">
        <v>24</v>
      </c>
      <c r="F3" s="4"/>
      <c r="G3" s="4"/>
      <c r="H3" s="4"/>
      <c r="I3" s="4"/>
      <c r="J3" s="4"/>
      <c r="K3" s="4"/>
      <c r="L3" s="27"/>
      <c r="M3" s="27"/>
    </row>
    <row r="4" spans="2:13" ht="59.15" customHeight="1" x14ac:dyDescent="0.25">
      <c r="B4" s="28" t="s">
        <v>1</v>
      </c>
      <c r="C4" s="29" t="s">
        <v>2</v>
      </c>
      <c r="D4" s="30" t="s">
        <v>3</v>
      </c>
      <c r="E4" s="30" t="s">
        <v>4</v>
      </c>
      <c r="F4" s="31" t="s">
        <v>5</v>
      </c>
      <c r="G4" s="32"/>
      <c r="H4" s="32" t="s">
        <v>6</v>
      </c>
      <c r="I4" s="32"/>
      <c r="J4" s="33" t="s">
        <v>7</v>
      </c>
      <c r="K4" s="33"/>
      <c r="L4" s="34" t="s">
        <v>8</v>
      </c>
      <c r="M4" s="35"/>
    </row>
    <row r="5" spans="2:13" ht="42" customHeight="1" x14ac:dyDescent="0.25">
      <c r="B5" s="28"/>
      <c r="C5" s="29"/>
      <c r="D5" s="30"/>
      <c r="E5" s="30"/>
      <c r="F5" s="5" t="s">
        <v>9</v>
      </c>
      <c r="G5" s="6" t="s">
        <v>10</v>
      </c>
      <c r="H5" s="7" t="s">
        <v>9</v>
      </c>
      <c r="I5" s="7" t="s">
        <v>10</v>
      </c>
      <c r="J5" s="8" t="s">
        <v>11</v>
      </c>
      <c r="K5" s="8" t="s">
        <v>12</v>
      </c>
      <c r="L5" s="9" t="s">
        <v>13</v>
      </c>
      <c r="M5" s="9" t="s">
        <v>14</v>
      </c>
    </row>
    <row r="6" spans="2:13" s="13" customFormat="1" ht="14" x14ac:dyDescent="0.25">
      <c r="B6" s="10"/>
      <c r="C6" s="11"/>
      <c r="D6" s="6" t="s">
        <v>15</v>
      </c>
      <c r="E6" s="6" t="s">
        <v>16</v>
      </c>
      <c r="F6" s="6" t="s">
        <v>17</v>
      </c>
      <c r="G6" s="6" t="s">
        <v>18</v>
      </c>
      <c r="H6" s="7" t="s">
        <v>19</v>
      </c>
      <c r="I6" s="7" t="s">
        <v>20</v>
      </c>
      <c r="J6" s="12" t="s">
        <v>21</v>
      </c>
      <c r="K6" s="12" t="s">
        <v>22</v>
      </c>
      <c r="L6" s="9" t="s">
        <v>23</v>
      </c>
      <c r="M6" s="9" t="s">
        <v>24</v>
      </c>
    </row>
    <row r="7" spans="2:13" ht="14" x14ac:dyDescent="0.3">
      <c r="B7" s="14" t="s">
        <v>25</v>
      </c>
      <c r="C7" s="15"/>
      <c r="D7" s="16">
        <v>4.9443137432204368E-2</v>
      </c>
      <c r="E7" s="17">
        <f>D7*$E$19</f>
        <v>4743776.9370333888</v>
      </c>
      <c r="F7" s="16">
        <v>1</v>
      </c>
      <c r="G7" s="15"/>
      <c r="H7" s="18">
        <f>E7*F7</f>
        <v>4743776.9370333888</v>
      </c>
      <c r="I7" s="15"/>
      <c r="J7" s="19">
        <v>246399.44217882439</v>
      </c>
      <c r="K7" s="19">
        <v>2041267573.2377341</v>
      </c>
      <c r="L7" s="20">
        <f>ROUND(H7/J7/24,2)</f>
        <v>0.8</v>
      </c>
      <c r="M7" s="15"/>
    </row>
    <row r="8" spans="2:13" ht="14" x14ac:dyDescent="0.3">
      <c r="B8" s="14" t="s">
        <v>26</v>
      </c>
      <c r="C8" s="15"/>
      <c r="D8" s="16">
        <v>0.1969489972162059</v>
      </c>
      <c r="E8" s="17">
        <f t="shared" ref="E8:E18" si="0">D8*$E$19</f>
        <v>18896092.749922339</v>
      </c>
      <c r="F8" s="16">
        <v>1</v>
      </c>
      <c r="G8" s="15"/>
      <c r="H8" s="18">
        <f t="shared" ref="H8:H18" si="1">E8*F8</f>
        <v>18896092.749922339</v>
      </c>
      <c r="I8" s="15"/>
      <c r="J8" s="19">
        <v>544980.86710812268</v>
      </c>
      <c r="K8" s="19">
        <v>5124449212.330574</v>
      </c>
      <c r="L8" s="20">
        <f t="shared" ref="L8:L18" si="2">ROUND(H8/J8/24,2)</f>
        <v>1.44</v>
      </c>
      <c r="M8" s="15"/>
    </row>
    <row r="9" spans="2:13" ht="14" x14ac:dyDescent="0.3">
      <c r="B9" s="14" t="s">
        <v>27</v>
      </c>
      <c r="C9" s="15"/>
      <c r="D9" s="16">
        <v>0.41448783639671871</v>
      </c>
      <c r="E9" s="17">
        <f t="shared" si="0"/>
        <v>39767659.195893392</v>
      </c>
      <c r="F9" s="16">
        <v>1</v>
      </c>
      <c r="G9" s="15"/>
      <c r="H9" s="18">
        <f t="shared" si="1"/>
        <v>39767659.195893392</v>
      </c>
      <c r="I9" s="15"/>
      <c r="J9" s="19">
        <v>414576.7882517837</v>
      </c>
      <c r="K9" s="19">
        <v>4867286070.8326902</v>
      </c>
      <c r="L9" s="20">
        <f t="shared" si="2"/>
        <v>4</v>
      </c>
      <c r="M9" s="15"/>
    </row>
    <row r="10" spans="2:13" ht="14" x14ac:dyDescent="0.3">
      <c r="B10" s="14" t="s">
        <v>28</v>
      </c>
      <c r="C10" s="21" t="s">
        <v>29</v>
      </c>
      <c r="D10" s="16">
        <v>0.12126724861737939</v>
      </c>
      <c r="E10" s="17">
        <f t="shared" si="0"/>
        <v>11634876.083610436</v>
      </c>
      <c r="F10" s="16">
        <v>0.2021120690606702</v>
      </c>
      <c r="G10" s="22">
        <f>1-F10</f>
        <v>0.79788793093932986</v>
      </c>
      <c r="H10" s="18">
        <f t="shared" si="1"/>
        <v>2351548.8785230126</v>
      </c>
      <c r="I10" s="18">
        <f>E10*G10</f>
        <v>9283327.2050874233</v>
      </c>
      <c r="J10" s="19">
        <v>88794.916531946306</v>
      </c>
      <c r="K10" s="19">
        <v>2010934972.7918003</v>
      </c>
      <c r="L10" s="20">
        <f t="shared" si="2"/>
        <v>1.1000000000000001</v>
      </c>
      <c r="M10" s="23">
        <f>ROUND(I10/K10/2,4)</f>
        <v>2.3E-3</v>
      </c>
    </row>
    <row r="11" spans="2:13" ht="14" x14ac:dyDescent="0.3">
      <c r="B11" s="14" t="s">
        <v>30</v>
      </c>
      <c r="C11" s="21" t="s">
        <v>31</v>
      </c>
      <c r="D11" s="16">
        <v>0.12520644228533476</v>
      </c>
      <c r="E11" s="17">
        <f t="shared" si="0"/>
        <v>12012818.444128666</v>
      </c>
      <c r="F11" s="16">
        <v>4.7276989056860112E-2</v>
      </c>
      <c r="G11" s="22">
        <f t="shared" ref="G11:G18" si="3">1-F11</f>
        <v>0.95272301094313994</v>
      </c>
      <c r="H11" s="18">
        <f t="shared" si="1"/>
        <v>567929.88612511824</v>
      </c>
      <c r="I11" s="18">
        <f>E11*G11</f>
        <v>11444888.558003549</v>
      </c>
      <c r="J11" s="19">
        <v>5342.5982814367044</v>
      </c>
      <c r="K11" s="19">
        <v>7055234.0324765751</v>
      </c>
      <c r="L11" s="20">
        <f t="shared" si="2"/>
        <v>4.43</v>
      </c>
      <c r="M11" s="23">
        <f t="shared" ref="M11:M18" si="4">ROUND(I11/K11/2,4)</f>
        <v>0.81110000000000004</v>
      </c>
    </row>
    <row r="12" spans="2:13" ht="14" x14ac:dyDescent="0.3">
      <c r="B12" s="14" t="s">
        <v>32</v>
      </c>
      <c r="C12" s="21" t="s">
        <v>29</v>
      </c>
      <c r="D12" s="16">
        <v>1.5875928864017726E-2</v>
      </c>
      <c r="E12" s="17">
        <f t="shared" si="0"/>
        <v>1523201.5828764183</v>
      </c>
      <c r="F12" s="16">
        <v>0.23710927341210461</v>
      </c>
      <c r="G12" s="22">
        <f t="shared" si="3"/>
        <v>0.76289072658789536</v>
      </c>
      <c r="H12" s="18">
        <f t="shared" si="1"/>
        <v>361165.22057599516</v>
      </c>
      <c r="I12" s="18">
        <f t="shared" ref="I12:I18" si="5">E12*G12</f>
        <v>1162036.362300423</v>
      </c>
      <c r="J12" s="19">
        <v>18432.018802277362</v>
      </c>
      <c r="K12" s="19">
        <v>551684971.95534015</v>
      </c>
      <c r="L12" s="20">
        <f t="shared" si="2"/>
        <v>0.82</v>
      </c>
      <c r="M12" s="23">
        <f t="shared" si="4"/>
        <v>1.1000000000000001E-3</v>
      </c>
    </row>
    <row r="13" spans="2:13" ht="14" x14ac:dyDescent="0.3">
      <c r="B13" s="14" t="s">
        <v>33</v>
      </c>
      <c r="C13" s="21" t="s">
        <v>31</v>
      </c>
      <c r="D13" s="16">
        <v>2.4213361385239638E-2</v>
      </c>
      <c r="E13" s="17">
        <f t="shared" si="0"/>
        <v>2323128.9775017337</v>
      </c>
      <c r="F13" s="16">
        <v>7.224467753790989E-2</v>
      </c>
      <c r="G13" s="22">
        <f t="shared" si="3"/>
        <v>0.92775532246209014</v>
      </c>
      <c r="H13" s="18">
        <f t="shared" si="1"/>
        <v>167833.70385858708</v>
      </c>
      <c r="I13" s="18">
        <f t="shared" si="5"/>
        <v>2155295.2736431467</v>
      </c>
      <c r="J13" s="19">
        <v>1742.9663843396359</v>
      </c>
      <c r="K13" s="19">
        <v>2323293.5358517054</v>
      </c>
      <c r="L13" s="20">
        <f t="shared" si="2"/>
        <v>4.01</v>
      </c>
      <c r="M13" s="23">
        <f t="shared" si="4"/>
        <v>0.46379999999999999</v>
      </c>
    </row>
    <row r="14" spans="2:13" ht="14" x14ac:dyDescent="0.3">
      <c r="B14" s="14" t="s">
        <v>34</v>
      </c>
      <c r="C14" s="21" t="s">
        <v>29</v>
      </c>
      <c r="D14" s="16">
        <v>7.346547804512874E-3</v>
      </c>
      <c r="E14" s="17">
        <f t="shared" si="0"/>
        <v>704857.8599941748</v>
      </c>
      <c r="F14" s="16">
        <v>2.1474386423055054E-2</v>
      </c>
      <c r="G14" s="22">
        <f t="shared" si="3"/>
        <v>0.9785256135769449</v>
      </c>
      <c r="H14" s="18">
        <f t="shared" si="1"/>
        <v>15136.390058842548</v>
      </c>
      <c r="I14" s="18">
        <f t="shared" si="5"/>
        <v>689721.46993533219</v>
      </c>
      <c r="J14" s="19">
        <v>5493.909688122113</v>
      </c>
      <c r="K14" s="19">
        <v>84012530.66655685</v>
      </c>
      <c r="L14" s="20">
        <f t="shared" si="2"/>
        <v>0.11</v>
      </c>
      <c r="M14" s="23">
        <f t="shared" si="4"/>
        <v>4.1000000000000003E-3</v>
      </c>
    </row>
    <row r="15" spans="2:13" ht="14" x14ac:dyDescent="0.3">
      <c r="B15" s="14" t="s">
        <v>35</v>
      </c>
      <c r="C15" s="21" t="s">
        <v>29</v>
      </c>
      <c r="D15" s="16">
        <v>2.9421662431873734E-3</v>
      </c>
      <c r="E15" s="17">
        <f t="shared" si="0"/>
        <v>282283.46933865227</v>
      </c>
      <c r="F15" s="16">
        <v>0.2707889862093884</v>
      </c>
      <c r="G15" s="22">
        <f t="shared" si="3"/>
        <v>0.7292110137906116</v>
      </c>
      <c r="H15" s="18">
        <f t="shared" si="1"/>
        <v>76439.25448588263</v>
      </c>
      <c r="I15" s="18">
        <f t="shared" si="5"/>
        <v>205844.21485276966</v>
      </c>
      <c r="J15" s="19">
        <v>19409.438554209246</v>
      </c>
      <c r="K15" s="19">
        <v>11474983.252941515</v>
      </c>
      <c r="L15" s="20">
        <f t="shared" si="2"/>
        <v>0.16</v>
      </c>
      <c r="M15" s="23">
        <f t="shared" si="4"/>
        <v>8.9999999999999993E-3</v>
      </c>
    </row>
    <row r="16" spans="2:13" ht="14" x14ac:dyDescent="0.3">
      <c r="B16" s="14" t="s">
        <v>36</v>
      </c>
      <c r="C16" s="21" t="s">
        <v>29</v>
      </c>
      <c r="D16" s="16">
        <v>1.6198403187879045E-3</v>
      </c>
      <c r="E16" s="17">
        <f t="shared" si="0"/>
        <v>155414.10891408887</v>
      </c>
      <c r="F16" s="16">
        <v>0.7707804405348111</v>
      </c>
      <c r="G16" s="22">
        <f t="shared" si="3"/>
        <v>0.2292195594651889</v>
      </c>
      <c r="H16" s="18">
        <f t="shared" si="1"/>
        <v>119790.15533412652</v>
      </c>
      <c r="I16" s="18">
        <f t="shared" si="5"/>
        <v>35623.953579962341</v>
      </c>
      <c r="J16" s="19">
        <v>5752.4176283894267</v>
      </c>
      <c r="K16" s="19">
        <v>32893272.095852658</v>
      </c>
      <c r="L16" s="20">
        <f t="shared" si="2"/>
        <v>0.87</v>
      </c>
      <c r="M16" s="23">
        <f t="shared" si="4"/>
        <v>5.0000000000000001E-4</v>
      </c>
    </row>
    <row r="17" spans="2:13" ht="14" x14ac:dyDescent="0.3">
      <c r="B17" s="14" t="s">
        <v>37</v>
      </c>
      <c r="C17" s="21" t="s">
        <v>31</v>
      </c>
      <c r="D17" s="16">
        <v>1.0625435206792315E-3</v>
      </c>
      <c r="E17" s="17">
        <f t="shared" si="0"/>
        <v>101944.7735270402</v>
      </c>
      <c r="F17" s="16">
        <v>0.62000000000000011</v>
      </c>
      <c r="G17" s="22">
        <f t="shared" si="3"/>
        <v>0.37999999999999989</v>
      </c>
      <c r="H17" s="18">
        <f t="shared" si="1"/>
        <v>63205.759586764936</v>
      </c>
      <c r="I17" s="18">
        <f t="shared" si="5"/>
        <v>38739.013940275268</v>
      </c>
      <c r="J17" s="19">
        <v>1489.3264647525425</v>
      </c>
      <c r="K17" s="19">
        <v>212159.15855613395</v>
      </c>
      <c r="L17" s="20">
        <f t="shared" si="2"/>
        <v>1.77</v>
      </c>
      <c r="M17" s="23">
        <f t="shared" si="4"/>
        <v>9.1300000000000006E-2</v>
      </c>
    </row>
    <row r="18" spans="2:13" ht="14" x14ac:dyDescent="0.3">
      <c r="B18" s="14" t="s">
        <v>38</v>
      </c>
      <c r="C18" s="21" t="s">
        <v>31</v>
      </c>
      <c r="D18" s="16">
        <v>3.9585949915732166E-2</v>
      </c>
      <c r="E18" s="17">
        <f t="shared" si="0"/>
        <v>3798038.0290045198</v>
      </c>
      <c r="F18" s="16">
        <v>0.18710224490842911</v>
      </c>
      <c r="G18" s="22">
        <f t="shared" si="3"/>
        <v>0.81289775509157092</v>
      </c>
      <c r="H18" s="18">
        <f t="shared" si="1"/>
        <v>710621.44147433108</v>
      </c>
      <c r="I18" s="18">
        <f t="shared" si="5"/>
        <v>3087416.5875301887</v>
      </c>
      <c r="J18" s="19">
        <v>910</v>
      </c>
      <c r="K18" s="19">
        <v>30658244.419979587</v>
      </c>
      <c r="L18" s="20">
        <f t="shared" si="2"/>
        <v>32.54</v>
      </c>
      <c r="M18" s="23">
        <f t="shared" si="4"/>
        <v>5.04E-2</v>
      </c>
    </row>
    <row r="19" spans="2:13" ht="14" x14ac:dyDescent="0.3">
      <c r="B19" s="14" t="s">
        <v>39</v>
      </c>
      <c r="C19" s="24"/>
      <c r="D19" s="16">
        <f>SUM(D7:D18)</f>
        <v>0.99999999999999989</v>
      </c>
      <c r="E19" s="17">
        <v>95944092.211744845</v>
      </c>
      <c r="F19" s="16"/>
      <c r="G19" s="16"/>
      <c r="H19" s="17">
        <f>SUM(H7:H18)</f>
        <v>67841199.572871789</v>
      </c>
      <c r="I19" s="17">
        <f>SUM(I7:I18)</f>
        <v>28102892.638873067</v>
      </c>
      <c r="J19" s="19"/>
      <c r="K19" s="19"/>
      <c r="L19" s="20"/>
      <c r="M19" s="25"/>
    </row>
    <row r="20" spans="2:13" ht="13" x14ac:dyDescent="0.3"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</row>
    <row r="21" spans="2:13" ht="13" x14ac:dyDescent="0.3"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</row>
  </sheetData>
  <mergeCells count="9">
    <mergeCell ref="L3:M3"/>
    <mergeCell ref="B4:B5"/>
    <mergeCell ref="C4:C5"/>
    <mergeCell ref="D4:D5"/>
    <mergeCell ref="E4:E5"/>
    <mergeCell ref="F4:G4"/>
    <mergeCell ref="H4:I4"/>
    <mergeCell ref="J4:K4"/>
    <mergeCell ref="L4:M4"/>
  </mergeCells>
  <printOptions horizontalCentered="1" verticalCentered="1"/>
  <pageMargins left="0.7" right="0.7" top="0.75" bottom="0.75" header="0.3" footer="0.3"/>
  <pageSetup scale="59" orientation="landscape" horizontalDpi="90" verticalDpi="9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Hydro_x0020_One_x0020_Data_x0020_Classification xmlns="f0af1d65-dfd0-4b99-b523-def3a954563f">Internal Use</Hydro_x0020_One_x0020_Data_x0020_Classification>
    <_dlc_DocId xmlns="f0af1d65-dfd0-4b99-b523-def3a954563f">PMCN44DTZYCH-1328676621-924</_dlc_DocId>
    <_dlc_DocIdUrl xmlns="f0af1d65-dfd0-4b99-b523-def3a954563f">
      <Url>https://teams.hydroone.com/sites/ra/ra/DxTx23-27/_layouts/DocIdRedir.aspx?ID=PMCN44DTZYCH-1328676621-924</Url>
      <Description>PMCN44DTZYCH-1328676621-924</Description>
    </_dlc_DocIdUrl>
    <Approved xmlns="878c78c9-770a-480c-bd6e-e30127a1e6fe">No</Approved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iling_x0020_Status xmlns="ea909525-6dd5-47d7-9eed-71e77e5cedc6">Draft</Filing_x0020_Status>
    <_x0032_018_x0020_Update xmlns="e1b818bd-2541-42c2-98ba-5577735bdb09">No</_x0032_018_x0020_Update>
    <Case_x0020_Number_x002f_Docket_x0020_Number xmlns="f9175001-c430-4d57-adde-c1c10539e919">EB-2021-0110</Case_x0020_Number_x002f_Docket_x0020_Number>
    <_x0032_018_x0020_Update_x0020_Notes xmlns="e1b818bd-2541-42c2-98ba-5577735bdb09" xsi:nil="true"/>
    <Issue_x0020_Date xmlns="f9175001-c430-4d57-adde-c1c10539e919">2021-07-06T04:00:00+00:00</Issue_x0020_Date>
    <Authoring_x0020_Party xmlns="ea909525-6dd5-47d7-9eed-71e77e5cedc6">Hydro One Networks - HONI</Authoring_x0020_Party>
    <Tab xmlns="c177ebce-ba5d-4f17-87d0-6a1c56acc62b">05</Tab>
    <Dir_Approved xmlns="9fda2e78-8e3f-49d4-9e97-25a6337a81ff">true</Dir_Approved>
    <Applicant xmlns="f9175001-c430-4d57-adde-c1c10539e919">
      <Value>Hydro One Networks</Value>
    </Applicant>
    <Jurisdiction xmlns="f9175001-c430-4d57-adde-c1c10539e919">OEB</Jurisdiction>
    <Schedule xmlns="31a38067-a042-4e0e-9037-517587b10700">01</Schedule>
    <Witness xmlns="6cd78a55-9298-4f12-88a0-08be2e2ac8f0">LI Clement</Witness>
    <IA_x0020_Review_x0020_Complete xmlns="e1b818bd-2541-42c2-98ba-5577735bdb09">false</IA_x0020_Review_x0020_Complete>
    <Case_x0020_Type xmlns="f9175001-c430-4d57-adde-c1c10539e919">Electricity</Case_x0020_Type>
    <RA_Approved xmlns="9fda2e78-8e3f-49d4-9e97-25a6337a81ff">true</RA_Approved>
    <Strategic_x003f_ xmlns="9fda2e78-8e3f-49d4-9e97-25a6337a81ff">false</Strategic_x003f_>
    <Dir_Contact xmlns="e1b818bd-2541-42c2-98ba-5577735bdb09">Kathleen Burke</Dir_Contact>
    <Document_x0020_Type xmlns="f9175001-c430-4d57-adde-c1c10539e919">Prefiled evidence</Document_x0020_Type>
    <RA_x0020_Contact xmlns="31a38067-a042-4e0e-9037-517587b10700">Heloise APESTEGUY-REUX</RA_x0020_Contact>
    <Legal xmlns="6cd78a55-9298-4f12-88a0-08be2e2ac8f0">No</Legal>
    <Hydro_x0020_One_x0020_Data_x0020_Classification xmlns="f0af1d65-dfd0-4b99-b523-def3a954563f">Internal Use</Hydro_x0020_One_x0020_Data_x0020_Classification>
    <Primary_Author xmlns="9fda2e78-8e3f-49d4-9e97-25a6337a81ff">
      <UserInfo>
        <DisplayName/>
        <AccountId xsi:nil="true"/>
        <AccountType/>
      </UserInfo>
    </Primary_Author>
    <Exhibit xmlns="c177ebce-ba5d-4f17-87d0-6a1c56acc62b">L</Exhibit>
    <Exhibit_x0020_Status xmlns="e1b818bd-2541-42c2-98ba-5577735bdb09">Red</Exhibit_x0020_Status>
    <Draft_Ready xmlns="9fda2e78-8e3f-49d4-9e97-25a6337a81ff">false</Draft_Ready>
    <Dx_x002f_Tx_x002f_Common xmlns="c28362c1-9870-483c-bf1b-38e30d5a9aa3">Dx</Dx_x002f_Tx_x002f_Common>
    <SR_Approved xmlns="9fda2e78-8e3f-49d4-9e97-25a6337a81ff">false</SR_Approved>
    <Comments_x0020_ISD xmlns="c28362c1-9870-483c-bf1b-38e30d5a9aa3" xsi:nil="true"/>
    <Witness_OK xmlns="c28362c1-9870-483c-bf1b-38e30d5a9aa3">Yes</Witness_OK>
    <Additional_Reviewers xmlns="9fda2e78-8e3f-49d4-9e97-25a6337a81ff">
      <UserInfo>
        <DisplayName/>
        <AccountId xsi:nil="true"/>
        <AccountType/>
      </UserInfo>
    </Additional_Reviewers>
    <Singer_x0020_Watts xmlns="c28362c1-9870-483c-bf1b-38e30d5a9aa3">No</Singer_x0020_Watts>
    <_dlc_DocId xmlns="f0af1d65-dfd0-4b99-b523-def3a954563f">PMCN44DTZYCH-805673629-828</_dlc_DocId>
    <_dlc_DocIdUrl xmlns="f0af1d65-dfd0-4b99-b523-def3a954563f">
      <Url>https://teams.hydroone.com/sites/ra/ra/DxTx23-27/_layouts/DocIdRedir.aspx?ID=PMCN44DTZYCH-805673629-828</Url>
      <Description>PMCN44DTZYCH-805673629-828</Description>
    </_dlc_DocIdUrl>
  </documentManagement>
</p:properties>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66B9355B235D47B3019B2A3C293B15" ma:contentTypeVersion="6" ma:contentTypeDescription="Create a new document." ma:contentTypeScope="" ma:versionID="b20db7d2113b5a6363de73aca5f1413e">
  <xsd:schema xmlns:xsd="http://www.w3.org/2001/XMLSchema" xmlns:xs="http://www.w3.org/2001/XMLSchema" xmlns:p="http://schemas.microsoft.com/office/2006/metadata/properties" xmlns:ns2="f0af1d65-dfd0-4b99-b523-def3a954563f" xmlns:ns3="878c78c9-770a-480c-bd6e-e30127a1e6fe" targetNamespace="http://schemas.microsoft.com/office/2006/metadata/properties" ma:root="true" ma:fieldsID="664b9434337b3dd4a2715cd666c8dd2b" ns2:_="" ns3:_="">
    <xsd:import namespace="f0af1d65-dfd0-4b99-b523-def3a954563f"/>
    <xsd:import namespace="878c78c9-770a-480c-bd6e-e30127a1e6fe"/>
    <xsd:element name="properties">
      <xsd:complexType>
        <xsd:sequence>
          <xsd:element name="documentManagement">
            <xsd:complexType>
              <xsd:all>
                <xsd:element ref="ns2:Hydro_x0020_One_x0020_Data_x0020_Classification" minOccurs="0"/>
                <xsd:element ref="ns2:_dlc_DocId" minOccurs="0"/>
                <xsd:element ref="ns2:_dlc_DocIdUrl" minOccurs="0"/>
                <xsd:element ref="ns2:_dlc_DocIdPersistId" minOccurs="0"/>
                <xsd:element ref="ns3:Approve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af1d65-dfd0-4b99-b523-def3a954563f" elementFormDefault="qualified">
    <xsd:import namespace="http://schemas.microsoft.com/office/2006/documentManagement/types"/>
    <xsd:import namespace="http://schemas.microsoft.com/office/infopath/2007/PartnerControls"/>
    <xsd:element name="Hydro_x0020_One_x0020_Data_x0020_Classification" ma:index="8" nillable="true" ma:displayName="Hydro One Data Classification" ma:default="Internal Use" ma:format="RadioButtons" ma:internalName="Hydro_x0020_One_x0020_Data_x0020_Classification" ma:readOnly="false">
      <xsd:simpleType>
        <xsd:restriction base="dms:Choice">
          <xsd:enumeration value="Secret"/>
          <xsd:enumeration value="Confidential"/>
          <xsd:enumeration value="Internal Use"/>
          <xsd:enumeration value="Public"/>
        </xsd:restriction>
      </xsd:simpleType>
    </xsd:element>
    <xsd:element name="_dlc_DocId" ma:index="9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0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1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8c78c9-770a-480c-bd6e-e30127a1e6fe" elementFormDefault="qualified">
    <xsd:import namespace="http://schemas.microsoft.com/office/2006/documentManagement/types"/>
    <xsd:import namespace="http://schemas.microsoft.com/office/infopath/2007/PartnerControls"/>
    <xsd:element name="Approved" ma:index="12" nillable="true" ma:displayName="Approved" ma:default="No" ma:format="RadioButtons" ma:internalName="Approved">
      <xsd:simpleType>
        <xsd:restriction base="dms:Choice">
          <xsd:enumeration value="Yes"/>
          <xsd:enumeration value="No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1E9B5F6-D754-4456-B2B7-9772961C08FD}"/>
</file>

<file path=customXml/itemProps2.xml><?xml version="1.0" encoding="utf-8"?>
<ds:datastoreItem xmlns:ds="http://schemas.openxmlformats.org/officeDocument/2006/customXml" ds:itemID="{3E9992E7-00FD-4E4E-BE0F-D3DD59F57B48}"/>
</file>

<file path=customXml/itemProps3.xml><?xml version="1.0" encoding="utf-8"?>
<ds:datastoreItem xmlns:ds="http://schemas.openxmlformats.org/officeDocument/2006/customXml" ds:itemID="{2FA37AFB-3C18-441F-BC67-39F5442DBBBA}"/>
</file>

<file path=customXml/itemProps4.xml><?xml version="1.0" encoding="utf-8"?>
<ds:datastoreItem xmlns:ds="http://schemas.openxmlformats.org/officeDocument/2006/customXml" ds:itemID="{B1E9B5F6-D754-4456-B2B7-9772961C08FD}"/>
</file>

<file path=customXml/itemProps5.xml><?xml version="1.0" encoding="utf-8"?>
<ds:datastoreItem xmlns:ds="http://schemas.openxmlformats.org/officeDocument/2006/customXml" ds:itemID="{7FA56357-C402-41B4-AA1E-3CDFE9ABAE2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DTA Rider (2023)</vt:lpstr>
    </vt:vector>
  </TitlesOfParts>
  <Company>Hydro One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Base Rate Adjustment Rider</dc:title>
  <dc:creator>SHETH Nikita</dc:creator>
  <cp:lastModifiedBy>AUBIN Danielle</cp:lastModifiedBy>
  <cp:lastPrinted>2021-07-30T15:36:53Z</cp:lastPrinted>
  <dcterms:created xsi:type="dcterms:W3CDTF">2021-07-06T03:00:41Z</dcterms:created>
  <dcterms:modified xsi:type="dcterms:W3CDTF">2021-07-30T15:37:12Z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0x0101001C66B9355B235D47B3019B2A3C293B15</vt:lpwstr>
  </property>
  <property fmtid="{D5CDD505-2E9C-101B-9397-08002B2CF9AE}" pid="3" name="_dlc_DocIdItemGuid">
    <vt:lpwstr>c57a178a-633c-40ea-8557-6ad46ea80ae5</vt:lpwstr>
  </property>
  <property fmtid="{D5CDD505-2E9C-101B-9397-08002B2CF9AE}" pid="4" name="Torys_OK">
    <vt:lpwstr/>
  </property>
</Properties>
</file>