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Documents\Leanne\2022 IRM Rate Application\Appendix I\"/>
    </mc:Choice>
  </mc:AlternateContent>
  <xr:revisionPtr revIDLastSave="0" documentId="13_ncr:1_{1B728417-806E-4E4C-BF1C-CB3C6DD13CEC}" xr6:coauthVersionLast="47" xr6:coauthVersionMax="47" xr10:uidLastSave="{00000000-0000-0000-0000-000000000000}"/>
  <bookViews>
    <workbookView xWindow="-110" yWindow="-110" windowWidth="19420" windowHeight="10420" xr2:uid="{BED4AE7F-BD62-4161-8BB4-E08E249A674D}"/>
  </bookViews>
  <sheets>
    <sheet name="Summary of LV Cost and Demand" sheetId="1" r:id="rId1"/>
    <sheet name="Low Voltage Rate Calculation" sheetId="2" r:id="rId2"/>
  </sheets>
  <externalReferences>
    <externalReference r:id="rId3"/>
  </externalReferences>
  <definedNames>
    <definedName name="_VAR17">'[1]2017 Summ'!$D$33:$I$48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G12" i="2"/>
  <c r="G11" i="2"/>
  <c r="G10" i="2"/>
  <c r="G9" i="2"/>
  <c r="G8" i="2"/>
  <c r="G7" i="2"/>
  <c r="G6" i="2"/>
  <c r="G5" i="2"/>
  <c r="G13" i="2" s="1"/>
  <c r="F7" i="1"/>
  <c r="E7" i="1"/>
  <c r="C7" i="1"/>
  <c r="B7" i="1"/>
  <c r="G6" i="1"/>
  <c r="D6" i="1"/>
  <c r="G5" i="1"/>
  <c r="G7" i="1" s="1"/>
  <c r="D5" i="1"/>
  <c r="G4" i="1"/>
  <c r="D4" i="1"/>
  <c r="D7" i="1" s="1"/>
  <c r="H12" i="2" l="1"/>
  <c r="I12" i="2" s="1"/>
  <c r="K12" i="2" s="1"/>
  <c r="H10" i="2"/>
  <c r="I10" i="2" s="1"/>
  <c r="J10" i="2" s="1"/>
  <c r="H8" i="2"/>
  <c r="I8" i="2" s="1"/>
  <c r="K8" i="2" s="1"/>
  <c r="H6" i="2"/>
  <c r="I6" i="2" s="1"/>
  <c r="J6" i="2" s="1"/>
  <c r="H11" i="2"/>
  <c r="I11" i="2" s="1"/>
  <c r="K11" i="2" s="1"/>
  <c r="H9" i="2"/>
  <c r="I9" i="2" s="1"/>
  <c r="K9" i="2" s="1"/>
  <c r="H7" i="2"/>
  <c r="I7" i="2" s="1"/>
  <c r="K7" i="2" s="1"/>
  <c r="H5" i="2"/>
  <c r="I5" i="2" l="1"/>
  <c r="J5" i="2" s="1"/>
  <c r="H13" i="2"/>
</calcChain>
</file>

<file path=xl/sharedStrings.xml><?xml version="1.0" encoding="utf-8"?>
<sst xmlns="http://schemas.openxmlformats.org/spreadsheetml/2006/main" count="39" uniqueCount="33">
  <si>
    <t>Table 17: Historical Low Voltage Volumes and Charges</t>
  </si>
  <si>
    <t>Year</t>
  </si>
  <si>
    <t>Low Voltage Payments to Hydro One</t>
  </si>
  <si>
    <t>Low Voltage Payments to Oakville Hydro</t>
  </si>
  <si>
    <t>Low Voltage Payments to Host Distributors</t>
  </si>
  <si>
    <t>Hydro One Billed Demand (kW)</t>
  </si>
  <si>
    <t>Oakville Hydro Billed Demand (kW)</t>
  </si>
  <si>
    <t>Total Host Distributor Billed Demand</t>
  </si>
  <si>
    <t>Milton Hydro Distribution Inc. - 2022 Low Voltage Rate Calculation</t>
  </si>
  <si>
    <t>Rate Class</t>
  </si>
  <si>
    <t>Unit</t>
  </si>
  <si>
    <r>
      <t>RTSR - Connection per kWh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</si>
  <si>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r>
      <t>RTSR - Connection per kW</t>
    </r>
    <r>
      <rPr>
        <b/>
        <vertAlign val="superscript"/>
        <sz val="10"/>
        <rFont val="Arial"/>
        <family val="2"/>
      </rPr>
      <t>1</t>
    </r>
  </si>
  <si>
    <r>
      <t>Loss Adjusted Billed RTSR kWh</t>
    </r>
    <r>
      <rPr>
        <b/>
        <vertAlign val="superscript"/>
        <sz val="10"/>
        <rFont val="Arial"/>
        <family val="2"/>
      </rPr>
      <t>2</t>
    </r>
  </si>
  <si>
    <r>
      <t>Billed RTSR kW</t>
    </r>
    <r>
      <rPr>
        <b/>
        <vertAlign val="superscript"/>
        <sz val="10"/>
        <rFont val="Arial"/>
        <family val="2"/>
      </rPr>
      <t>2</t>
    </r>
  </si>
  <si>
    <r>
      <t>Basis for Allocation</t>
    </r>
    <r>
      <rPr>
        <b/>
        <vertAlign val="superscript"/>
        <sz val="10"/>
        <rFont val="Arial"/>
        <family val="2"/>
      </rPr>
      <t>3</t>
    </r>
  </si>
  <si>
    <t>Allocation %</t>
  </si>
  <si>
    <t>Allocated $ Amount</t>
  </si>
  <si>
    <t>Calculated LV Rate/kWh</t>
  </si>
  <si>
    <t>Calculated LV Rate/kW</t>
  </si>
  <si>
    <t>Residential Service Classification</t>
  </si>
  <si>
    <t>$/kWh</t>
  </si>
  <si>
    <t>General Service Less Than 50 kW Service Classification</t>
  </si>
  <si>
    <t>General Service 50 To 999 kW Service Classification</t>
  </si>
  <si>
    <t>$/kW</t>
  </si>
  <si>
    <t>General Service 1,000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</si>
  <si>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</si>
  <si>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</si>
  <si>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</si>
  <si>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</si>
  <si>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1 - Proposed 2022 RTSR Line and Tranformation Connection Rates</t>
  </si>
  <si>
    <t>2 - Quantities from most recent RRR filing</t>
  </si>
  <si>
    <t>3 - As per forecast retail billing of RTSR Line and Transformation Connection. 2022 IRM Rate Generator,  Tab 15. RTSR Rates to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</si>
</sst>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_-* #,##0.0000_-;\-* #,##0.0000_-;_-* &quot;-&quot;??_-;_-@_-"/>
    <numFmt numFmtId="167" formatCode="0.0000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2" borderId="1" xfId="0" applyFill="1" applyBorder="1"/>
    <xf numFmtId="164" fontId="0" fillId="2" borderId="1" xfId="2" applyNumberFormat="1" applyFont="1" applyFill="1" applyBorder="1"/>
    <xf numFmtId="165" fontId="0" fillId="2" borderId="1" xfId="0" applyNumberFormat="1" applyFill="1" applyBorder="1"/>
    <xf numFmtId="164" fontId="0" fillId="2" borderId="2" xfId="2" applyNumberFormat="1" applyFont="1" applyFill="1" applyBorder="1"/>
    <xf numFmtId="165" fontId="0" fillId="2" borderId="2" xfId="0" applyNumberFormat="1" applyFill="1" applyBorder="1"/>
    <xf numFmtId="164" fontId="0" fillId="2" borderId="3" xfId="0" applyNumberFormat="1" applyFill="1" applyBorder="1"/>
    <xf numFmtId="165" fontId="0" fillId="2" borderId="3" xfId="1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166" fontId="0" fillId="0" borderId="0" xfId="1" applyNumberFormat="1" applyFont="1"/>
    <xf numFmtId="165" fontId="0" fillId="0" borderId="0" xfId="1" applyNumberFormat="1" applyFont="1"/>
    <xf numFmtId="10" fontId="0" fillId="0" borderId="0" xfId="3" applyNumberFormat="1" applyFont="1"/>
    <xf numFmtId="164" fontId="0" fillId="0" borderId="0" xfId="2" applyNumberFormat="1" applyFont="1"/>
    <xf numFmtId="166" fontId="0" fillId="0" borderId="0" xfId="0" applyNumberFormat="1"/>
    <xf numFmtId="167" fontId="0" fillId="0" borderId="0" xfId="0" applyNumberFormat="1"/>
    <xf numFmtId="165" fontId="0" fillId="0" borderId="4" xfId="0" applyNumberFormat="1" applyBorder="1"/>
    <xf numFmtId="10" fontId="0" fillId="0" borderId="4" xfId="3" applyNumberFormat="1" applyFont="1" applyBorder="1"/>
    <xf numFmtId="164" fontId="0" fillId="0" borderId="4" xfId="2" applyNumberFormat="1" applyFont="1" applyBorder="1"/>
    <xf numFmtId="165" fontId="0" fillId="0" borderId="0" xfId="0" applyNumberFormat="1"/>
    <xf numFmtId="10" fontId="0" fillId="0" borderId="0" xfId="3" applyNumberFormat="1" applyFont="1" applyBorder="1"/>
    <xf numFmtId="164" fontId="0" fillId="0" borderId="0" xfId="2" applyNumberFormat="1" applyFont="1" applyBorder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0B607C1C-7D31-4666-A857-CB46476B5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Budgets/2019/2019_Revenue_%2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Notes"/>
      <sheetName val="Summ Data"/>
      <sheetName val="2017 Summ"/>
      <sheetName val="2017 Summ per OB"/>
      <sheetName val="Graph"/>
      <sheetName val="Distrates by year"/>
      <sheetName val="Summ 2017F "/>
      <sheetName val="Summ 2018"/>
      <sheetName val="Summ 2017 OB"/>
      <sheetName val="Summ 2019"/>
      <sheetName val="Summ 2020"/>
      <sheetName val="Summ 2021"/>
      <sheetName val="Summ 2022"/>
      <sheetName val="Summ 2023"/>
      <sheetName val="COP"/>
      <sheetName val="Cust info"/>
      <sheetName val="Res Total"/>
      <sheetName val="Res NE"/>
      <sheetName val="Res E"/>
      <sheetName val="GS&lt;50"/>
      <sheetName val="GS&gt;50"/>
      <sheetName val="GS&gt;1000"/>
      <sheetName val="GS&gt;5000"/>
      <sheetName val="Street"/>
      <sheetName val="Sentinel"/>
      <sheetName val="MicroFit"/>
      <sheetName val="Transformer"/>
      <sheetName val="Retail"/>
      <sheetName val="RES NE Graph"/>
      <sheetName val="Res by month"/>
      <sheetName val="Res Annual"/>
      <sheetName val="Summ 2016 OB"/>
      <sheetName val="2016 Summ"/>
      <sheetName val="Summ 2016 (2)"/>
      <sheetName val="Summ 2016 (3)"/>
      <sheetName val="Summ 2015 OB"/>
      <sheetName val="2015 Summ OB"/>
      <sheetName val="Summ2015F "/>
      <sheetName val="YTD 2014"/>
      <sheetName val="2014B"/>
      <sheetName val="Summ 2016F"/>
      <sheetName val="Rates Breakdown"/>
      <sheetName val="Summ 2018 (2)"/>
      <sheetName val="Summ 2018 (3)"/>
    </sheetNames>
    <sheetDataSet>
      <sheetData sheetId="0" refreshError="1"/>
      <sheetData sheetId="1" refreshError="1"/>
      <sheetData sheetId="2">
        <row r="33">
          <cell r="D33">
            <v>1000</v>
          </cell>
          <cell r="E33">
            <v>1000</v>
          </cell>
          <cell r="F33">
            <v>1000</v>
          </cell>
          <cell r="G33">
            <v>1000</v>
          </cell>
          <cell r="H33">
            <v>1000</v>
          </cell>
          <cell r="I33">
            <v>1000</v>
          </cell>
        </row>
        <row r="34">
          <cell r="D34">
            <v>36</v>
          </cell>
          <cell r="E34">
            <v>36</v>
          </cell>
          <cell r="F34">
            <v>36</v>
          </cell>
          <cell r="G34">
            <v>36</v>
          </cell>
          <cell r="H34">
            <v>36</v>
          </cell>
          <cell r="I34">
            <v>36</v>
          </cell>
        </row>
        <row r="35">
          <cell r="D35">
            <v>5</v>
          </cell>
          <cell r="E35">
            <v>5</v>
          </cell>
          <cell r="F35">
            <v>5</v>
          </cell>
          <cell r="G35">
            <v>5</v>
          </cell>
          <cell r="H35">
            <v>5</v>
          </cell>
          <cell r="I35">
            <v>5</v>
          </cell>
        </row>
        <row r="36">
          <cell r="D36">
            <v>-1</v>
          </cell>
          <cell r="E36">
            <v>1</v>
          </cell>
          <cell r="F36">
            <v>0</v>
          </cell>
          <cell r="G36">
            <v>1</v>
          </cell>
          <cell r="H36">
            <v>0</v>
          </cell>
          <cell r="I36">
            <v>1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D38">
            <v>60</v>
          </cell>
          <cell r="E38">
            <v>60</v>
          </cell>
          <cell r="F38">
            <v>60</v>
          </cell>
          <cell r="G38">
            <v>60</v>
          </cell>
          <cell r="H38">
            <v>60</v>
          </cell>
          <cell r="I38">
            <v>60</v>
          </cell>
        </row>
        <row r="41">
          <cell r="D41">
            <v>0.99</v>
          </cell>
          <cell r="E41">
            <v>0.99</v>
          </cell>
          <cell r="F41">
            <v>0.99</v>
          </cell>
          <cell r="G41">
            <v>0.99</v>
          </cell>
          <cell r="H41">
            <v>0.99</v>
          </cell>
          <cell r="I41">
            <v>0.99</v>
          </cell>
        </row>
        <row r="42">
          <cell r="D42">
            <v>0.99</v>
          </cell>
          <cell r="E42">
            <v>0.99</v>
          </cell>
          <cell r="F42">
            <v>0.99</v>
          </cell>
          <cell r="G42">
            <v>0.99</v>
          </cell>
          <cell r="H42">
            <v>0.99</v>
          </cell>
          <cell r="I42">
            <v>0.99</v>
          </cell>
        </row>
        <row r="43">
          <cell r="D43">
            <v>0.99</v>
          </cell>
          <cell r="E43">
            <v>0.99</v>
          </cell>
          <cell r="F43">
            <v>0.99</v>
          </cell>
          <cell r="G43">
            <v>0.99</v>
          </cell>
          <cell r="H43">
            <v>0.99</v>
          </cell>
          <cell r="I43">
            <v>0.99</v>
          </cell>
        </row>
        <row r="44">
          <cell r="D44">
            <v>0.99</v>
          </cell>
          <cell r="E44">
            <v>0.99</v>
          </cell>
          <cell r="F44">
            <v>0.99</v>
          </cell>
          <cell r="G44">
            <v>0.99</v>
          </cell>
          <cell r="H44">
            <v>0.99</v>
          </cell>
          <cell r="I44">
            <v>0.99</v>
          </cell>
        </row>
        <row r="45">
          <cell r="D45">
            <v>0.99</v>
          </cell>
          <cell r="E45">
            <v>0.99</v>
          </cell>
          <cell r="F45">
            <v>0.99</v>
          </cell>
          <cell r="G45">
            <v>0.99</v>
          </cell>
          <cell r="H45">
            <v>0.99</v>
          </cell>
          <cell r="I45">
            <v>0.99</v>
          </cell>
        </row>
        <row r="48">
          <cell r="D48">
            <v>1.6000000000000014E-2</v>
          </cell>
          <cell r="E48">
            <v>1.6000000000000014E-2</v>
          </cell>
          <cell r="F48">
            <v>1.6000000000000014E-2</v>
          </cell>
          <cell r="G48">
            <v>1.6000000000000014E-2</v>
          </cell>
          <cell r="H48">
            <v>1.6000000000000014E-2</v>
          </cell>
          <cell r="I48">
            <v>1.6000000000000014E-2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0C9AF-A460-413B-BFB0-ECC96678B591}">
  <dimension ref="A1:G8"/>
  <sheetViews>
    <sheetView tabSelected="1" workbookViewId="0">
      <selection activeCell="A8" sqref="A8"/>
    </sheetView>
  </sheetViews>
  <sheetFormatPr defaultRowHeight="12.5" x14ac:dyDescent="0.25"/>
  <cols>
    <col min="2" max="2" width="13.08984375" customWidth="1"/>
    <col min="3" max="3" width="13.90625" customWidth="1"/>
    <col min="4" max="4" width="13.54296875" customWidth="1"/>
    <col min="5" max="5" width="11.453125" bestFit="1" customWidth="1"/>
    <col min="6" max="6" width="11.81640625" customWidth="1"/>
    <col min="7" max="7" width="11.1796875" customWidth="1"/>
  </cols>
  <sheetData>
    <row r="1" spans="1:7" ht="13" x14ac:dyDescent="0.3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s="1"/>
      <c r="B2" s="1"/>
      <c r="C2" s="1"/>
      <c r="D2" s="1"/>
      <c r="E2" s="1"/>
      <c r="F2" s="1"/>
      <c r="G2" s="1"/>
    </row>
    <row r="3" spans="1:7" ht="52" x14ac:dyDescent="0.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x14ac:dyDescent="0.25">
      <c r="A4" s="4">
        <v>2018</v>
      </c>
      <c r="B4" s="5">
        <v>268791.47000000003</v>
      </c>
      <c r="C4" s="5">
        <v>397651.47182662669</v>
      </c>
      <c r="D4" s="5">
        <f>+B4+C4</f>
        <v>666442.94182662666</v>
      </c>
      <c r="E4" s="6">
        <v>208313.7</v>
      </c>
      <c r="F4" s="6">
        <v>110104.04040404041</v>
      </c>
      <c r="G4" s="6">
        <f>+E4+F4</f>
        <v>318417.74040404044</v>
      </c>
    </row>
    <row r="5" spans="1:7" x14ac:dyDescent="0.25">
      <c r="A5" s="4">
        <v>2019</v>
      </c>
      <c r="B5" s="5">
        <v>517133.02</v>
      </c>
      <c r="C5" s="5">
        <v>243827.47267088003</v>
      </c>
      <c r="D5" s="5">
        <f>+B5+C5</f>
        <v>760960.49267088005</v>
      </c>
      <c r="E5" s="6">
        <v>287775.51</v>
      </c>
      <c r="F5" s="6">
        <v>89113.873672420959</v>
      </c>
      <c r="G5" s="6">
        <f>+E5+F5</f>
        <v>376889.38367242098</v>
      </c>
    </row>
    <row r="6" spans="1:7" ht="13" thickBot="1" x14ac:dyDescent="0.3">
      <c r="A6" s="4">
        <v>2020</v>
      </c>
      <c r="B6" s="7">
        <v>681679.44</v>
      </c>
      <c r="C6" s="7">
        <v>342414.01</v>
      </c>
      <c r="D6" s="7">
        <f>+B6+C6</f>
        <v>1024093.45</v>
      </c>
      <c r="E6" s="8">
        <v>277609.08</v>
      </c>
      <c r="F6" s="8">
        <v>88654.851843810146</v>
      </c>
      <c r="G6" s="8">
        <f>+E6+F6</f>
        <v>366263.93184381013</v>
      </c>
    </row>
    <row r="7" spans="1:7" ht="13.5" thickTop="1" thickBot="1" x14ac:dyDescent="0.3">
      <c r="A7" s="4"/>
      <c r="B7" s="9">
        <f>SUM(B4:B6)</f>
        <v>1467603.93</v>
      </c>
      <c r="C7" s="9">
        <f t="shared" ref="C7:G7" si="0">SUM(C4:C6)</f>
        <v>983892.95449750673</v>
      </c>
      <c r="D7" s="9">
        <f t="shared" si="0"/>
        <v>2451496.8844975065</v>
      </c>
      <c r="E7" s="10">
        <f t="shared" si="0"/>
        <v>773698.29</v>
      </c>
      <c r="F7" s="10">
        <f t="shared" si="0"/>
        <v>287872.76592027151</v>
      </c>
      <c r="G7" s="10">
        <f t="shared" si="0"/>
        <v>1061571.0559202717</v>
      </c>
    </row>
    <row r="8" spans="1:7" ht="4.75" customHeight="1" thickTop="1" x14ac:dyDescent="0.25">
      <c r="A8" s="1"/>
      <c r="B8" s="1"/>
      <c r="C8" s="1"/>
      <c r="D8" s="1"/>
      <c r="E8" s="1"/>
      <c r="F8" s="1"/>
      <c r="G8" s="1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7DCD-FE05-4A0F-BB09-05217DCADFAE}">
  <dimension ref="A1:N24"/>
  <sheetViews>
    <sheetView zoomScaleNormal="100" workbookViewId="0">
      <selection sqref="A1:K1"/>
    </sheetView>
  </sheetViews>
  <sheetFormatPr defaultRowHeight="12.5" x14ac:dyDescent="0.25"/>
  <cols>
    <col min="1" max="1" width="49.54296875" customWidth="1"/>
    <col min="2" max="2" width="6.453125" customWidth="1"/>
    <col min="3" max="3" width="12.6328125" customWidth="1"/>
    <col min="4" max="4" width="12.90625" customWidth="1"/>
    <col min="5" max="5" width="13.54296875" customWidth="1"/>
    <col min="6" max="6" width="11.90625" customWidth="1"/>
    <col min="7" max="7" width="12" customWidth="1"/>
    <col min="8" max="8" width="12.54296875" customWidth="1"/>
    <col min="9" max="9" width="11.90625" customWidth="1"/>
    <col min="10" max="10" width="12.6328125" bestFit="1" customWidth="1"/>
    <col min="11" max="11" width="13.90625" bestFit="1" customWidth="1"/>
  </cols>
  <sheetData>
    <row r="1" spans="1:14" ht="15.5" x14ac:dyDescent="0.35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ht="26.25" customHeight="1" x14ac:dyDescent="0.25"/>
    <row r="3" spans="1:14" ht="57" x14ac:dyDescent="0.25">
      <c r="A3" s="11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  <c r="J3" s="11" t="s">
        <v>18</v>
      </c>
      <c r="K3" s="11" t="s">
        <v>19</v>
      </c>
    </row>
    <row r="5" spans="1:14" x14ac:dyDescent="0.25">
      <c r="A5" t="s">
        <v>20</v>
      </c>
      <c r="B5" t="s">
        <v>21</v>
      </c>
      <c r="C5" s="12">
        <v>6.7158609354953562E-3</v>
      </c>
      <c r="D5" s="12"/>
      <c r="E5" s="13">
        <v>368795614.98750001</v>
      </c>
      <c r="F5" s="13">
        <v>0</v>
      </c>
      <c r="G5" s="13">
        <f>+E5*C5</f>
        <v>2476780.0638765371</v>
      </c>
      <c r="H5" s="14">
        <f>+G5/$G$13</f>
        <v>0.40542349652920662</v>
      </c>
      <c r="I5" s="15">
        <f>+H5*$I$13</f>
        <v>415191.5472716582</v>
      </c>
      <c r="J5" s="16">
        <f>+I5/E5</f>
        <v>1.125803915227492E-3</v>
      </c>
      <c r="K5" s="16"/>
      <c r="M5" s="17"/>
      <c r="N5" s="17"/>
    </row>
    <row r="6" spans="1:14" x14ac:dyDescent="0.25">
      <c r="A6" t="s">
        <v>22</v>
      </c>
      <c r="B6" t="s">
        <v>21</v>
      </c>
      <c r="C6" s="12">
        <v>6.0035726754793751E-3</v>
      </c>
      <c r="D6" s="12"/>
      <c r="E6" s="13">
        <v>82946361.25</v>
      </c>
      <c r="F6" s="13">
        <v>0</v>
      </c>
      <c r="G6" s="13">
        <f t="shared" ref="G6:G10" si="0">+E6*C6</f>
        <v>497974.50793094124</v>
      </c>
      <c r="H6" s="14">
        <f>+G6/$G$13</f>
        <v>8.1513320109571574E-2</v>
      </c>
      <c r="I6" s="15">
        <f t="shared" ref="I6:I12" si="1">+H6*$I$13</f>
        <v>83477.257211965523</v>
      </c>
      <c r="J6" s="16">
        <f t="shared" ref="J6:J10" si="2">+I6/E6</f>
        <v>1.0064004731969545E-3</v>
      </c>
      <c r="K6" s="16"/>
      <c r="M6" s="17"/>
      <c r="N6" s="17"/>
    </row>
    <row r="7" spans="1:14" x14ac:dyDescent="0.25">
      <c r="A7" t="s">
        <v>23</v>
      </c>
      <c r="B7" t="s">
        <v>24</v>
      </c>
      <c r="C7" s="12"/>
      <c r="D7" s="12">
        <v>2.7264360322144681</v>
      </c>
      <c r="E7" s="13"/>
      <c r="F7" s="13">
        <v>567734</v>
      </c>
      <c r="G7" s="13">
        <f>+F7*D7</f>
        <v>1547890.4343132488</v>
      </c>
      <c r="H7" s="14">
        <f t="shared" ref="H7:H12" si="3">+G7/$G$13</f>
        <v>0.25337379013830424</v>
      </c>
      <c r="I7" s="15">
        <f t="shared" si="1"/>
        <v>259478.43888231195</v>
      </c>
      <c r="J7" s="16"/>
      <c r="K7" s="16">
        <f>+I7/F7</f>
        <v>0.45704227487223231</v>
      </c>
      <c r="M7" s="17"/>
      <c r="N7" s="17"/>
    </row>
    <row r="8" spans="1:14" x14ac:dyDescent="0.25">
      <c r="A8" t="s">
        <v>25</v>
      </c>
      <c r="B8" t="s">
        <v>24</v>
      </c>
      <c r="C8" s="12"/>
      <c r="D8" s="12">
        <v>2.6820706308606312</v>
      </c>
      <c r="E8" s="13"/>
      <c r="F8" s="13">
        <v>278404</v>
      </c>
      <c r="G8" s="13">
        <f t="shared" ref="G8:G12" si="4">+F8*D8</f>
        <v>746699.19191412313</v>
      </c>
      <c r="H8" s="14">
        <f t="shared" si="3"/>
        <v>0.12222700015096995</v>
      </c>
      <c r="I8" s="15">
        <f t="shared" si="1"/>
        <v>125171.87026775733</v>
      </c>
      <c r="J8" s="16"/>
      <c r="K8" s="16">
        <f t="shared" ref="K8:K12" si="5">+I8/F8</f>
        <v>0.44960514312925581</v>
      </c>
      <c r="M8" s="17"/>
      <c r="N8" s="17"/>
    </row>
    <row r="9" spans="1:14" x14ac:dyDescent="0.25">
      <c r="A9" t="s">
        <v>26</v>
      </c>
      <c r="B9" t="s">
        <v>24</v>
      </c>
      <c r="C9" s="12"/>
      <c r="D9" s="12">
        <v>2.9994459368651558</v>
      </c>
      <c r="E9" s="13"/>
      <c r="F9" s="13">
        <v>268251</v>
      </c>
      <c r="G9" s="13">
        <f t="shared" si="4"/>
        <v>804604.37201001495</v>
      </c>
      <c r="H9" s="14">
        <f t="shared" si="3"/>
        <v>0.13170548430223777</v>
      </c>
      <c r="I9" s="15">
        <f t="shared" si="1"/>
        <v>134878.72380299951</v>
      </c>
      <c r="J9" s="16"/>
      <c r="K9" s="16">
        <f t="shared" si="5"/>
        <v>0.50280790678506138</v>
      </c>
      <c r="M9" s="17"/>
      <c r="N9" s="17"/>
    </row>
    <row r="10" spans="1:14" x14ac:dyDescent="0.25">
      <c r="A10" t="s">
        <v>27</v>
      </c>
      <c r="B10" t="s">
        <v>21</v>
      </c>
      <c r="C10" s="12">
        <v>6.003569757067063E-3</v>
      </c>
      <c r="D10" s="12"/>
      <c r="E10" s="13">
        <v>1107919.2750000001</v>
      </c>
      <c r="F10" s="13">
        <v>0</v>
      </c>
      <c r="G10" s="13">
        <f t="shared" si="0"/>
        <v>6651.4706526616674</v>
      </c>
      <c r="H10" s="14">
        <f t="shared" si="3"/>
        <v>1.088777533537964E-3</v>
      </c>
      <c r="I10" s="15">
        <f t="shared" si="1"/>
        <v>1115.0099406033842</v>
      </c>
      <c r="J10" s="16">
        <f t="shared" si="2"/>
        <v>1.0063999839730056E-3</v>
      </c>
      <c r="K10" s="16"/>
      <c r="M10" s="17"/>
      <c r="N10" s="17"/>
    </row>
    <row r="11" spans="1:14" x14ac:dyDescent="0.25">
      <c r="A11" t="s">
        <v>28</v>
      </c>
      <c r="B11" t="s">
        <v>24</v>
      </c>
      <c r="C11" s="12"/>
      <c r="D11" s="12">
        <v>1.8725977253038983</v>
      </c>
      <c r="E11" s="13"/>
      <c r="F11" s="13">
        <v>398</v>
      </c>
      <c r="G11" s="13">
        <f t="shared" si="4"/>
        <v>745.29389467095154</v>
      </c>
      <c r="H11" s="14">
        <f t="shared" si="3"/>
        <v>1.2199696740389682E-4</v>
      </c>
      <c r="I11" s="15">
        <f t="shared" si="1"/>
        <v>124.93629523819423</v>
      </c>
      <c r="J11" s="16"/>
      <c r="K11" s="16">
        <f t="shared" si="5"/>
        <v>0.3139102895432016</v>
      </c>
      <c r="M11" s="17"/>
      <c r="N11" s="17"/>
    </row>
    <row r="12" spans="1:14" x14ac:dyDescent="0.25">
      <c r="A12" t="s">
        <v>29</v>
      </c>
      <c r="B12" t="s">
        <v>24</v>
      </c>
      <c r="C12" s="12"/>
      <c r="D12" s="12">
        <v>1.8340402581561195</v>
      </c>
      <c r="E12" s="13"/>
      <c r="F12" s="13">
        <v>15143</v>
      </c>
      <c r="G12" s="13">
        <f t="shared" si="4"/>
        <v>27772.871629258116</v>
      </c>
      <c r="H12" s="14">
        <f t="shared" si="3"/>
        <v>4.5461342687680428E-3</v>
      </c>
      <c r="I12" s="15">
        <f t="shared" si="1"/>
        <v>4655.6663274658922</v>
      </c>
      <c r="J12" s="16"/>
      <c r="K12" s="16">
        <f t="shared" si="5"/>
        <v>0.30744676269338256</v>
      </c>
      <c r="M12" s="17"/>
      <c r="N12" s="17"/>
    </row>
    <row r="13" spans="1:14" ht="13" thickBot="1" x14ac:dyDescent="0.3">
      <c r="E13" s="13"/>
      <c r="G13" s="18">
        <f>SUM(G5:G12)</f>
        <v>6109118.2062214557</v>
      </c>
      <c r="H13" s="19">
        <f>SUM(H5:H12)</f>
        <v>1</v>
      </c>
      <c r="I13" s="20">
        <f>+'Summary of LV Cost and Demand'!D6</f>
        <v>1024093.45</v>
      </c>
    </row>
    <row r="14" spans="1:14" ht="13" thickTop="1" x14ac:dyDescent="0.25">
      <c r="E14" s="13"/>
      <c r="G14" s="21"/>
      <c r="H14" s="22"/>
      <c r="I14" s="23"/>
    </row>
    <row r="15" spans="1:14" x14ac:dyDescent="0.25">
      <c r="A15" t="s">
        <v>30</v>
      </c>
    </row>
    <row r="16" spans="1:14" x14ac:dyDescent="0.25">
      <c r="A16" t="s">
        <v>31</v>
      </c>
      <c r="H16" s="14"/>
    </row>
    <row r="17" spans="1:8" x14ac:dyDescent="0.25">
      <c r="A17" t="s">
        <v>32</v>
      </c>
      <c r="H17" s="14"/>
    </row>
    <row r="18" spans="1:8" x14ac:dyDescent="0.25">
      <c r="H18" s="14"/>
    </row>
    <row r="19" spans="1:8" x14ac:dyDescent="0.25">
      <c r="H19" s="14"/>
    </row>
    <row r="20" spans="1:8" x14ac:dyDescent="0.25">
      <c r="H20" s="14"/>
    </row>
    <row r="21" spans="1:8" x14ac:dyDescent="0.25">
      <c r="H21" s="14"/>
    </row>
    <row r="22" spans="1:8" x14ac:dyDescent="0.25">
      <c r="H22" s="14"/>
    </row>
    <row r="23" spans="1:8" x14ac:dyDescent="0.25">
      <c r="H23" s="14"/>
    </row>
    <row r="24" spans="1:8" x14ac:dyDescent="0.25">
      <c r="H24" s="14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of LV Cost and Demand</vt:lpstr>
      <vt:lpstr>Low Voltage Rate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Leanne Ryan</cp:lastModifiedBy>
  <dcterms:created xsi:type="dcterms:W3CDTF">2021-08-11T02:08:08Z</dcterms:created>
  <dcterms:modified xsi:type="dcterms:W3CDTF">2021-08-11T22:45:21Z</dcterms:modified>
</cp:coreProperties>
</file>