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S:\Rate Applications\IRM\2022\Models\"/>
    </mc:Choice>
  </mc:AlternateContent>
  <xr:revisionPtr revIDLastSave="0" documentId="13_ncr:1_{835DD445-3E2D-45D3-B151-700C2060EFB5}" xr6:coauthVersionLast="45" xr6:coauthVersionMax="47" xr10:uidLastSave="{00000000-0000-0000-0000-000000000000}"/>
  <bookViews>
    <workbookView xWindow="38280" yWindow="-120" windowWidth="29040" windowHeight="15840" tabRatio="87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44" l="1"/>
  <c r="F45" i="44"/>
  <c r="F46" i="44"/>
  <c r="F47" i="44"/>
  <c r="F48" i="44"/>
  <c r="F49" i="44"/>
  <c r="F50" i="44"/>
  <c r="F51" i="44"/>
  <c r="F52" i="44"/>
  <c r="F53" i="44"/>
  <c r="F14" i="44"/>
  <c r="F52" i="43"/>
  <c r="K30" i="45" l="1"/>
  <c r="E130" i="45"/>
  <c r="F42" i="44" l="1"/>
  <c r="AM493" i="79" l="1"/>
  <c r="Z494" i="79"/>
  <c r="AA494" i="79"/>
  <c r="AM487" i="79"/>
  <c r="Z488" i="79"/>
  <c r="AA488" i="79"/>
  <c r="AM477" i="79" l="1"/>
  <c r="Y478" i="79"/>
  <c r="Z857" i="79"/>
  <c r="AM856" i="79"/>
  <c r="AM840" i="79"/>
  <c r="X856" i="79" l="1"/>
  <c r="S856" i="79"/>
  <c r="T856" i="79"/>
  <c r="U856" i="79"/>
  <c r="P853" i="79"/>
  <c r="Q853" i="79"/>
  <c r="T853" i="79"/>
  <c r="U853" i="79"/>
  <c r="X853" i="79"/>
  <c r="S840" i="79"/>
  <c r="T840" i="79"/>
  <c r="O856" i="79"/>
  <c r="O853" i="79"/>
  <c r="W676" i="79"/>
  <c r="V676" i="79"/>
  <c r="U676" i="79"/>
  <c r="T676" i="79"/>
  <c r="S676" i="79"/>
  <c r="R676" i="79"/>
  <c r="Q676" i="79"/>
  <c r="P676" i="79"/>
  <c r="O676" i="79"/>
  <c r="W673" i="79"/>
  <c r="W856" i="79" s="1"/>
  <c r="V673" i="79"/>
  <c r="V856" i="79" s="1"/>
  <c r="U673" i="79"/>
  <c r="T673" i="79"/>
  <c r="S673" i="79"/>
  <c r="R673" i="79"/>
  <c r="R856" i="79" s="1"/>
  <c r="Q673" i="79"/>
  <c r="Q856" i="79" s="1"/>
  <c r="P673" i="79"/>
  <c r="P856" i="79" s="1"/>
  <c r="O673" i="79"/>
  <c r="X670" i="79"/>
  <c r="W670" i="79"/>
  <c r="W853" i="79" s="1"/>
  <c r="V670" i="79"/>
  <c r="V853" i="79" s="1"/>
  <c r="U670" i="79"/>
  <c r="T670" i="79"/>
  <c r="S670" i="79"/>
  <c r="S853" i="79" s="1"/>
  <c r="R670" i="79"/>
  <c r="R853" i="79" s="1"/>
  <c r="Q670" i="79"/>
  <c r="P670" i="79"/>
  <c r="O670" i="79"/>
  <c r="P660" i="79"/>
  <c r="Q660" i="79"/>
  <c r="R660" i="79"/>
  <c r="S660" i="79"/>
  <c r="T660" i="79"/>
  <c r="U660" i="79"/>
  <c r="V660" i="79"/>
  <c r="W660" i="79"/>
  <c r="X660" i="79"/>
  <c r="O660" i="79"/>
  <c r="P657" i="79"/>
  <c r="P840" i="79" s="1"/>
  <c r="Q657" i="79"/>
  <c r="Q840" i="79" s="1"/>
  <c r="R657" i="79"/>
  <c r="R840" i="79" s="1"/>
  <c r="S657" i="79"/>
  <c r="T657" i="79"/>
  <c r="U657" i="79"/>
  <c r="U840" i="79" s="1"/>
  <c r="V657" i="79"/>
  <c r="V840" i="79" s="1"/>
  <c r="W657" i="79"/>
  <c r="W840" i="79" s="1"/>
  <c r="X657" i="79"/>
  <c r="X840" i="79" s="1"/>
  <c r="O657" i="79"/>
  <c r="O840" i="79" s="1"/>
  <c r="K17" i="45" l="1"/>
  <c r="C16" i="44" l="1"/>
  <c r="C15" i="44"/>
  <c r="F53" i="43"/>
  <c r="F18" i="44" s="1"/>
  <c r="F13" i="44"/>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3" i="79"/>
  <c r="AM850" i="79"/>
  <c r="AM846" i="79"/>
  <c r="AM843"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0" i="79"/>
  <c r="AM484" i="79"/>
  <c r="AM480"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E52" i="43"/>
  <c r="E42" i="44" s="1"/>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42" i="44"/>
  <c r="K123" i="45"/>
  <c r="O28" i="44"/>
  <c r="H130" i="47"/>
  <c r="H131" i="47"/>
  <c r="H129" i="47"/>
  <c r="L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AA950" i="79"/>
  <c r="AA767" i="79"/>
  <c r="AA584" i="79"/>
  <c r="AA218" i="79"/>
  <c r="AA401" i="79"/>
  <c r="AA35" i="79"/>
  <c r="F43" i="44"/>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E53" i="44"/>
  <c r="E50" i="44"/>
  <c r="I53" i="44"/>
  <c r="I50" i="44"/>
  <c r="G53" i="44"/>
  <c r="G50" i="44"/>
  <c r="H53" i="44"/>
  <c r="H50"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AD142" i="46" l="1"/>
  <c r="AD139" i="46"/>
  <c r="AD136" i="46"/>
  <c r="AD138" i="46"/>
  <c r="AD141" i="46"/>
  <c r="AD127" i="46"/>
  <c r="AD140" i="46"/>
  <c r="AD135" i="46"/>
  <c r="AD137" i="46"/>
  <c r="AD143" i="46"/>
  <c r="N23" i="45"/>
  <c r="C133" i="45" s="1"/>
  <c r="N114" i="45"/>
  <c r="N79" i="45"/>
  <c r="N58" i="45"/>
  <c r="N37" i="45"/>
  <c r="N107" i="45"/>
  <c r="N65" i="45"/>
  <c r="N44" i="45"/>
  <c r="N100" i="45"/>
  <c r="N51" i="45"/>
  <c r="N30" i="45"/>
  <c r="N93" i="45"/>
  <c r="M133" i="45" s="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J17" i="45" l="1"/>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G42" i="44"/>
  <c r="H42" i="44"/>
  <c r="I42" i="44"/>
  <c r="J42" i="44"/>
  <c r="D42" i="44"/>
  <c r="Y256" i="46" l="1"/>
  <c r="Y562" i="79"/>
  <c r="G130" i="45"/>
  <c r="C131" i="45"/>
  <c r="Y747" i="79" s="1"/>
  <c r="Y755" i="79" s="1"/>
  <c r="L129" i="45"/>
  <c r="AF516" i="46"/>
  <c r="J127" i="45"/>
  <c r="H130" i="45"/>
  <c r="Y1113" i="79"/>
  <c r="N130" i="45"/>
  <c r="AG258" i="46"/>
  <c r="AG259" i="46" s="1"/>
  <c r="K125" i="45"/>
  <c r="K128" i="45"/>
  <c r="AJ516" i="46"/>
  <c r="AJ520" i="46" s="1"/>
  <c r="N127" i="45"/>
  <c r="K126" i="45"/>
  <c r="AG387" i="46" s="1"/>
  <c r="G129" i="45"/>
  <c r="E129" i="45"/>
  <c r="J125" i="45"/>
  <c r="AF258" i="46" s="1"/>
  <c r="Y258" i="46"/>
  <c r="Y259" i="46" s="1"/>
  <c r="F128"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AA564" i="79" s="1"/>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AA381" i="79"/>
  <c r="AA382" i="79" s="1"/>
  <c r="Y1125" i="79"/>
  <c r="Y1123" i="79"/>
  <c r="Y1119" i="79"/>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71" i="79"/>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24" i="79" l="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D81"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A572" i="79" l="1"/>
  <c r="F72" i="43" s="1"/>
  <c r="AM1117" i="79"/>
  <c r="AM1121" i="79"/>
  <c r="AM1114" i="79"/>
  <c r="AM1116" i="79"/>
  <c r="AM1115" i="79"/>
  <c r="AM1119" i="79"/>
  <c r="AM1120" i="79"/>
  <c r="AM1118" i="79"/>
  <c r="AM1122" i="79"/>
  <c r="AM1123" i="79"/>
  <c r="AM1125" i="79"/>
  <c r="L104" i="43" s="1"/>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D103" i="43"/>
  <c r="AB204" i="79"/>
  <c r="G66" i="43"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AM1126" i="79" s="1"/>
  <c r="E29" i="43"/>
  <c r="E41" i="43"/>
  <c r="O232" i="47"/>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s="1"/>
  <c r="F35" i="43" l="1"/>
  <c r="G35" i="43" s="1"/>
  <c r="F29" i="43"/>
  <c r="G29" i="43" s="1"/>
  <c r="F30" i="43"/>
  <c r="G30" i="43" s="1"/>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<sst xmlns="http://schemas.openxmlformats.org/spreadsheetml/2006/main" count="3128" uniqueCount="770">
  <si>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</si>
  <si>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</si>
  <si>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</si>
  <si>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</si>
  <si>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</si>
  <si>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</si>
  <si>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</si>
  <si>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</si>
  <si>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</si>
  <si>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</si>
  <si>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</si>
  <si>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</si>
  <si>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</si>
  <si>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</si>
  <si>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</si>
  <si>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</si>
  <si>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</si>
  <si>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</si>
  <si>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</si>
  <si>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</si>
  <si>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</si>
  <si>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</si>
  <si>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</si>
  <si>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</si>
  <si>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</si>
  <si>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</si>
  <si>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</si>
  <si>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</si>
  <si>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</si>
  <si>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</si>
  <si>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</si>
  <si>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</si>
  <si>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</si>
  <si>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</si>
  <si>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</si>
  <si>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</si>
  <si>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</si>
  <si>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</si>
  <si>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</si>
  <si>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</si>
  <si>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</si>
  <si>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</si>
  <si>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</si>
  <si>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</si>
  <si>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</si>
  <si>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</si>
  <si>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</si>
  <si>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</si>
  <si>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</si>
  <si>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</si>
  <si>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</si>
  <si>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</si>
  <si>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</si>
  <si>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</si>
  <si>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</si>
  <si>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</si>
  <si>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</si>
  <si>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</si>
  <si>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</si>
  <si>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</si>
  <si>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</si>
  <si>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</si>
  <si>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</si>
  <si>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</si>
  <si>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</si>
  <si>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</si>
  <si>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</si>
  <si>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</si>
  <si>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</si>
  <si>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</si>
  <si>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</si>
  <si>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</si>
  <si>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</si>
  <si>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</si>
  <si>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</si>
  <si>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</si>
  <si>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</si>
  <si>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</si>
  <si>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</si>
  <si>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</si>
  <si>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</si>
  <si>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</si>
  <si>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</si>
  <si>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</si>
  <si>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</si>
  <si>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</si>
  <si>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</si>
  <si>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</si>
  <si>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</si>
  <si>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</si>
  <si>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</si>
  <si>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</si>
  <si>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</si>
  <si>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</si>
  <si>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</si>
  <si>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</si>
  <si>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</si>
  <si>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</si>
  <si>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</si>
  <si>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</si>
  <si>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</si>
  <si>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</si>
  <si>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</si>
  <si>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</si>
  <si>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</si>
  <si>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</si>
  <si>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</si>
  <si>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</si>
  <si>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</si>
  <si>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</si>
  <si>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</si>
  <si>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</si>
  <si>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</si>
  <si>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</si>
  <si>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</si>
  <si>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</si>
  <si>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</si>
  <si>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</si>
  <si>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</si>
  <si>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</si>
  <si>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</si>
  <si>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</si>
  <si>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</si>
  <si>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</si>
  <si>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</si>
  <si>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</si>
  <si>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</si>
  <si>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</si>
  <si>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</si>
  <si>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</si>
  <si>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</si>
  <si>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</si>
  <si>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</si>
  <si>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</si>
  <si>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</si>
  <si>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</si>
  <si>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</si>
  <si>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</si>
  <si>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</si>
  <si>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</si>
  <si>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</si>
  <si>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</si>
  <si>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</si>
  <si>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</si>
  <si>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</si>
  <si>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</si>
  <si>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</si>
  <si>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</si>
  <si>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</si>
  <si>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</si>
  <si>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</si>
  <si>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</si>
  <si>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</si>
  <si>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</si>
  <si>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</si>
  <si>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</si>
  <si>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</si>
  <si>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</si>
  <si>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</si>
  <si>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</si>
  <si>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</si>
  <si>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</si>
  <si>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</si>
  <si>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</si>
  <si>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</si>
  <si>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</si>
  <si>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</si>
  <si>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</si>
  <si>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</si>
  <si>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</si>
  <si>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</si>
  <si>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</si>
  <si>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</si>
  <si>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</si>
  <si>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</si>
  <si>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</si>
  <si>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</si>
  <si>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</si>
  <si>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</si>
  <si>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</si>
  <si>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</si>
  <si>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</si>
  <si>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</si>
  <si>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</si>
  <si>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</si>
  <si>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</si>
  <si>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</si>
  <si>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</si>
  <si>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</si>
  <si>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</si>
  <si>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</si>
  <si>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</si>
  <si>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</si>
  <si>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</si>
  <si>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</si>
  <si>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</si>
  <si>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</si>
  <si>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</si>
  <si>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</si>
  <si>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</si>
  <si>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</si>
  <si>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</si>
  <si>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</si>
  <si>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</si>
  <si>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</si>
  <si>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</si>
  <si>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</si>
  <si>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</si>
  <si>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</si>
  <si>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</si>
  <si>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</si>
  <si>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</si>
  <si>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</si>
  <si>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</si>
  <si>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</si>
  <si>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</si>
  <si>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</si>
  <si>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</si>
  <si>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</si>
  <si>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</si>
  <si>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</si>
  <si>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</si>
  <si>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</si>
  <si>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</si>
  <si>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</si>
  <si>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</si>
  <si>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</si>
  <si>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</si>
  <si>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</si>
  <si>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</si>
  <si>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</si>
  <si>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</si>
  <si>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</si>
  <si>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</si>
  <si>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</si>
  <si>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</si>
  <si>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</si>
  <si>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</si>
  <si>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</si>
  <si>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</si>
  <si>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</si>
  <si>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</si>
  <si>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</si>
  <si>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</si>
  <si>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</si>
  <si>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</si>
  <si>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</si>
  <si>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</si>
  <si>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</si>
  <si>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</si>
  <si>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</si>
  <si>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</si>
  <si>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</si>
  <si>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</si>
  <si>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</si>
  <si>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</si>
  <si>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</si>
  <si>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</si>
  <si>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</si>
  <si>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</si>
  <si>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</si>
  <si>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</si>
  <si>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</si>
  <si>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</si>
  <si>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</si>
  <si>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</si>
  <si>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</si>
  <si>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</si>
  <si>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</si>
  <si>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</si>
  <si>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</si>
  <si>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</si>
  <si>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</si>
  <si>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</si>
  <si>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</si>
  <si>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</si>
  <si>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</si>
  <si>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</si>
  <si>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</si>
  <si>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</si>
  <si>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</si>
  <si>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</si>
  <si>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</si>
  <si>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</si>
  <si>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</si>
  <si>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</si>
  <si>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</si>
  <si>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</si>
  <si>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</si>
  <si>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</si>
  <si>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</si>
  <si>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</si>
  <si>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</si>
  <si>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</si>
  <si>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</si>
  <si>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</si>
  <si>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</si>
  <si>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</si>
  <si>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</si>
  <si>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</si>
  <si>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</si>
  <si>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</si>
  <si>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</si>
  <si>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</si>
  <si>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</si>
  <si>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</si>
  <si>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</si>
  <si>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</si>
  <si>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</si>
  <si>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</si>
  <si>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</si>
  <si>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</si>
  <si>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</si>
  <si>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</si>
  <si>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</si>
  <si>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</si>
  <si>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</si>
  <si>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</si>
  <si>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</si>
  <si>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</si>
  <si>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</si>
  <si>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</si>
  <si>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</si>
  <si>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</si>
  <si>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</si>
  <si>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</si>
  <si>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</si>
  <si>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</si>
  <si>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</si>
  <si>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</si>
  <si>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</si>
  <si>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</si>
  <si>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</si>
  <si>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</si>
  <si>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</si>
  <si>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</si>
  <si>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</si>
  <si>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</si>
  <si>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</si>
  <si>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</si>
  <si>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</si>
  <si>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</si>
  <si>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</si>
  <si>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</si>
  <si>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</si>
  <si>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</si>
  <si>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</si>
  <si>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</si>
  <si>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</si>
  <si>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</si>
  <si>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</si>
  <si>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</si>
  <si>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</si>
  <si>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</si>
  <si>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</si>
  <si>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</si>
  <si>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</si>
  <si>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</si>
  <si>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</si>
  <si>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</si>
  <si>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</si>
  <si>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</si>
  <si>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</si>
  <si>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</si>
  <si>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</si>
  <si>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</si>
  <si>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</si>
  <si>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</si>
  <si>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</si>
  <si>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</si>
  <si>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</si>
  <si>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</si>
  <si>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</si>
  <si>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</si>
  <si>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</si>
  <si>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</si>
  <si>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</si>
  <si>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</si>
  <si>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</si>
  <si>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</si>
  <si>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</si>
  <si>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</si>
  <si>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</si>
  <si>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</si>
  <si>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</si>
  <si>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</si>
  <si>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</si>
  <si>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</si>
  <si>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</si>
  <si>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</si>
  <si>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</si>
  <si>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</si>
  <si>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</si>
  <si>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</si>
  <si>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</si>
  <si>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</si>
  <si>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</si>
  <si>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</si>
  <si>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</si>
  <si>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</si>
  <si>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</si>
  <si>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</si>
  <si>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</si>
  <si>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</si>
  <si>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</si>
  <si>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</si>
  <si>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</si>
  <si>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</si>
  <si>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</si>
  <si>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</si>
  <si>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</si>
  <si>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</si>
  <si>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</si>
  <si>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</si>
  <si>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</si>
  <si>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</si>
  <si>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</si>
  <si>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</si>
  <si>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</si>
  <si>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</si>
  <si>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</si>
  <si>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</si>
  <si>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</si>
  <si>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</si>
  <si>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</si>
  <si>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</si>
  <si>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</si>
  <si>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</si>
  <si>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</si>
  <si>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</si>
  <si>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</si>
  <si>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</si>
  <si>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</si>
  <si>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</si>
  <si>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</si>
  <si>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</si>
  <si>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</si>
  <si>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</si>
  <si>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</si>
  <si>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</si>
  <si>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</si>
  <si>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</si>
  <si>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</si>
  <si>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</si>
  <si>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</si>
  <si>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</si>
  <si>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</si>
  <si>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</si>
  <si>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</si>
  <si>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</si>
  <si>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</si>
  <si>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</si>
  <si>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</si>
  <si>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</si>
  <si>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</si>
  <si>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</si>
  <si>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</si>
  <si>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</si>
  <si>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</si>
  <si>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</si>
  <si>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</si>
  <si>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</si>
  <si>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</si>
  <si>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</si>
  <si>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</si>
  <si>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</si>
  <si>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</si>
  <si>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</si>
  <si>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</si>
  <si>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</si>
  <si>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</si>
  <si>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</si>
  <si>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</si>
  <si>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</si>
  <si>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</si>
  <si>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</si>
  <si>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</si>
  <si>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</si>
  <si>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</si>
  <si>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</si>
  <si>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</si>
  <si>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</si>
  <si>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</si>
  <si>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</si>
  <si>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</si>
  <si>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</si>
  <si>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</si>
  <si>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</si>
  <si>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</si>
  <si>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</si>
  <si>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</si>
  <si>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</si>
  <si>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</si>
  <si>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</si>
  <si>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</si>
  <si>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</si>
  <si>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</si>
  <si>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</si>
  <si>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</si>
  <si>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</si>
  <si>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</si>
  <si>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</si>
  <si>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</si>
  <si>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</si>
  <si>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</si>
  <si>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</si>
  <si>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</si>
  <si>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</si>
  <si>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</si>
  <si>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</si>
  <si>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</si>
  <si>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</si>
  <si>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</si>
  <si>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</si>
  <si>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</si>
  <si>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</si>
  <si>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</si>
  <si>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</si>
  <si>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</si>
  <si>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</si>
  <si>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</si>
  <si>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</si>
  <si>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</si>
  <si>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</si>
  <si>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</si>
  <si>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</si>
  <si>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</si>
  <si>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</si>
  <si>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</si>
  <si>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</si>
  <si>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</si>
  <si>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</si>
  <si>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</si>
  <si>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</si>
  <si>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</si>
  <si>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</si>
  <si>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</si>
  <si>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</si>
  <si>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</si>
  <si>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</si>
  <si>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</si>
  <si>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</si>
  <si>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</si>
  <si>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</si>
  <si>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</si>
  <si>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</si>
  <si>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</si>
  <si>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</si>
  <si>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</si>
  <si>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</si>
  <si>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</si>
  <si>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</si>
  <si>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</si>
  <si>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</si>
  <si>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</si>
  <si>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</si>
  <si>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</si>
  <si>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</si>
  <si>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</si>
  <si>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</si>
  <si>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</si>
  <si>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</si>
  <si>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</si>
  <si>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</si>
  <si>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</si>
  <si>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</si>
  <si>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</si>
  <si>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</si>
  <si>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</si>
  <si>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</si>
  <si>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</si>
  <si>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</si>
  <si>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</si>
  <si>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</si>
  <si>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</si>
  <si>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</si>
  <si>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</si>
  <si>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</si>
  <si>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</si>
  <si>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</si>
  <si>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</si>
  <si>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</si>
  <si>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</si>
  <si>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</si>
  <si>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</si>
  <si>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</si>
  <si>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</si>
  <si>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</si>
  <si>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</si>
  <si>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</si>
  <si>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</si>
  <si>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</si>
  <si>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</si>
  <si>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</si>
  <si>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</si>
  <si>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</si>
  <si>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</si>
  <si>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</si>
  <si>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</si>
  <si>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</si>
  <si>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</si>
  <si>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</si>
  <si>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</si>
  <si>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</si>
  <si>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</si>
  <si>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</si>
  <si>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</si>
  <si>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</si>
  <si>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</si>
  <si>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</si>
  <si>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</si>
  <si>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</si>
  <si>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</si>
  <si>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</si>
  <si>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</si>
  <si>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</si>
  <si>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</si>
  <si>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</si>
  <si>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</si>
  <si>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</si>
  <si>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</si>
  <si>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</si>
  <si>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</si>
  <si>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</si>
  <si>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</si>
  <si>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</si>
  <si>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</si>
  <si>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</si>
  <si>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</si>
  <si>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</si>
  <si>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</si>
  <si>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</si>
  <si>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</si>
  <si>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</si>
  <si>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</si>
  <si>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</si>
  <si>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</si>
  <si>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</si>
  <si>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</si>
  <si>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</si>
  <si>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</si>
  <si>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</si>
  <si>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</si>
  <si>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</si>
  <si>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</si>
  <si>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</si>
  <si>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</si>
  <si>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</si>
  <si>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</si>
  <si>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</si>
  <si>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</si>
  <si>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</si>
  <si>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</si>
  <si>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</si>
  <si>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</si>
  <si>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</si>
  <si>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</si>
  <si>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</si>
  <si>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</si>
  <si>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</si>
  <si>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</si>
  <si>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</si>
  <si>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</si>
  <si>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</si>
  <si>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</si>
  <si>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</si>
  <si>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</si>
  <si>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</si>
  <si>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</si>
  <si>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</si>
  <si>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</si>
  <si>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</si>
  <si>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</si>
  <si>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</si>
  <si>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</si>
  <si>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</si>
  <si>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</si>
  <si>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</si>
  <si>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</si>
  <si>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</si>
  <si>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</si>
  <si>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</si>
  <si>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</si>
  <si>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</si>
  <si>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</si>
  <si>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</si>
  <si>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</si>
  <si>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</si>
  <si>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</si>
  <si>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</si>
  <si>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</si>
  <si>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</si>
  <si>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</si>
  <si>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</si>
  <si>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</si>
  <si>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</si>
  <si>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</si>
  <si>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</si>
  <si>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</si>
  <si>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</si>
  <si>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</si>
  <si>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</si>
  <si>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</si>
  <si>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</si>
  <si>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</si>
  <si>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</si>
  <si>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</si>
  <si>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</si>
  <si>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</si>
  <si>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</si>
  <si>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</si>
  <si>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</si>
  <si>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</si>
  <si>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</si>
  <si>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</si>
  <si>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</si>
  <si>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</si>
  <si>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</si>
  <si>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</si>
  <si>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</si>
  <si>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</si>
  <si>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</si>
  <si>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</si>
  <si>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</si>
  <si>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</si>
  <si>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</si>
  <si>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</si>
  <si>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</si>
  <si>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</si>
  <si>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</si>
  <si>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</si>
  <si>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</si>
  <si>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</si>
  <si>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</si>
  <si>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</si>
  <si>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</si>
  <si>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</si>
  <si>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</si>
  <si>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</si>
  <si>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</si>
  <si>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</si>
  <si>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</si>
  <si>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</si>
  <si>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</si>
  <si>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</si>
  <si>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</si>
  <si>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</si>
  <si>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</si>
  <si>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</si>
  <si>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</si>
  <si>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</si>
  <si>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</si>
  <si>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</si>
  <si>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EB-2016-0113</t>
  </si>
  <si>
    <t>USL</t>
  </si>
  <si>
    <t>EB-2017-0084</t>
  </si>
  <si>
    <t>EB-2018-0078</t>
  </si>
  <si>
    <t>EB-2019-0074</t>
  </si>
  <si>
    <t>Whole Home Pilot</t>
  </si>
  <si>
    <t>Instant Savings Local Program</t>
  </si>
  <si>
    <t>Save on Instant Discount Program</t>
  </si>
  <si>
    <t>Save on Smart Thermostat</t>
  </si>
  <si>
    <t xml:space="preserve"> </t>
  </si>
  <si>
    <t>KW</t>
  </si>
  <si>
    <t>2018 Settlement Agreement page 33</t>
  </si>
  <si>
    <t>2018 COS</t>
  </si>
  <si>
    <t>2014-2016</t>
  </si>
  <si>
    <t>2022 IRM Application</t>
  </si>
  <si>
    <t>2017-2019</t>
  </si>
  <si>
    <t>EB-2021-0065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</si>
</sst>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1" fillId="28" borderId="34" xfId="0" applyNumberFormat="1" applyFont="1" applyFill="1" applyBorder="1" applyAlignment="1" applyProtection="1">
      <alignment horizontal="center"/>
      <protection locked="0"/>
    </xf>
    <xf numFmtId="0" fontId="91" fillId="94" borderId="0" xfId="0" applyFont="1" applyFill="1" applyBorder="1" applyAlignment="1" applyProtection="1">
      <alignment vertical="top" wrapText="1"/>
      <protection locked="0"/>
    </xf>
    <xf numFmtId="285" fontId="45" fillId="2"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9803" y="0"/>
          <a:ext cx="11705946"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870334" cy="199442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9982583" cy="178011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6226"/>
          <a:ext cx="16950576" cy="2160214"/>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745854"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1221170" cy="23471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0307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649099"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6112" y="286203"/>
          <a:ext cx="16517820"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43640" y="221410"/>
          <a:ext cx="18716165" cy="2243258"/>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40180" y="134471"/>
          <a:ext cx="20460832" cy="1953206"/>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A10" sqref="A10:XFD10"/>
    </sheetView>
  </sheetViews>
  <sheetFormatPr defaultColWidth="9" defaultRowHeight="14.25"/>
  <cols>
    <col min="1" max="1" width="9" style="9"/>
    <col min="2" max="2" width="32" style="27" customWidth="1"/>
    <col min="3" max="3" width="114.265625" style="9" customWidth="1"/>
    <col min="4" max="4" width="8" style="9" customWidth="1"/>
    <col min="5" max="16384" width="9" style="9"/>
  </cols>
  <sheetData>
    <row r="1" spans="1:3" ht="174" customHeight="1"/>
    <row r="3" spans="1:3" ht="20.25">
      <c r="B3" s="760" t="s">
        <v>174</v>
      </c>
      <c r="C3" s="760"/>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551</v>
      </c>
      <c r="C7" s="672" t="s">
        <v>612</v>
      </c>
    </row>
    <row r="8" spans="1:3" s="176" customFormat="1" ht="32.25" customHeight="1">
      <c r="B8" s="612" t="s">
        <v>367</v>
      </c>
      <c r="C8" s="673" t="s">
        <v>601</v>
      </c>
    </row>
    <row r="9" spans="1:3" s="176" customFormat="1" ht="27.75" customHeight="1">
      <c r="B9" s="612" t="s">
        <v>169</v>
      </c>
      <c r="C9" s="673" t="s">
        <v>602</v>
      </c>
    </row>
    <row r="10" spans="1:3" s="176" customFormat="1" ht="26.25" customHeight="1">
      <c r="B10" s="627" t="s">
        <v>368</v>
      </c>
      <c r="C10" s="675" t="s">
        <v>603</v>
      </c>
    </row>
    <row r="11" spans="1:3" s="176" customFormat="1" ht="39.75" customHeight="1">
      <c r="B11" s="612" t="s">
        <v>369</v>
      </c>
      <c r="C11" s="673" t="s">
        <v>604</v>
      </c>
    </row>
    <row r="12" spans="1:3" s="176" customFormat="1" ht="18" customHeight="1">
      <c r="B12" s="612" t="s">
        <v>370</v>
      </c>
      <c r="C12" s="673" t="s">
        <v>605</v>
      </c>
    </row>
    <row r="13" spans="1:3" s="176" customFormat="1" ht="13.5" customHeight="1">
      <c r="B13" s="612"/>
      <c r="C13" s="674"/>
    </row>
    <row r="14" spans="1:3" s="176" customFormat="1" ht="18" customHeight="1">
      <c r="B14" s="612" t="s">
        <v>664</v>
      </c>
      <c r="C14" s="672" t="s">
        <v>662</v>
      </c>
    </row>
    <row r="15" spans="1:3" s="176" customFormat="1" ht="8.25" customHeight="1">
      <c r="B15" s="612"/>
      <c r="C15" s="674"/>
    </row>
    <row r="16" spans="1:3" s="176" customFormat="1" ht="33" customHeight="1">
      <c r="B16" s="676" t="s">
        <v>599</v>
      </c>
      <c r="C16" s="677" t="s">
        <v>663</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462" zoomScale="70" zoomScaleNormal="70" workbookViewId="0">
      <pane xSplit="2" topLeftCell="C1" activePane="topRight" state="frozen"/>
      <selection pane="topRight" activeCell="Q488" sqref="Q488"/>
    </sheetView>
  </sheetViews>
  <sheetFormatPr defaultColWidth="9" defaultRowHeight="14.25" outlineLevelRow="1" outlineLevelCol="1"/>
  <cols>
    <col min="1" max="1" width="4.59765625" style="522" customWidth="1"/>
    <col min="2" max="2" width="44" style="427" customWidth="1"/>
    <col min="3" max="3" width="13.3984375" style="427" customWidth="1"/>
    <col min="4" max="4" width="17" style="427" customWidth="1"/>
    <col min="5" max="8" width="10.1328125" style="427" bestFit="1" customWidth="1" outlineLevel="1"/>
    <col min="9" max="11" width="10.73046875" style="427" bestFit="1" customWidth="1" outlineLevel="1"/>
    <col min="12" max="13" width="10.1328125" style="427" bestFit="1" customWidth="1" outlineLevel="1"/>
    <col min="14" max="14" width="13.59765625" style="427" customWidth="1" outlineLevel="1"/>
    <col min="15" max="15" width="15.59765625" style="427" customWidth="1"/>
    <col min="16" max="24" width="9" style="427" customWidth="1" outlineLevel="1"/>
    <col min="25" max="25" width="16.59765625" style="427" customWidth="1"/>
    <col min="26" max="27" width="15" style="427" customWidth="1"/>
    <col min="28" max="28" width="17.59765625" style="427" customWidth="1"/>
    <col min="29" max="29" width="19.59765625" style="427" customWidth="1"/>
    <col min="30" max="30" width="18.59765625" style="427" customWidth="1"/>
    <col min="31" max="35" width="15" style="427" customWidth="1"/>
    <col min="36" max="38" width="17.265625" style="427" customWidth="1"/>
    <col min="39" max="39" width="14.59765625" style="427" customWidth="1"/>
    <col min="40" max="40" width="11.59765625" style="427" customWidth="1"/>
    <col min="41" max="16384" width="9" style="427"/>
  </cols>
  <sheetData>
    <row r="13" spans="2:39" ht="14.65" thickBot="1"/>
    <row r="14" spans="2:39" ht="26.25" customHeight="1" thickBot="1">
      <c r="B14" s="80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7"/>
      <c r="C16" s="805" t="s">
        <v>550</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7" t="s">
        <v>504</v>
      </c>
      <c r="C18" s="808" t="s">
        <v>687</v>
      </c>
      <c r="D18" s="808"/>
      <c r="E18" s="808"/>
      <c r="F18" s="808"/>
      <c r="G18" s="808"/>
      <c r="H18" s="808"/>
      <c r="I18" s="808"/>
      <c r="J18" s="808"/>
      <c r="K18" s="808"/>
      <c r="L18" s="808"/>
      <c r="M18" s="808"/>
      <c r="N18" s="808"/>
      <c r="O18" s="808"/>
      <c r="P18" s="808"/>
      <c r="Q18" s="808"/>
      <c r="R18" s="808"/>
      <c r="S18" s="808"/>
      <c r="T18" s="808"/>
      <c r="U18" s="808"/>
      <c r="V18" s="808"/>
      <c r="W18" s="808"/>
      <c r="X18" s="808"/>
      <c r="Y18" s="606"/>
      <c r="Z18" s="606"/>
      <c r="AA18" s="606"/>
      <c r="AB18" s="606"/>
      <c r="AC18" s="606"/>
      <c r="AD18" s="606"/>
      <c r="AE18" s="270"/>
      <c r="AF18" s="265"/>
      <c r="AG18" s="265"/>
      <c r="AH18" s="265"/>
      <c r="AI18" s="265"/>
      <c r="AJ18" s="265"/>
      <c r="AK18" s="265"/>
      <c r="AL18" s="265"/>
      <c r="AM18" s="265"/>
    </row>
    <row r="19" spans="2:39" ht="45.75" customHeight="1">
      <c r="B19" s="807"/>
      <c r="C19" s="808" t="s">
        <v>572</v>
      </c>
      <c r="D19" s="808"/>
      <c r="E19" s="808"/>
      <c r="F19" s="808"/>
      <c r="G19" s="808"/>
      <c r="H19" s="808"/>
      <c r="I19" s="808"/>
      <c r="J19" s="808"/>
      <c r="K19" s="808"/>
      <c r="L19" s="808"/>
      <c r="M19" s="808"/>
      <c r="N19" s="808"/>
      <c r="O19" s="808"/>
      <c r="P19" s="808"/>
      <c r="Q19" s="808"/>
      <c r="R19" s="808"/>
      <c r="S19" s="808"/>
      <c r="T19" s="808"/>
      <c r="U19" s="808"/>
      <c r="V19" s="808"/>
      <c r="W19" s="808"/>
      <c r="X19" s="808"/>
      <c r="Y19" s="606"/>
      <c r="Z19" s="606"/>
      <c r="AA19" s="606"/>
      <c r="AB19" s="606"/>
      <c r="AC19" s="606"/>
      <c r="AD19" s="606"/>
      <c r="AE19" s="270"/>
      <c r="AF19" s="265"/>
      <c r="AG19" s="265"/>
      <c r="AH19" s="265"/>
      <c r="AI19" s="265"/>
      <c r="AJ19" s="265"/>
      <c r="AK19" s="265"/>
      <c r="AL19" s="265"/>
      <c r="AM19" s="265"/>
    </row>
    <row r="20" spans="2:39" ht="62.25" customHeight="1">
      <c r="B20" s="273"/>
      <c r="C20" s="808" t="s">
        <v>570</v>
      </c>
      <c r="D20" s="808"/>
      <c r="E20" s="808"/>
      <c r="F20" s="808"/>
      <c r="G20" s="808"/>
      <c r="H20" s="808"/>
      <c r="I20" s="808"/>
      <c r="J20" s="808"/>
      <c r="K20" s="808"/>
      <c r="L20" s="808"/>
      <c r="M20" s="808"/>
      <c r="N20" s="808"/>
      <c r="O20" s="808"/>
      <c r="P20" s="808"/>
      <c r="Q20" s="808"/>
      <c r="R20" s="808"/>
      <c r="S20" s="808"/>
      <c r="T20" s="808"/>
      <c r="U20" s="808"/>
      <c r="V20" s="808"/>
      <c r="W20" s="808"/>
      <c r="X20" s="808"/>
      <c r="Y20" s="606"/>
      <c r="Z20" s="606"/>
      <c r="AA20" s="606"/>
      <c r="AB20" s="606"/>
      <c r="AC20" s="606"/>
      <c r="AD20" s="606"/>
      <c r="AE20" s="428"/>
      <c r="AF20" s="265"/>
      <c r="AG20" s="265"/>
      <c r="AH20" s="265"/>
      <c r="AI20" s="265"/>
      <c r="AJ20" s="265"/>
      <c r="AK20" s="265"/>
      <c r="AL20" s="265"/>
      <c r="AM20" s="265"/>
    </row>
    <row r="21" spans="2:39" ht="37.5" customHeight="1">
      <c r="B21" s="273"/>
      <c r="C21" s="808" t="s">
        <v>632</v>
      </c>
      <c r="D21" s="808"/>
      <c r="E21" s="808"/>
      <c r="F21" s="808"/>
      <c r="G21" s="808"/>
      <c r="H21" s="808"/>
      <c r="I21" s="808"/>
      <c r="J21" s="808"/>
      <c r="K21" s="808"/>
      <c r="L21" s="808"/>
      <c r="M21" s="808"/>
      <c r="N21" s="808"/>
      <c r="O21" s="808"/>
      <c r="P21" s="808"/>
      <c r="Q21" s="808"/>
      <c r="R21" s="808"/>
      <c r="S21" s="808"/>
      <c r="T21" s="808"/>
      <c r="U21" s="808"/>
      <c r="V21" s="808"/>
      <c r="W21" s="808"/>
      <c r="X21" s="808"/>
      <c r="Y21" s="606"/>
      <c r="Z21" s="606"/>
      <c r="AA21" s="606"/>
      <c r="AB21" s="606"/>
      <c r="AC21" s="606"/>
      <c r="AD21" s="606"/>
      <c r="AE21" s="276"/>
      <c r="AF21" s="265"/>
      <c r="AG21" s="265"/>
      <c r="AH21" s="265"/>
      <c r="AI21" s="265"/>
      <c r="AJ21" s="265"/>
      <c r="AK21" s="265"/>
      <c r="AL21" s="265"/>
      <c r="AM21" s="265"/>
    </row>
    <row r="22" spans="2:39" ht="54.75" customHeight="1">
      <c r="B22" s="273"/>
      <c r="C22" s="808" t="s">
        <v>618</v>
      </c>
      <c r="D22" s="808"/>
      <c r="E22" s="808"/>
      <c r="F22" s="808"/>
      <c r="G22" s="808"/>
      <c r="H22" s="808"/>
      <c r="I22" s="808"/>
      <c r="J22" s="808"/>
      <c r="K22" s="808"/>
      <c r="L22" s="808"/>
      <c r="M22" s="808"/>
      <c r="N22" s="808"/>
      <c r="O22" s="808"/>
      <c r="P22" s="808"/>
      <c r="Q22" s="808"/>
      <c r="R22" s="808"/>
      <c r="S22" s="808"/>
      <c r="T22" s="808"/>
      <c r="U22" s="808"/>
      <c r="V22" s="808"/>
      <c r="W22" s="808"/>
      <c r="X22" s="808"/>
      <c r="Y22" s="606"/>
      <c r="Z22" s="606"/>
      <c r="AA22" s="606"/>
      <c r="AB22" s="606"/>
      <c r="AC22" s="606"/>
      <c r="AD22" s="606"/>
      <c r="AE22" s="428"/>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807"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807"/>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9" t="s">
        <v>211</v>
      </c>
      <c r="C34" s="811" t="s">
        <v>33</v>
      </c>
      <c r="D34" s="284" t="s">
        <v>421</v>
      </c>
      <c r="E34" s="813" t="s">
        <v>209</v>
      </c>
      <c r="F34" s="814"/>
      <c r="G34" s="814"/>
      <c r="H34" s="814"/>
      <c r="I34" s="814"/>
      <c r="J34" s="814"/>
      <c r="K34" s="814"/>
      <c r="L34" s="814"/>
      <c r="M34" s="815"/>
      <c r="N34" s="819" t="s">
        <v>213</v>
      </c>
      <c r="O34" s="284" t="s">
        <v>422</v>
      </c>
      <c r="P34" s="813" t="s">
        <v>212</v>
      </c>
      <c r="Q34" s="814"/>
      <c r="R34" s="814"/>
      <c r="S34" s="814"/>
      <c r="T34" s="814"/>
      <c r="U34" s="814"/>
      <c r="V34" s="814"/>
      <c r="W34" s="814"/>
      <c r="X34" s="815"/>
      <c r="Y34" s="816" t="s">
        <v>243</v>
      </c>
      <c r="Z34" s="817"/>
      <c r="AA34" s="817"/>
      <c r="AB34" s="817"/>
      <c r="AC34" s="817"/>
      <c r="AD34" s="817"/>
      <c r="AE34" s="817"/>
      <c r="AF34" s="817"/>
      <c r="AG34" s="817"/>
      <c r="AH34" s="817"/>
      <c r="AI34" s="817"/>
      <c r="AJ34" s="817"/>
      <c r="AK34" s="817"/>
      <c r="AL34" s="817"/>
      <c r="AM34" s="818"/>
    </row>
    <row r="35" spans="1:39" ht="65.25" customHeight="1">
      <c r="B35" s="810"/>
      <c r="C35" s="812"/>
      <c r="D35" s="285">
        <v>2015</v>
      </c>
      <c r="E35" s="285">
        <v>2016</v>
      </c>
      <c r="F35" s="285">
        <v>2017</v>
      </c>
      <c r="G35" s="285">
        <v>2018</v>
      </c>
      <c r="H35" s="285">
        <v>2019</v>
      </c>
      <c r="I35" s="285">
        <v>2020</v>
      </c>
      <c r="J35" s="285">
        <v>2021</v>
      </c>
      <c r="K35" s="285">
        <v>2022</v>
      </c>
      <c r="L35" s="285">
        <v>2023</v>
      </c>
      <c r="M35" s="429">
        <v>2024</v>
      </c>
      <c r="N35" s="82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USL</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t="15"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t="1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673</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t="15"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ht="1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4">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9" t="s">
        <v>211</v>
      </c>
      <c r="C217" s="811" t="s">
        <v>33</v>
      </c>
      <c r="D217" s="284" t="s">
        <v>421</v>
      </c>
      <c r="E217" s="813" t="s">
        <v>209</v>
      </c>
      <c r="F217" s="814"/>
      <c r="G217" s="814"/>
      <c r="H217" s="814"/>
      <c r="I217" s="814"/>
      <c r="J217" s="814"/>
      <c r="K217" s="814"/>
      <c r="L217" s="814"/>
      <c r="M217" s="815"/>
      <c r="N217" s="819" t="s">
        <v>213</v>
      </c>
      <c r="O217" s="284" t="s">
        <v>422</v>
      </c>
      <c r="P217" s="813" t="s">
        <v>212</v>
      </c>
      <c r="Q217" s="814"/>
      <c r="R217" s="814"/>
      <c r="S217" s="814"/>
      <c r="T217" s="814"/>
      <c r="U217" s="814"/>
      <c r="V217" s="814"/>
      <c r="W217" s="814"/>
      <c r="X217" s="815"/>
      <c r="Y217" s="816" t="s">
        <v>243</v>
      </c>
      <c r="Z217" s="817"/>
      <c r="AA217" s="817"/>
      <c r="AB217" s="817"/>
      <c r="AC217" s="817"/>
      <c r="AD217" s="817"/>
      <c r="AE217" s="817"/>
      <c r="AF217" s="817"/>
      <c r="AG217" s="817"/>
      <c r="AH217" s="817"/>
      <c r="AI217" s="817"/>
      <c r="AJ217" s="817"/>
      <c r="AK217" s="817"/>
      <c r="AL217" s="817"/>
      <c r="AM217" s="818"/>
    </row>
    <row r="218" spans="1:39" ht="60.75" customHeight="1">
      <c r="B218" s="810"/>
      <c r="C218" s="812"/>
      <c r="D218" s="285">
        <v>2016</v>
      </c>
      <c r="E218" s="285">
        <v>2017</v>
      </c>
      <c r="F218" s="285">
        <v>2018</v>
      </c>
      <c r="G218" s="285">
        <v>2019</v>
      </c>
      <c r="H218" s="285">
        <v>2020</v>
      </c>
      <c r="I218" s="285">
        <v>2021</v>
      </c>
      <c r="J218" s="285">
        <v>2022</v>
      </c>
      <c r="K218" s="285">
        <v>2023</v>
      </c>
      <c r="L218" s="285">
        <v>2024</v>
      </c>
      <c r="M218" s="285">
        <v>2025</v>
      </c>
      <c r="N218" s="82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USL</v>
      </c>
      <c r="AC218" s="285" t="str">
        <f>'1.  LRAMVA Summary'!H52</f>
        <v>Sentinel Lighting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t="15"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4">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9" t="s">
        <v>211</v>
      </c>
      <c r="C400" s="811" t="s">
        <v>33</v>
      </c>
      <c r="D400" s="284" t="s">
        <v>421</v>
      </c>
      <c r="E400" s="813" t="s">
        <v>209</v>
      </c>
      <c r="F400" s="814"/>
      <c r="G400" s="814"/>
      <c r="H400" s="814"/>
      <c r="I400" s="814"/>
      <c r="J400" s="814"/>
      <c r="K400" s="814"/>
      <c r="L400" s="814"/>
      <c r="M400" s="815"/>
      <c r="N400" s="819" t="s">
        <v>213</v>
      </c>
      <c r="O400" s="284" t="s">
        <v>422</v>
      </c>
      <c r="P400" s="813" t="s">
        <v>212</v>
      </c>
      <c r="Q400" s="814"/>
      <c r="R400" s="814"/>
      <c r="S400" s="814"/>
      <c r="T400" s="814"/>
      <c r="U400" s="814"/>
      <c r="V400" s="814"/>
      <c r="W400" s="814"/>
      <c r="X400" s="815"/>
      <c r="Y400" s="816" t="s">
        <v>243</v>
      </c>
      <c r="Z400" s="817"/>
      <c r="AA400" s="817"/>
      <c r="AB400" s="817"/>
      <c r="AC400" s="817"/>
      <c r="AD400" s="817"/>
      <c r="AE400" s="817"/>
      <c r="AF400" s="817"/>
      <c r="AG400" s="817"/>
      <c r="AH400" s="817"/>
      <c r="AI400" s="817"/>
      <c r="AJ400" s="817"/>
      <c r="AK400" s="817"/>
      <c r="AL400" s="817"/>
      <c r="AM400" s="818"/>
    </row>
    <row r="401" spans="1:39" ht="61.5" customHeight="1">
      <c r="B401" s="810"/>
      <c r="C401" s="812"/>
      <c r="D401" s="285">
        <v>2017</v>
      </c>
      <c r="E401" s="285">
        <v>2018</v>
      </c>
      <c r="F401" s="285">
        <v>2019</v>
      </c>
      <c r="G401" s="285">
        <v>2020</v>
      </c>
      <c r="H401" s="285">
        <v>2021</v>
      </c>
      <c r="I401" s="285">
        <v>2022</v>
      </c>
      <c r="J401" s="285">
        <v>2023</v>
      </c>
      <c r="K401" s="285">
        <v>2024</v>
      </c>
      <c r="L401" s="285">
        <v>2025</v>
      </c>
      <c r="M401" s="285">
        <v>2026</v>
      </c>
      <c r="N401" s="82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USL</v>
      </c>
      <c r="AC401" s="285" t="str">
        <f>'1.  LRAMVA Summary'!H52</f>
        <v>Sentinel Lighting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1883688</v>
      </c>
      <c r="E471" s="295">
        <v>1512660</v>
      </c>
      <c r="F471" s="295">
        <v>1512660</v>
      </c>
      <c r="G471" s="295">
        <v>1512660</v>
      </c>
      <c r="H471" s="295">
        <v>1512660</v>
      </c>
      <c r="I471" s="295">
        <v>1512660</v>
      </c>
      <c r="J471" s="295">
        <v>1512660</v>
      </c>
      <c r="K471" s="295">
        <v>1512645</v>
      </c>
      <c r="L471" s="295">
        <v>1512645</v>
      </c>
      <c r="M471" s="295">
        <v>1509219</v>
      </c>
      <c r="N471" s="291"/>
      <c r="O471" s="295">
        <v>130</v>
      </c>
      <c r="P471" s="295">
        <v>105</v>
      </c>
      <c r="Q471" s="295">
        <v>105</v>
      </c>
      <c r="R471" s="295">
        <v>105</v>
      </c>
      <c r="S471" s="295">
        <v>105</v>
      </c>
      <c r="T471" s="295">
        <v>105</v>
      </c>
      <c r="U471" s="295">
        <v>105</v>
      </c>
      <c r="V471" s="295">
        <v>105</v>
      </c>
      <c r="W471" s="295">
        <v>105</v>
      </c>
      <c r="X471" s="295">
        <v>105</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759" t="s">
        <v>762</v>
      </c>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261892</v>
      </c>
      <c r="E474" s="295">
        <v>261892</v>
      </c>
      <c r="F474" s="295">
        <v>261892</v>
      </c>
      <c r="G474" s="295">
        <v>261892</v>
      </c>
      <c r="H474" s="295">
        <v>261892</v>
      </c>
      <c r="I474" s="295">
        <v>261892</v>
      </c>
      <c r="J474" s="295">
        <v>261892</v>
      </c>
      <c r="K474" s="295">
        <v>261892</v>
      </c>
      <c r="L474" s="295">
        <v>261892</v>
      </c>
      <c r="M474" s="295">
        <v>261892</v>
      </c>
      <c r="N474" s="291"/>
      <c r="O474" s="295">
        <v>62</v>
      </c>
      <c r="P474" s="295">
        <v>62</v>
      </c>
      <c r="Q474" s="295">
        <v>62</v>
      </c>
      <c r="R474" s="295">
        <v>62</v>
      </c>
      <c r="S474" s="295">
        <v>62</v>
      </c>
      <c r="T474" s="295">
        <v>62</v>
      </c>
      <c r="U474" s="295">
        <v>62</v>
      </c>
      <c r="V474" s="295">
        <v>62</v>
      </c>
      <c r="W474" s="295">
        <v>62</v>
      </c>
      <c r="X474" s="295">
        <v>62</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759" t="s">
        <v>762</v>
      </c>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v>23</v>
      </c>
      <c r="B477" s="758" t="s">
        <v>760</v>
      </c>
      <c r="C477" s="291" t="s">
        <v>25</v>
      </c>
      <c r="D477" s="295">
        <v>1617853</v>
      </c>
      <c r="E477" s="295">
        <v>1171630</v>
      </c>
      <c r="F477" s="295">
        <v>1171630</v>
      </c>
      <c r="G477" s="295">
        <v>1171630</v>
      </c>
      <c r="H477" s="295">
        <v>1171630</v>
      </c>
      <c r="I477" s="295">
        <v>1171630</v>
      </c>
      <c r="J477" s="295">
        <v>1171630</v>
      </c>
      <c r="K477" s="295">
        <v>1171608</v>
      </c>
      <c r="L477" s="295">
        <v>1171608</v>
      </c>
      <c r="M477" s="295">
        <v>1171608</v>
      </c>
      <c r="N477" s="291"/>
      <c r="O477" s="295">
        <v>111</v>
      </c>
      <c r="P477" s="295">
        <v>81</v>
      </c>
      <c r="Q477" s="295">
        <v>81</v>
      </c>
      <c r="R477" s="295">
        <v>81</v>
      </c>
      <c r="S477" s="295">
        <v>81</v>
      </c>
      <c r="T477" s="295">
        <v>81</v>
      </c>
      <c r="U477" s="295">
        <v>81</v>
      </c>
      <c r="V477" s="295">
        <v>81</v>
      </c>
      <c r="W477" s="295">
        <v>81</v>
      </c>
      <c r="X477" s="295">
        <v>81</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759" t="s">
        <v>762</v>
      </c>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191679</v>
      </c>
      <c r="E480" s="295">
        <v>191679</v>
      </c>
      <c r="F480" s="295">
        <v>191679</v>
      </c>
      <c r="G480" s="295">
        <v>191679</v>
      </c>
      <c r="H480" s="295">
        <v>191679</v>
      </c>
      <c r="I480" s="295">
        <v>191679</v>
      </c>
      <c r="J480" s="295">
        <v>191679</v>
      </c>
      <c r="K480" s="295">
        <v>191679</v>
      </c>
      <c r="L480" s="295">
        <v>191679</v>
      </c>
      <c r="M480" s="295">
        <v>191679</v>
      </c>
      <c r="N480" s="291"/>
      <c r="O480" s="295">
        <v>18</v>
      </c>
      <c r="P480" s="295">
        <v>18</v>
      </c>
      <c r="Q480" s="295">
        <v>18</v>
      </c>
      <c r="R480" s="295">
        <v>18</v>
      </c>
      <c r="S480" s="295">
        <v>18</v>
      </c>
      <c r="T480" s="295">
        <v>18</v>
      </c>
      <c r="U480" s="295">
        <v>18</v>
      </c>
      <c r="V480" s="295">
        <v>18</v>
      </c>
      <c r="W480" s="295">
        <v>18</v>
      </c>
      <c r="X480" s="295">
        <v>18</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759" t="s">
        <v>762</v>
      </c>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 outlineLevel="1">
      <c r="A483" s="532"/>
      <c r="B483" s="504" t="s">
        <v>499</v>
      </c>
      <c r="C483" s="291"/>
      <c r="D483" s="291"/>
      <c r="E483" s="291"/>
      <c r="F483" s="291"/>
      <c r="G483" s="291"/>
      <c r="H483" s="291"/>
      <c r="I483" s="291"/>
      <c r="J483" s="291"/>
      <c r="K483" s="291"/>
      <c r="L483" s="291"/>
      <c r="M483" s="291"/>
      <c r="N483" s="291"/>
      <c r="O483" s="291" t="s">
        <v>762</v>
      </c>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520"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v>1</v>
      </c>
      <c r="AA484" s="410"/>
      <c r="AB484" s="410"/>
      <c r="AC484" s="410"/>
      <c r="AD484" s="410"/>
      <c r="AE484" s="410"/>
      <c r="AF484" s="415"/>
      <c r="AG484" s="415"/>
      <c r="AH484" s="415"/>
      <c r="AI484" s="415"/>
      <c r="AJ484" s="415"/>
      <c r="AK484" s="415"/>
      <c r="AL484" s="415"/>
      <c r="AM484" s="296">
        <f>SUM(Y484:AL484)</f>
        <v>1</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1</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1855096</v>
      </c>
      <c r="E487" s="295">
        <v>1956128</v>
      </c>
      <c r="F487" s="295">
        <v>1956128</v>
      </c>
      <c r="G487" s="295">
        <v>1956128</v>
      </c>
      <c r="H487" s="295">
        <v>1956128</v>
      </c>
      <c r="I487" s="295">
        <v>1866333</v>
      </c>
      <c r="J487" s="295">
        <v>1866333</v>
      </c>
      <c r="K487" s="295">
        <v>1866333</v>
      </c>
      <c r="L487" s="295">
        <v>1831685</v>
      </c>
      <c r="M487" s="295">
        <v>1831685</v>
      </c>
      <c r="N487" s="295">
        <v>12</v>
      </c>
      <c r="O487" s="295">
        <v>352</v>
      </c>
      <c r="P487" s="295">
        <v>394</v>
      </c>
      <c r="Q487" s="295">
        <v>394</v>
      </c>
      <c r="R487" s="295">
        <v>394</v>
      </c>
      <c r="S487" s="295">
        <v>394</v>
      </c>
      <c r="T487" s="295">
        <v>379</v>
      </c>
      <c r="U487" s="295">
        <v>379</v>
      </c>
      <c r="V487" s="295">
        <v>379</v>
      </c>
      <c r="W487" s="295">
        <v>375</v>
      </c>
      <c r="X487" s="295">
        <v>375</v>
      </c>
      <c r="Y487" s="426"/>
      <c r="Z487" s="410">
        <v>0.1358</v>
      </c>
      <c r="AA487" s="410">
        <v>0.86419999999999997</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Z487</f>
        <v>0.1358</v>
      </c>
      <c r="AA488" s="411">
        <f>AA487</f>
        <v>0.86419999999999997</v>
      </c>
      <c r="AB488" s="411">
        <f t="shared" ref="AB488" si="1387">AB487</f>
        <v>0</v>
      </c>
      <c r="AC488" s="411">
        <f t="shared" ref="AC488" si="1388">AC487</f>
        <v>0</v>
      </c>
      <c r="AD488" s="411">
        <f t="shared" ref="AD488" si="1389">AD487</f>
        <v>0</v>
      </c>
      <c r="AE488" s="411">
        <f t="shared" ref="AE488" si="1390">AE487</f>
        <v>0</v>
      </c>
      <c r="AF488" s="411">
        <f t="shared" ref="AF488" si="1391">AF487</f>
        <v>0</v>
      </c>
      <c r="AG488" s="411">
        <f t="shared" ref="AG488" si="1392">AG487</f>
        <v>0</v>
      </c>
      <c r="AH488" s="411">
        <f t="shared" ref="AH488" si="1393">AH487</f>
        <v>0</v>
      </c>
      <c r="AI488" s="411">
        <f t="shared" ref="AI488" si="1394">AI487</f>
        <v>0</v>
      </c>
      <c r="AJ488" s="411">
        <f t="shared" ref="AJ488" si="1395">AJ487</f>
        <v>0</v>
      </c>
      <c r="AK488" s="411">
        <f t="shared" ref="AK488" si="1396">AK487</f>
        <v>0</v>
      </c>
      <c r="AL488" s="411">
        <f t="shared" ref="AL488" si="1397">AL487</f>
        <v>0</v>
      </c>
      <c r="AM488" s="306"/>
    </row>
    <row r="489" spans="1:39" ht="15" outlineLevel="1">
      <c r="A489" s="532"/>
      <c r="B489" s="431"/>
      <c r="C489" s="291"/>
      <c r="D489" s="291"/>
      <c r="E489" s="291"/>
      <c r="F489" s="291"/>
      <c r="G489" s="291"/>
      <c r="H489" s="291"/>
      <c r="I489" s="291"/>
      <c r="J489" s="291"/>
      <c r="K489" s="291"/>
      <c r="L489" s="291"/>
      <c r="M489" s="291"/>
      <c r="N489" s="291"/>
      <c r="O489" s="759" t="s">
        <v>762</v>
      </c>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48284</v>
      </c>
      <c r="E490" s="295">
        <v>48284</v>
      </c>
      <c r="F490" s="295">
        <v>48284</v>
      </c>
      <c r="G490" s="295">
        <v>48284</v>
      </c>
      <c r="H490" s="295">
        <v>45209</v>
      </c>
      <c r="I490" s="295">
        <v>36943</v>
      </c>
      <c r="J490" s="295">
        <v>31338</v>
      </c>
      <c r="K490" s="295">
        <v>20233</v>
      </c>
      <c r="L490" s="295">
        <v>9465</v>
      </c>
      <c r="M490" s="295">
        <v>7049</v>
      </c>
      <c r="N490" s="295">
        <v>12</v>
      </c>
      <c r="O490" s="295">
        <v>10</v>
      </c>
      <c r="P490" s="295">
        <v>10</v>
      </c>
      <c r="Q490" s="295">
        <v>10</v>
      </c>
      <c r="R490" s="295">
        <v>10</v>
      </c>
      <c r="S490" s="295">
        <v>10</v>
      </c>
      <c r="T490" s="295">
        <v>9</v>
      </c>
      <c r="U490" s="295">
        <v>8</v>
      </c>
      <c r="V490" s="295">
        <v>5</v>
      </c>
      <c r="W490" s="295">
        <v>3</v>
      </c>
      <c r="X490" s="295">
        <v>2</v>
      </c>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98">Z490</f>
        <v>1</v>
      </c>
      <c r="AA491" s="411">
        <f t="shared" ref="AA491" si="1399">AA490</f>
        <v>0</v>
      </c>
      <c r="AB491" s="411">
        <f t="shared" ref="AB491" si="1400">AB490</f>
        <v>0</v>
      </c>
      <c r="AC491" s="411">
        <f t="shared" ref="AC491" si="1401">AC490</f>
        <v>0</v>
      </c>
      <c r="AD491" s="411">
        <f t="shared" ref="AD491" si="1402">AD490</f>
        <v>0</v>
      </c>
      <c r="AE491" s="411">
        <f t="shared" ref="AE491" si="1403">AE490</f>
        <v>0</v>
      </c>
      <c r="AF491" s="411">
        <f t="shared" ref="AF491" si="1404">AF490</f>
        <v>0</v>
      </c>
      <c r="AG491" s="411">
        <f t="shared" ref="AG491" si="1405">AG490</f>
        <v>0</v>
      </c>
      <c r="AH491" s="411">
        <f t="shared" ref="AH491" si="1406">AH490</f>
        <v>0</v>
      </c>
      <c r="AI491" s="411">
        <f t="shared" ref="AI491" si="1407">AI490</f>
        <v>0</v>
      </c>
      <c r="AJ491" s="411">
        <f t="shared" ref="AJ491" si="1408">AJ490</f>
        <v>0</v>
      </c>
      <c r="AK491" s="411">
        <f t="shared" ref="AK491" si="1409">AK490</f>
        <v>0</v>
      </c>
      <c r="AL491" s="411">
        <f t="shared" ref="AL491" si="1410">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v>61398</v>
      </c>
      <c r="E493" s="295">
        <v>61398</v>
      </c>
      <c r="F493" s="295">
        <v>61398</v>
      </c>
      <c r="G493" s="295">
        <v>61398</v>
      </c>
      <c r="H493" s="295">
        <v>61398</v>
      </c>
      <c r="I493" s="295">
        <v>61398</v>
      </c>
      <c r="J493" s="295">
        <v>61398</v>
      </c>
      <c r="K493" s="295">
        <v>61398</v>
      </c>
      <c r="L493" s="295">
        <v>61398</v>
      </c>
      <c r="M493" s="295">
        <v>61398</v>
      </c>
      <c r="N493" s="295">
        <v>12</v>
      </c>
      <c r="O493" s="295">
        <v>7</v>
      </c>
      <c r="P493" s="295">
        <v>7</v>
      </c>
      <c r="Q493" s="295">
        <v>7</v>
      </c>
      <c r="R493" s="295">
        <v>7</v>
      </c>
      <c r="S493" s="295">
        <v>7</v>
      </c>
      <c r="T493" s="295">
        <v>7</v>
      </c>
      <c r="U493" s="295">
        <v>7</v>
      </c>
      <c r="V493" s="295">
        <v>7</v>
      </c>
      <c r="W493" s="295">
        <v>7</v>
      </c>
      <c r="X493" s="295">
        <v>7</v>
      </c>
      <c r="Y493" s="426"/>
      <c r="Z493" s="410"/>
      <c r="AA493" s="410">
        <v>1</v>
      </c>
      <c r="AB493" s="410"/>
      <c r="AC493" s="410"/>
      <c r="AD493" s="410"/>
      <c r="AE493" s="410"/>
      <c r="AF493" s="415"/>
      <c r="AG493" s="415"/>
      <c r="AH493" s="415"/>
      <c r="AI493" s="415"/>
      <c r="AJ493" s="415"/>
      <c r="AK493" s="415"/>
      <c r="AL493" s="415"/>
      <c r="AM493" s="296">
        <f>SUM(Y493:AL493)</f>
        <v>1</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Z493</f>
        <v>0</v>
      </c>
      <c r="AA494" s="411">
        <f>AA493</f>
        <v>1</v>
      </c>
      <c r="AB494" s="411">
        <f t="shared" ref="AB494" si="1411">AB493</f>
        <v>0</v>
      </c>
      <c r="AC494" s="411">
        <f t="shared" ref="AC494" si="1412">AC493</f>
        <v>0</v>
      </c>
      <c r="AD494" s="411">
        <f t="shared" ref="AD494" si="1413">AD493</f>
        <v>0</v>
      </c>
      <c r="AE494" s="411">
        <f t="shared" ref="AE494" si="1414">AE493</f>
        <v>0</v>
      </c>
      <c r="AF494" s="411">
        <f t="shared" ref="AF494" si="1415">AF493</f>
        <v>0</v>
      </c>
      <c r="AG494" s="411">
        <f t="shared" ref="AG494" si="1416">AG493</f>
        <v>0</v>
      </c>
      <c r="AH494" s="411">
        <f t="shared" ref="AH494" si="1417">AH493</f>
        <v>0</v>
      </c>
      <c r="AI494" s="411">
        <f t="shared" ref="AI494" si="1418">AI493</f>
        <v>0</v>
      </c>
      <c r="AJ494" s="411">
        <f t="shared" ref="AJ494" si="1419">AJ493</f>
        <v>0</v>
      </c>
      <c r="AK494" s="411">
        <f t="shared" ref="AK494" si="1420">AK493</f>
        <v>0</v>
      </c>
      <c r="AL494" s="411">
        <f t="shared" ref="AL494" si="1421">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2">Z496</f>
        <v>0</v>
      </c>
      <c r="AA497" s="411">
        <f t="shared" ref="AA497" si="1423">AA496</f>
        <v>0</v>
      </c>
      <c r="AB497" s="411">
        <f t="shared" ref="AB497" si="1424">AB496</f>
        <v>0</v>
      </c>
      <c r="AC497" s="411">
        <f t="shared" ref="AC497" si="1425">AC496</f>
        <v>0</v>
      </c>
      <c r="AD497" s="411">
        <f t="shared" ref="AD497" si="1426">AD496</f>
        <v>0</v>
      </c>
      <c r="AE497" s="411">
        <f t="shared" ref="AE497" si="1427">AE496</f>
        <v>0</v>
      </c>
      <c r="AF497" s="411">
        <f t="shared" ref="AF497" si="1428">AF496</f>
        <v>0</v>
      </c>
      <c r="AG497" s="411">
        <f t="shared" ref="AG497" si="1429">AG496</f>
        <v>0</v>
      </c>
      <c r="AH497" s="411">
        <f t="shared" ref="AH497" si="1430">AH496</f>
        <v>0</v>
      </c>
      <c r="AI497" s="411">
        <f t="shared" ref="AI497" si="1431">AI496</f>
        <v>0</v>
      </c>
      <c r="AJ497" s="411">
        <f t="shared" ref="AJ497" si="1432">AJ496</f>
        <v>0</v>
      </c>
      <c r="AK497" s="411">
        <f t="shared" ref="AK497" si="1433">AK496</f>
        <v>0</v>
      </c>
      <c r="AL497" s="411">
        <f t="shared" ref="AL497" si="1434">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5">Z499</f>
        <v>0</v>
      </c>
      <c r="AA500" s="411">
        <f t="shared" ref="AA500" si="1436">AA499</f>
        <v>0</v>
      </c>
      <c r="AB500" s="411">
        <f t="shared" ref="AB500" si="1437">AB499</f>
        <v>0</v>
      </c>
      <c r="AC500" s="411">
        <f t="shared" ref="AC500" si="1438">AC499</f>
        <v>0</v>
      </c>
      <c r="AD500" s="411">
        <f t="shared" ref="AD500" si="1439">AD499</f>
        <v>0</v>
      </c>
      <c r="AE500" s="411">
        <f t="shared" ref="AE500" si="1440">AE499</f>
        <v>0</v>
      </c>
      <c r="AF500" s="411">
        <f t="shared" ref="AF500" si="1441">AF499</f>
        <v>0</v>
      </c>
      <c r="AG500" s="411">
        <f t="shared" ref="AG500" si="1442">AG499</f>
        <v>0</v>
      </c>
      <c r="AH500" s="411">
        <f t="shared" ref="AH500" si="1443">AH499</f>
        <v>0</v>
      </c>
      <c r="AI500" s="411">
        <f t="shared" ref="AI500" si="1444">AI499</f>
        <v>0</v>
      </c>
      <c r="AJ500" s="411">
        <f t="shared" ref="AJ500" si="1445">AJ499</f>
        <v>0</v>
      </c>
      <c r="AK500" s="411">
        <f t="shared" ref="AK500" si="1446">AK499</f>
        <v>0</v>
      </c>
      <c r="AL500" s="411">
        <f t="shared" ref="AL500" si="1447">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15" outlineLevel="1">
      <c r="A502" s="532">
        <v>31</v>
      </c>
      <c r="B502" s="758" t="s">
        <v>759</v>
      </c>
      <c r="C502" s="291" t="s">
        <v>25</v>
      </c>
      <c r="D502" s="295">
        <v>123782</v>
      </c>
      <c r="E502" s="295">
        <v>123782</v>
      </c>
      <c r="F502" s="295">
        <v>123782</v>
      </c>
      <c r="G502" s="295">
        <v>123782</v>
      </c>
      <c r="H502" s="295">
        <v>123782</v>
      </c>
      <c r="I502" s="295">
        <v>123782</v>
      </c>
      <c r="J502" s="295">
        <v>123782</v>
      </c>
      <c r="K502" s="295">
        <v>123782</v>
      </c>
      <c r="L502" s="295">
        <v>123782</v>
      </c>
      <c r="M502" s="295">
        <v>123782</v>
      </c>
      <c r="N502" s="295">
        <v>12</v>
      </c>
      <c r="O502" s="295">
        <v>19</v>
      </c>
      <c r="P502" s="295">
        <v>19</v>
      </c>
      <c r="Q502" s="295">
        <v>19</v>
      </c>
      <c r="R502" s="295">
        <v>19</v>
      </c>
      <c r="S502" s="295">
        <v>19</v>
      </c>
      <c r="T502" s="295">
        <v>19</v>
      </c>
      <c r="U502" s="295">
        <v>19</v>
      </c>
      <c r="V502" s="295">
        <v>19</v>
      </c>
      <c r="W502" s="295">
        <v>19</v>
      </c>
      <c r="X502" s="295">
        <v>19</v>
      </c>
      <c r="Y502" s="426">
        <v>1</v>
      </c>
      <c r="Z502" s="410"/>
      <c r="AA502" s="410"/>
      <c r="AB502" s="410"/>
      <c r="AC502" s="410"/>
      <c r="AD502" s="410"/>
      <c r="AE502" s="410"/>
      <c r="AF502" s="415"/>
      <c r="AG502" s="415"/>
      <c r="AH502" s="415"/>
      <c r="AI502" s="415"/>
      <c r="AJ502" s="415"/>
      <c r="AK502" s="415"/>
      <c r="AL502" s="415"/>
      <c r="AM502" s="296">
        <f>SUM(Y502:AL502)</f>
        <v>1</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1</v>
      </c>
      <c r="Z503" s="411">
        <f t="shared" ref="Z503" si="1448">Z502</f>
        <v>0</v>
      </c>
      <c r="AA503" s="411">
        <f t="shared" ref="AA503" si="1449">AA502</f>
        <v>0</v>
      </c>
      <c r="AB503" s="411">
        <f t="shared" ref="AB503" si="1450">AB502</f>
        <v>0</v>
      </c>
      <c r="AC503" s="411">
        <f t="shared" ref="AC503" si="1451">AC502</f>
        <v>0</v>
      </c>
      <c r="AD503" s="411">
        <f t="shared" ref="AD503" si="1452">AD502</f>
        <v>0</v>
      </c>
      <c r="AE503" s="411">
        <f t="shared" ref="AE503" si="1453">AE502</f>
        <v>0</v>
      </c>
      <c r="AF503" s="411">
        <f t="shared" ref="AF503" si="1454">AF502</f>
        <v>0</v>
      </c>
      <c r="AG503" s="411">
        <f t="shared" ref="AG503" si="1455">AG502</f>
        <v>0</v>
      </c>
      <c r="AH503" s="411">
        <f t="shared" ref="AH503" si="1456">AH502</f>
        <v>0</v>
      </c>
      <c r="AI503" s="411">
        <f t="shared" ref="AI503" si="1457">AI502</f>
        <v>0</v>
      </c>
      <c r="AJ503" s="411">
        <f t="shared" ref="AJ503" si="1458">AJ502</f>
        <v>0</v>
      </c>
      <c r="AK503" s="411">
        <f t="shared" ref="AK503" si="1459">AK502</f>
        <v>0</v>
      </c>
      <c r="AL503" s="411">
        <f t="shared" ref="AL503" si="1460">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758" t="s">
        <v>758</v>
      </c>
      <c r="C505" s="291" t="s">
        <v>25</v>
      </c>
      <c r="D505" s="295">
        <v>2930</v>
      </c>
      <c r="E505" s="295">
        <v>2930</v>
      </c>
      <c r="F505" s="295">
        <v>2930</v>
      </c>
      <c r="G505" s="295">
        <v>2930</v>
      </c>
      <c r="H505" s="295">
        <v>2655</v>
      </c>
      <c r="I505" s="295">
        <v>2655</v>
      </c>
      <c r="J505" s="295">
        <v>2655</v>
      </c>
      <c r="K505" s="295">
        <v>2655</v>
      </c>
      <c r="L505" s="295">
        <v>2655</v>
      </c>
      <c r="M505" s="295">
        <v>2655</v>
      </c>
      <c r="N505" s="295">
        <v>12</v>
      </c>
      <c r="O505" s="295">
        <v>0</v>
      </c>
      <c r="P505" s="295">
        <v>0</v>
      </c>
      <c r="Q505" s="295">
        <v>0</v>
      </c>
      <c r="R505" s="295">
        <v>0</v>
      </c>
      <c r="S505" s="295">
        <v>0</v>
      </c>
      <c r="T505" s="295">
        <v>0</v>
      </c>
      <c r="U505" s="295">
        <v>0</v>
      </c>
      <c r="V505" s="295">
        <v>0</v>
      </c>
      <c r="W505" s="295">
        <v>0</v>
      </c>
      <c r="X505" s="295">
        <v>0</v>
      </c>
      <c r="Y505" s="426">
        <v>1</v>
      </c>
      <c r="Z505" s="410"/>
      <c r="AA505" s="410"/>
      <c r="AB505" s="410"/>
      <c r="AC505" s="410"/>
      <c r="AD505" s="410"/>
      <c r="AE505" s="410"/>
      <c r="AF505" s="415"/>
      <c r="AG505" s="415"/>
      <c r="AH505" s="415"/>
      <c r="AI505" s="415"/>
      <c r="AJ505" s="415"/>
      <c r="AK505" s="415"/>
      <c r="AL505" s="415"/>
      <c r="AM505" s="296">
        <f>SUM(Y505:AL505)</f>
        <v>1</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1</v>
      </c>
      <c r="Z506" s="411">
        <f t="shared" ref="Z506" si="1461">Z505</f>
        <v>0</v>
      </c>
      <c r="AA506" s="411">
        <f t="shared" ref="AA506" si="1462">AA505</f>
        <v>0</v>
      </c>
      <c r="AB506" s="411">
        <f t="shared" ref="AB506" si="1463">AB505</f>
        <v>0</v>
      </c>
      <c r="AC506" s="411">
        <f t="shared" ref="AC506" si="1464">AC505</f>
        <v>0</v>
      </c>
      <c r="AD506" s="411">
        <f t="shared" ref="AD506" si="1465">AD505</f>
        <v>0</v>
      </c>
      <c r="AE506" s="411">
        <f t="shared" ref="AE506" si="1466">AE505</f>
        <v>0</v>
      </c>
      <c r="AF506" s="411">
        <f t="shared" ref="AF506" si="1467">AF505</f>
        <v>0</v>
      </c>
      <c r="AG506" s="411">
        <f t="shared" ref="AG506" si="1468">AG505</f>
        <v>0</v>
      </c>
      <c r="AH506" s="411">
        <f t="shared" ref="AH506" si="1469">AH505</f>
        <v>0</v>
      </c>
      <c r="AI506" s="411">
        <f t="shared" ref="AI506" si="1470">AI505</f>
        <v>0</v>
      </c>
      <c r="AJ506" s="411">
        <f t="shared" ref="AJ506" si="1471">AJ505</f>
        <v>0</v>
      </c>
      <c r="AK506" s="411">
        <f t="shared" ref="AK506" si="1472">AK505</f>
        <v>0</v>
      </c>
      <c r="AL506" s="411">
        <f t="shared" ref="AL506" si="1473">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4">Z509</f>
        <v>0</v>
      </c>
      <c r="AA510" s="411">
        <f t="shared" ref="AA510" si="1475">AA509</f>
        <v>0</v>
      </c>
      <c r="AB510" s="411">
        <f t="shared" ref="AB510" si="1476">AB509</f>
        <v>0</v>
      </c>
      <c r="AC510" s="411">
        <f t="shared" ref="AC510" si="1477">AC509</f>
        <v>0</v>
      </c>
      <c r="AD510" s="411">
        <f t="shared" ref="AD510" si="1478">AD509</f>
        <v>0</v>
      </c>
      <c r="AE510" s="411">
        <f t="shared" ref="AE510" si="1479">AE509</f>
        <v>0</v>
      </c>
      <c r="AF510" s="411">
        <f t="shared" ref="AF510" si="1480">AF509</f>
        <v>0</v>
      </c>
      <c r="AG510" s="411">
        <f t="shared" ref="AG510" si="1481">AG509</f>
        <v>0</v>
      </c>
      <c r="AH510" s="411">
        <f t="shared" ref="AH510" si="1482">AH509</f>
        <v>0</v>
      </c>
      <c r="AI510" s="411">
        <f t="shared" ref="AI510" si="1483">AI509</f>
        <v>0</v>
      </c>
      <c r="AJ510" s="411">
        <f t="shared" ref="AJ510" si="1484">AJ509</f>
        <v>0</v>
      </c>
      <c r="AK510" s="411">
        <f t="shared" ref="AK510" si="1485">AK509</f>
        <v>0</v>
      </c>
      <c r="AL510" s="411">
        <f t="shared" ref="AL510" si="1486">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87">Z512</f>
        <v>0</v>
      </c>
      <c r="AA513" s="411">
        <f t="shared" ref="AA513" si="1488">AA512</f>
        <v>0</v>
      </c>
      <c r="AB513" s="411">
        <f t="shared" ref="AB513" si="1489">AB512</f>
        <v>0</v>
      </c>
      <c r="AC513" s="411">
        <f t="shared" ref="AC513" si="1490">AC512</f>
        <v>0</v>
      </c>
      <c r="AD513" s="411">
        <f t="shared" ref="AD513" si="1491">AD512</f>
        <v>0</v>
      </c>
      <c r="AE513" s="411">
        <f t="shared" ref="AE513" si="1492">AE512</f>
        <v>0</v>
      </c>
      <c r="AF513" s="411">
        <f t="shared" ref="AF513" si="1493">AF512</f>
        <v>0</v>
      </c>
      <c r="AG513" s="411">
        <f t="shared" ref="AG513" si="1494">AG512</f>
        <v>0</v>
      </c>
      <c r="AH513" s="411">
        <f t="shared" ref="AH513" si="1495">AH512</f>
        <v>0</v>
      </c>
      <c r="AI513" s="411">
        <f t="shared" ref="AI513" si="1496">AI512</f>
        <v>0</v>
      </c>
      <c r="AJ513" s="411">
        <f t="shared" ref="AJ513" si="1497">AJ512</f>
        <v>0</v>
      </c>
      <c r="AK513" s="411">
        <f t="shared" ref="AK513" si="1498">AK512</f>
        <v>0</v>
      </c>
      <c r="AL513" s="411">
        <f t="shared" ref="AL513" si="1499">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0">Z515</f>
        <v>0</v>
      </c>
      <c r="AA516" s="411">
        <f t="shared" ref="AA516" si="1501">AA515</f>
        <v>0</v>
      </c>
      <c r="AB516" s="411">
        <f t="shared" ref="AB516" si="1502">AB515</f>
        <v>0</v>
      </c>
      <c r="AC516" s="411">
        <f t="shared" ref="AC516" si="1503">AC515</f>
        <v>0</v>
      </c>
      <c r="AD516" s="411">
        <f t="shared" ref="AD516" si="1504">AD515</f>
        <v>0</v>
      </c>
      <c r="AE516" s="411">
        <f t="shared" ref="AE516" si="1505">AE515</f>
        <v>0</v>
      </c>
      <c r="AF516" s="411">
        <f t="shared" ref="AF516" si="1506">AF515</f>
        <v>0</v>
      </c>
      <c r="AG516" s="411">
        <f t="shared" ref="AG516" si="1507">AG515</f>
        <v>0</v>
      </c>
      <c r="AH516" s="411">
        <f t="shared" ref="AH516" si="1508">AH515</f>
        <v>0</v>
      </c>
      <c r="AI516" s="411">
        <f t="shared" ref="AI516" si="1509">AI515</f>
        <v>0</v>
      </c>
      <c r="AJ516" s="411">
        <f t="shared" ref="AJ516" si="1510">AJ515</f>
        <v>0</v>
      </c>
      <c r="AK516" s="411">
        <f t="shared" ref="AK516" si="1511">AK515</f>
        <v>0</v>
      </c>
      <c r="AL516" s="411">
        <f t="shared" ref="AL516" si="1512">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3">Z519</f>
        <v>0</v>
      </c>
      <c r="AA520" s="411">
        <f t="shared" ref="AA520" si="1514">AA519</f>
        <v>0</v>
      </c>
      <c r="AB520" s="411">
        <f t="shared" ref="AB520" si="1515">AB519</f>
        <v>0</v>
      </c>
      <c r="AC520" s="411">
        <f t="shared" ref="AC520" si="1516">AC519</f>
        <v>0</v>
      </c>
      <c r="AD520" s="411">
        <f t="shared" ref="AD520" si="1517">AD519</f>
        <v>0</v>
      </c>
      <c r="AE520" s="411">
        <f t="shared" ref="AE520" si="1518">AE519</f>
        <v>0</v>
      </c>
      <c r="AF520" s="411">
        <f t="shared" ref="AF520" si="1519">AF519</f>
        <v>0</v>
      </c>
      <c r="AG520" s="411">
        <f t="shared" ref="AG520" si="1520">AG519</f>
        <v>0</v>
      </c>
      <c r="AH520" s="411">
        <f t="shared" ref="AH520" si="1521">AH519</f>
        <v>0</v>
      </c>
      <c r="AI520" s="411">
        <f t="shared" ref="AI520" si="1522">AI519</f>
        <v>0</v>
      </c>
      <c r="AJ520" s="411">
        <f t="shared" ref="AJ520" si="1523">AJ519</f>
        <v>0</v>
      </c>
      <c r="AK520" s="411">
        <f t="shared" ref="AK520" si="1524">AK519</f>
        <v>0</v>
      </c>
      <c r="AL520" s="411">
        <f t="shared" ref="AL520" si="1525">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26">Z522</f>
        <v>0</v>
      </c>
      <c r="AA523" s="411">
        <f t="shared" ref="AA523" si="1527">AA522</f>
        <v>0</v>
      </c>
      <c r="AB523" s="411">
        <f t="shared" ref="AB523" si="1528">AB522</f>
        <v>0</v>
      </c>
      <c r="AC523" s="411">
        <f t="shared" ref="AC523" si="1529">AC522</f>
        <v>0</v>
      </c>
      <c r="AD523" s="411">
        <f t="shared" ref="AD523" si="1530">AD522</f>
        <v>0</v>
      </c>
      <c r="AE523" s="411">
        <f t="shared" ref="AE523" si="1531">AE522</f>
        <v>0</v>
      </c>
      <c r="AF523" s="411">
        <f t="shared" ref="AF523" si="1532">AF522</f>
        <v>0</v>
      </c>
      <c r="AG523" s="411">
        <f t="shared" ref="AG523" si="1533">AG522</f>
        <v>0</v>
      </c>
      <c r="AH523" s="411">
        <f t="shared" ref="AH523" si="1534">AH522</f>
        <v>0</v>
      </c>
      <c r="AI523" s="411">
        <f t="shared" ref="AI523" si="1535">AI522</f>
        <v>0</v>
      </c>
      <c r="AJ523" s="411">
        <f t="shared" ref="AJ523" si="1536">AJ522</f>
        <v>0</v>
      </c>
      <c r="AK523" s="411">
        <f t="shared" ref="AK523" si="1537">AK522</f>
        <v>0</v>
      </c>
      <c r="AL523" s="411">
        <f t="shared" ref="AL523" si="1538">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39">Z525</f>
        <v>0</v>
      </c>
      <c r="AA526" s="411">
        <f t="shared" ref="AA526" si="1540">AA525</f>
        <v>0</v>
      </c>
      <c r="AB526" s="411">
        <f t="shared" ref="AB526" si="1541">AB525</f>
        <v>0</v>
      </c>
      <c r="AC526" s="411">
        <f t="shared" ref="AC526" si="1542">AC525</f>
        <v>0</v>
      </c>
      <c r="AD526" s="411">
        <f t="shared" ref="AD526" si="1543">AD525</f>
        <v>0</v>
      </c>
      <c r="AE526" s="411">
        <f t="shared" ref="AE526" si="1544">AE525</f>
        <v>0</v>
      </c>
      <c r="AF526" s="411">
        <f t="shared" ref="AF526" si="1545">AF525</f>
        <v>0</v>
      </c>
      <c r="AG526" s="411">
        <f t="shared" ref="AG526" si="1546">AG525</f>
        <v>0</v>
      </c>
      <c r="AH526" s="411">
        <f t="shared" ref="AH526" si="1547">AH525</f>
        <v>0</v>
      </c>
      <c r="AI526" s="411">
        <f t="shared" ref="AI526" si="1548">AI525</f>
        <v>0</v>
      </c>
      <c r="AJ526" s="411">
        <f t="shared" ref="AJ526" si="1549">AJ525</f>
        <v>0</v>
      </c>
      <c r="AK526" s="411">
        <f t="shared" ref="AK526" si="1550">AK525</f>
        <v>0</v>
      </c>
      <c r="AL526" s="411">
        <f t="shared" ref="AL526" si="1551">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2">Z528</f>
        <v>0</v>
      </c>
      <c r="AA529" s="411">
        <f t="shared" ref="AA529" si="1553">AA528</f>
        <v>0</v>
      </c>
      <c r="AB529" s="411">
        <f t="shared" ref="AB529" si="1554">AB528</f>
        <v>0</v>
      </c>
      <c r="AC529" s="411">
        <f t="shared" ref="AC529" si="1555">AC528</f>
        <v>0</v>
      </c>
      <c r="AD529" s="411">
        <f t="shared" ref="AD529" si="1556">AD528</f>
        <v>0</v>
      </c>
      <c r="AE529" s="411">
        <f t="shared" ref="AE529" si="1557">AE528</f>
        <v>0</v>
      </c>
      <c r="AF529" s="411">
        <f t="shared" ref="AF529" si="1558">AF528</f>
        <v>0</v>
      </c>
      <c r="AG529" s="411">
        <f t="shared" ref="AG529" si="1559">AG528</f>
        <v>0</v>
      </c>
      <c r="AH529" s="411">
        <f t="shared" ref="AH529" si="1560">AH528</f>
        <v>0</v>
      </c>
      <c r="AI529" s="411">
        <f t="shared" ref="AI529" si="1561">AI528</f>
        <v>0</v>
      </c>
      <c r="AJ529" s="411">
        <f t="shared" ref="AJ529" si="1562">AJ528</f>
        <v>0</v>
      </c>
      <c r="AK529" s="411">
        <f t="shared" ref="AK529" si="1563">AK528</f>
        <v>0</v>
      </c>
      <c r="AL529" s="411">
        <f t="shared" ref="AL529" si="1564">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5">Z531</f>
        <v>0</v>
      </c>
      <c r="AA532" s="411">
        <f t="shared" ref="AA532" si="1566">AA531</f>
        <v>0</v>
      </c>
      <c r="AB532" s="411">
        <f t="shared" ref="AB532" si="1567">AB531</f>
        <v>0</v>
      </c>
      <c r="AC532" s="411">
        <f t="shared" ref="AC532" si="1568">AC531</f>
        <v>0</v>
      </c>
      <c r="AD532" s="411">
        <f t="shared" ref="AD532" si="1569">AD531</f>
        <v>0</v>
      </c>
      <c r="AE532" s="411">
        <f t="shared" ref="AE532" si="1570">AE531</f>
        <v>0</v>
      </c>
      <c r="AF532" s="411">
        <f t="shared" ref="AF532" si="1571">AF531</f>
        <v>0</v>
      </c>
      <c r="AG532" s="411">
        <f t="shared" ref="AG532" si="1572">AG531</f>
        <v>0</v>
      </c>
      <c r="AH532" s="411">
        <f t="shared" ref="AH532" si="1573">AH531</f>
        <v>0</v>
      </c>
      <c r="AI532" s="411">
        <f t="shared" ref="AI532" si="1574">AI531</f>
        <v>0</v>
      </c>
      <c r="AJ532" s="411">
        <f t="shared" ref="AJ532" si="1575">AJ531</f>
        <v>0</v>
      </c>
      <c r="AK532" s="411">
        <f t="shared" ref="AK532" si="1576">AK531</f>
        <v>0</v>
      </c>
      <c r="AL532" s="411">
        <f t="shared" ref="AL532" si="1577">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78">Z534</f>
        <v>0</v>
      </c>
      <c r="AA535" s="411">
        <f t="shared" ref="AA535" si="1579">AA534</f>
        <v>0</v>
      </c>
      <c r="AB535" s="411">
        <f t="shared" ref="AB535" si="1580">AB534</f>
        <v>0</v>
      </c>
      <c r="AC535" s="411">
        <f t="shared" ref="AC535" si="1581">AC534</f>
        <v>0</v>
      </c>
      <c r="AD535" s="411">
        <f t="shared" ref="AD535" si="1582">AD534</f>
        <v>0</v>
      </c>
      <c r="AE535" s="411">
        <f t="shared" ref="AE535" si="1583">AE534</f>
        <v>0</v>
      </c>
      <c r="AF535" s="411">
        <f t="shared" ref="AF535" si="1584">AF534</f>
        <v>0</v>
      </c>
      <c r="AG535" s="411">
        <f t="shared" ref="AG535" si="1585">AG534</f>
        <v>0</v>
      </c>
      <c r="AH535" s="411">
        <f t="shared" ref="AH535" si="1586">AH534</f>
        <v>0</v>
      </c>
      <c r="AI535" s="411">
        <f t="shared" ref="AI535" si="1587">AI534</f>
        <v>0</v>
      </c>
      <c r="AJ535" s="411">
        <f t="shared" ref="AJ535" si="1588">AJ534</f>
        <v>0</v>
      </c>
      <c r="AK535" s="411">
        <f t="shared" ref="AK535" si="1589">AK534</f>
        <v>0</v>
      </c>
      <c r="AL535" s="411">
        <f t="shared" ref="AL535" si="1590">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1">Z537</f>
        <v>0</v>
      </c>
      <c r="AA538" s="411">
        <f t="shared" ref="AA538" si="1592">AA537</f>
        <v>0</v>
      </c>
      <c r="AB538" s="411">
        <f t="shared" ref="AB538" si="1593">AB537</f>
        <v>0</v>
      </c>
      <c r="AC538" s="411">
        <f t="shared" ref="AC538" si="1594">AC537</f>
        <v>0</v>
      </c>
      <c r="AD538" s="411">
        <f t="shared" ref="AD538" si="1595">AD537</f>
        <v>0</v>
      </c>
      <c r="AE538" s="411">
        <f t="shared" ref="AE538" si="1596">AE537</f>
        <v>0</v>
      </c>
      <c r="AF538" s="411">
        <f t="shared" ref="AF538" si="1597">AF537</f>
        <v>0</v>
      </c>
      <c r="AG538" s="411">
        <f t="shared" ref="AG538" si="1598">AG537</f>
        <v>0</v>
      </c>
      <c r="AH538" s="411">
        <f t="shared" ref="AH538" si="1599">AH537</f>
        <v>0</v>
      </c>
      <c r="AI538" s="411">
        <f t="shared" ref="AI538" si="1600">AI537</f>
        <v>0</v>
      </c>
      <c r="AJ538" s="411">
        <f t="shared" ref="AJ538" si="1601">AJ537</f>
        <v>0</v>
      </c>
      <c r="AK538" s="411">
        <f t="shared" ref="AK538" si="1602">AK537</f>
        <v>0</v>
      </c>
      <c r="AL538" s="411">
        <f t="shared" ref="AL538" si="1603">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4">Z540</f>
        <v>0</v>
      </c>
      <c r="AA541" s="411">
        <f t="shared" ref="AA541" si="1605">AA540</f>
        <v>0</v>
      </c>
      <c r="AB541" s="411">
        <f t="shared" ref="AB541" si="1606">AB540</f>
        <v>0</v>
      </c>
      <c r="AC541" s="411">
        <f t="shared" ref="AC541" si="1607">AC540</f>
        <v>0</v>
      </c>
      <c r="AD541" s="411">
        <f t="shared" ref="AD541" si="1608">AD540</f>
        <v>0</v>
      </c>
      <c r="AE541" s="411">
        <f t="shared" ref="AE541" si="1609">AE540</f>
        <v>0</v>
      </c>
      <c r="AF541" s="411">
        <f t="shared" ref="AF541" si="1610">AF540</f>
        <v>0</v>
      </c>
      <c r="AG541" s="411">
        <f t="shared" ref="AG541" si="1611">AG540</f>
        <v>0</v>
      </c>
      <c r="AH541" s="411">
        <f t="shared" ref="AH541" si="1612">AH540</f>
        <v>0</v>
      </c>
      <c r="AI541" s="411">
        <f t="shared" ref="AI541" si="1613">AI540</f>
        <v>0</v>
      </c>
      <c r="AJ541" s="411">
        <f t="shared" ref="AJ541" si="1614">AJ540</f>
        <v>0</v>
      </c>
      <c r="AK541" s="411">
        <f t="shared" ref="AK541" si="1615">AK540</f>
        <v>0</v>
      </c>
      <c r="AL541" s="411">
        <f t="shared" ref="AL541" si="1616">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17">Z543</f>
        <v>0</v>
      </c>
      <c r="AA544" s="411">
        <f t="shared" ref="AA544" si="1618">AA543</f>
        <v>0</v>
      </c>
      <c r="AB544" s="411">
        <f t="shared" ref="AB544" si="1619">AB543</f>
        <v>0</v>
      </c>
      <c r="AC544" s="411">
        <f t="shared" ref="AC544" si="1620">AC543</f>
        <v>0</v>
      </c>
      <c r="AD544" s="411">
        <f t="shared" ref="AD544" si="1621">AD543</f>
        <v>0</v>
      </c>
      <c r="AE544" s="411">
        <f t="shared" ref="AE544" si="1622">AE543</f>
        <v>0</v>
      </c>
      <c r="AF544" s="411">
        <f t="shared" ref="AF544" si="1623">AF543</f>
        <v>0</v>
      </c>
      <c r="AG544" s="411">
        <f t="shared" ref="AG544" si="1624">AG543</f>
        <v>0</v>
      </c>
      <c r="AH544" s="411">
        <f t="shared" ref="AH544" si="1625">AH543</f>
        <v>0</v>
      </c>
      <c r="AI544" s="411">
        <f t="shared" ref="AI544" si="1626">AI543</f>
        <v>0</v>
      </c>
      <c r="AJ544" s="411">
        <f t="shared" ref="AJ544" si="1627">AJ543</f>
        <v>0</v>
      </c>
      <c r="AK544" s="411">
        <f t="shared" ref="AK544" si="1628">AK543</f>
        <v>0</v>
      </c>
      <c r="AL544" s="411">
        <f t="shared" ref="AL544" si="1629">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0">Z546</f>
        <v>0</v>
      </c>
      <c r="AA547" s="411">
        <f t="shared" ref="AA547" si="1631">AA546</f>
        <v>0</v>
      </c>
      <c r="AB547" s="411">
        <f t="shared" ref="AB547" si="1632">AB546</f>
        <v>0</v>
      </c>
      <c r="AC547" s="411">
        <f t="shared" ref="AC547" si="1633">AC546</f>
        <v>0</v>
      </c>
      <c r="AD547" s="411">
        <f t="shared" ref="AD547" si="1634">AD546</f>
        <v>0</v>
      </c>
      <c r="AE547" s="411">
        <f t="shared" ref="AE547" si="1635">AE546</f>
        <v>0</v>
      </c>
      <c r="AF547" s="411">
        <f t="shared" ref="AF547" si="1636">AF546</f>
        <v>0</v>
      </c>
      <c r="AG547" s="411">
        <f t="shared" ref="AG547" si="1637">AG546</f>
        <v>0</v>
      </c>
      <c r="AH547" s="411">
        <f t="shared" ref="AH547" si="1638">AH546</f>
        <v>0</v>
      </c>
      <c r="AI547" s="411">
        <f t="shared" ref="AI547" si="1639">AI546</f>
        <v>0</v>
      </c>
      <c r="AJ547" s="411">
        <f t="shared" ref="AJ547" si="1640">AJ546</f>
        <v>0</v>
      </c>
      <c r="AK547" s="411">
        <f t="shared" ref="AK547" si="1641">AK546</f>
        <v>0</v>
      </c>
      <c r="AL547" s="411">
        <f t="shared" ref="AL547" si="1642">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3">Z549</f>
        <v>0</v>
      </c>
      <c r="AA550" s="411">
        <f t="shared" ref="AA550" si="1644">AA549</f>
        <v>0</v>
      </c>
      <c r="AB550" s="411">
        <f t="shared" ref="AB550" si="1645">AB549</f>
        <v>0</v>
      </c>
      <c r="AC550" s="411">
        <f t="shared" ref="AC550" si="1646">AC549</f>
        <v>0</v>
      </c>
      <c r="AD550" s="411">
        <f t="shared" ref="AD550" si="1647">AD549</f>
        <v>0</v>
      </c>
      <c r="AE550" s="411">
        <f t="shared" ref="AE550" si="1648">AE549</f>
        <v>0</v>
      </c>
      <c r="AF550" s="411">
        <f t="shared" ref="AF550" si="1649">AF549</f>
        <v>0</v>
      </c>
      <c r="AG550" s="411">
        <f t="shared" ref="AG550" si="1650">AG549</f>
        <v>0</v>
      </c>
      <c r="AH550" s="411">
        <f t="shared" ref="AH550" si="1651">AH549</f>
        <v>0</v>
      </c>
      <c r="AI550" s="411">
        <f t="shared" ref="AI550" si="1652">AI549</f>
        <v>0</v>
      </c>
      <c r="AJ550" s="411">
        <f t="shared" ref="AJ550" si="1653">AJ549</f>
        <v>0</v>
      </c>
      <c r="AK550" s="411">
        <f t="shared" ref="AK550" si="1654">AK549</f>
        <v>0</v>
      </c>
      <c r="AL550" s="411">
        <f t="shared" ref="AL550" si="1655">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56">Z552</f>
        <v>0</v>
      </c>
      <c r="AA553" s="411">
        <f t="shared" ref="AA553" si="1657">AA552</f>
        <v>0</v>
      </c>
      <c r="AB553" s="411">
        <f t="shared" ref="AB553" si="1658">AB552</f>
        <v>0</v>
      </c>
      <c r="AC553" s="411">
        <f t="shared" ref="AC553" si="1659">AC552</f>
        <v>0</v>
      </c>
      <c r="AD553" s="411">
        <f t="shared" ref="AD553" si="1660">AD552</f>
        <v>0</v>
      </c>
      <c r="AE553" s="411">
        <f t="shared" ref="AE553" si="1661">AE552</f>
        <v>0</v>
      </c>
      <c r="AF553" s="411">
        <f t="shared" ref="AF553" si="1662">AF552</f>
        <v>0</v>
      </c>
      <c r="AG553" s="411">
        <f t="shared" ref="AG553" si="1663">AG552</f>
        <v>0</v>
      </c>
      <c r="AH553" s="411">
        <f t="shared" ref="AH553" si="1664">AH552</f>
        <v>0</v>
      </c>
      <c r="AI553" s="411">
        <f t="shared" ref="AI553" si="1665">AI552</f>
        <v>0</v>
      </c>
      <c r="AJ553" s="411">
        <f t="shared" ref="AJ553" si="1666">AJ552</f>
        <v>0</v>
      </c>
      <c r="AK553" s="411">
        <f t="shared" ref="AK553" si="1667">AK552</f>
        <v>0</v>
      </c>
      <c r="AL553" s="411">
        <f t="shared" ref="AL553" si="1668">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69">Z555</f>
        <v>0</v>
      </c>
      <c r="AA556" s="411">
        <f t="shared" ref="AA556" si="1670">AA555</f>
        <v>0</v>
      </c>
      <c r="AB556" s="411">
        <f t="shared" ref="AB556" si="1671">AB555</f>
        <v>0</v>
      </c>
      <c r="AC556" s="411">
        <f t="shared" ref="AC556" si="1672">AC555</f>
        <v>0</v>
      </c>
      <c r="AD556" s="411">
        <f t="shared" ref="AD556" si="1673">AD555</f>
        <v>0</v>
      </c>
      <c r="AE556" s="411">
        <f t="shared" ref="AE556" si="1674">AE555</f>
        <v>0</v>
      </c>
      <c r="AF556" s="411">
        <f t="shared" ref="AF556" si="1675">AF555</f>
        <v>0</v>
      </c>
      <c r="AG556" s="411">
        <f t="shared" ref="AG556" si="1676">AG555</f>
        <v>0</v>
      </c>
      <c r="AH556" s="411">
        <f t="shared" ref="AH556" si="1677">AH555</f>
        <v>0</v>
      </c>
      <c r="AI556" s="411">
        <f t="shared" ref="AI556" si="1678">AI555</f>
        <v>0</v>
      </c>
      <c r="AJ556" s="411">
        <f t="shared" ref="AJ556" si="1679">AJ555</f>
        <v>0</v>
      </c>
      <c r="AK556" s="411">
        <f t="shared" ref="AK556" si="1680">AK555</f>
        <v>0</v>
      </c>
      <c r="AL556" s="411">
        <f t="shared" ref="AL556" si="1681">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2">Z558</f>
        <v>0</v>
      </c>
      <c r="AA559" s="411">
        <f t="shared" ref="AA559" si="1683">AA558</f>
        <v>0</v>
      </c>
      <c r="AB559" s="411">
        <f t="shared" ref="AB559" si="1684">AB558</f>
        <v>0</v>
      </c>
      <c r="AC559" s="411">
        <f t="shared" ref="AC559" si="1685">AC558</f>
        <v>0</v>
      </c>
      <c r="AD559" s="411">
        <f t="shared" ref="AD559" si="1686">AD558</f>
        <v>0</v>
      </c>
      <c r="AE559" s="411">
        <f t="shared" ref="AE559" si="1687">AE558</f>
        <v>0</v>
      </c>
      <c r="AF559" s="411">
        <f t="shared" ref="AF559" si="1688">AF558</f>
        <v>0</v>
      </c>
      <c r="AG559" s="411">
        <f t="shared" ref="AG559" si="1689">AG558</f>
        <v>0</v>
      </c>
      <c r="AH559" s="411">
        <f t="shared" ref="AH559" si="1690">AH558</f>
        <v>0</v>
      </c>
      <c r="AI559" s="411">
        <f t="shared" ref="AI559" si="1691">AI558</f>
        <v>0</v>
      </c>
      <c r="AJ559" s="411">
        <f t="shared" ref="AJ559" si="1692">AJ558</f>
        <v>0</v>
      </c>
      <c r="AK559" s="411">
        <f t="shared" ref="AK559" si="1693">AK558</f>
        <v>0</v>
      </c>
      <c r="AL559" s="411">
        <f t="shared" ref="AL559" si="1694">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
      <c r="B561" s="327" t="s">
        <v>292</v>
      </c>
      <c r="C561" s="329"/>
      <c r="D561" s="329">
        <f>SUM(D404:D559)</f>
        <v>6046602</v>
      </c>
      <c r="E561" s="329"/>
      <c r="F561" s="329"/>
      <c r="G561" s="329"/>
      <c r="H561" s="329"/>
      <c r="I561" s="329"/>
      <c r="J561" s="329"/>
      <c r="K561" s="329"/>
      <c r="L561" s="329"/>
      <c r="M561" s="329"/>
      <c r="N561" s="329"/>
      <c r="O561" s="329">
        <f>SUM(O404:O559)</f>
        <v>709</v>
      </c>
      <c r="P561" s="329"/>
      <c r="Q561" s="329"/>
      <c r="R561" s="329"/>
      <c r="S561" s="329"/>
      <c r="T561" s="329"/>
      <c r="U561" s="329"/>
      <c r="V561" s="329"/>
      <c r="W561" s="329"/>
      <c r="X561" s="329"/>
      <c r="Y561" s="329">
        <f>IF(Y402="kWh",SUMPRODUCT(D404:D559,Y404:Y559))</f>
        <v>4081824</v>
      </c>
      <c r="Z561" s="329">
        <f>IF(Z402="kWh",SUMPRODUCT(D404:D559,Z404:Z559))</f>
        <v>300206.0368</v>
      </c>
      <c r="AA561" s="329">
        <f>IF(AA402="kw",SUMPRODUCT(N404:N559,O404:O559,AA404:AA559),SUMPRODUCT(D404:D559,AA404:AA559))</f>
        <v>3734.3807999999999</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3262791</v>
      </c>
      <c r="Z562" s="392">
        <f>HLOOKUP(Z218,'2. LRAMVA Threshold'!$B$42:$Q$53,9,FALSE)</f>
        <v>4037004</v>
      </c>
      <c r="AA562" s="392">
        <f>HLOOKUP(AA218,'2. LRAMVA Threshold'!$B$42:$Q$53,9,FALSE)</f>
        <v>11672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5.4999999999999997E-3</v>
      </c>
      <c r="Z564" s="341">
        <f>HLOOKUP(Z$35,'3.  Distribution Rates'!$C$122:$P$133,9,FALSE)</f>
        <v>7.4999999999999997E-3</v>
      </c>
      <c r="AA564" s="341">
        <f>HLOOKUP(AA$35,'3.  Distribution Rates'!$C$122:$P$133,9,FALSE)</f>
        <v>1.4534</v>
      </c>
      <c r="AB564" s="341">
        <f>HLOOKUP(AB$35,'3.  Distribution Rates'!$C$122:$P$133,9,FALSE)</f>
        <v>1.5900000000000001E-2</v>
      </c>
      <c r="AC564" s="341">
        <f>HLOOKUP(AC$35,'3.  Distribution Rates'!$C$122:$P$133,9,FALSE)</f>
        <v>19.8293</v>
      </c>
      <c r="AD564" s="341">
        <f>HLOOKUP(AD$35,'3.  Distribution Rates'!$C$122:$P$133,9,FALSE)</f>
        <v>3.3677000000000001</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5">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5"/>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5"/>
        <v>0</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5"/>
        <v>0</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96">Y209*Y564</f>
        <v>0</v>
      </c>
      <c r="Z569" s="378">
        <f t="shared" si="1696"/>
        <v>0</v>
      </c>
      <c r="AA569" s="378">
        <f t="shared" si="1696"/>
        <v>0</v>
      </c>
      <c r="AB569" s="378">
        <f>AB209*AB564</f>
        <v>0</v>
      </c>
      <c r="AC569" s="378">
        <f t="shared" si="1696"/>
        <v>0</v>
      </c>
      <c r="AD569" s="378">
        <f t="shared" si="1696"/>
        <v>0</v>
      </c>
      <c r="AE569" s="378">
        <f t="shared" si="1696"/>
        <v>0</v>
      </c>
      <c r="AF569" s="378">
        <f t="shared" si="1696"/>
        <v>0</v>
      </c>
      <c r="AG569" s="378">
        <f t="shared" si="1696"/>
        <v>0</v>
      </c>
      <c r="AH569" s="378">
        <f t="shared" si="1696"/>
        <v>0</v>
      </c>
      <c r="AI569" s="378">
        <f t="shared" si="1696"/>
        <v>0</v>
      </c>
      <c r="AJ569" s="378">
        <f t="shared" si="1696"/>
        <v>0</v>
      </c>
      <c r="AK569" s="378">
        <f t="shared" si="1696"/>
        <v>0</v>
      </c>
      <c r="AL569" s="378">
        <f t="shared" si="1696"/>
        <v>0</v>
      </c>
      <c r="AM569" s="629">
        <f t="shared" si="1695"/>
        <v>0</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697">AA392*AA564</f>
        <v>0</v>
      </c>
      <c r="AB570" s="378">
        <f>AB392*AB564</f>
        <v>0</v>
      </c>
      <c r="AC570" s="378">
        <f t="shared" si="1697"/>
        <v>0</v>
      </c>
      <c r="AD570" s="378">
        <f t="shared" si="1697"/>
        <v>0</v>
      </c>
      <c r="AE570" s="378">
        <f t="shared" si="1697"/>
        <v>0</v>
      </c>
      <c r="AF570" s="378">
        <f t="shared" si="1697"/>
        <v>0</v>
      </c>
      <c r="AG570" s="378">
        <f t="shared" si="1697"/>
        <v>0</v>
      </c>
      <c r="AH570" s="378">
        <f t="shared" si="1697"/>
        <v>0</v>
      </c>
      <c r="AI570" s="378">
        <f t="shared" si="1697"/>
        <v>0</v>
      </c>
      <c r="AJ570" s="378">
        <f t="shared" si="1697"/>
        <v>0</v>
      </c>
      <c r="AK570" s="378">
        <f t="shared" si="1697"/>
        <v>0</v>
      </c>
      <c r="AL570" s="378">
        <f t="shared" si="1697"/>
        <v>0</v>
      </c>
      <c r="AM570" s="629">
        <f t="shared" si="1695"/>
        <v>0</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22450.031999999999</v>
      </c>
      <c r="Z571" s="378">
        <f t="shared" ref="Z571:AL571" si="1698">Z561*Z564</f>
        <v>2251.5452759999998</v>
      </c>
      <c r="AA571" s="378">
        <f>AA561*AA564</f>
        <v>5427.5490547199997</v>
      </c>
      <c r="AB571" s="378">
        <f t="shared" si="1698"/>
        <v>0</v>
      </c>
      <c r="AC571" s="378">
        <f t="shared" si="1698"/>
        <v>0</v>
      </c>
      <c r="AD571" s="378">
        <f t="shared" si="1698"/>
        <v>0</v>
      </c>
      <c r="AE571" s="378">
        <f t="shared" si="1698"/>
        <v>0</v>
      </c>
      <c r="AF571" s="378">
        <f t="shared" si="1698"/>
        <v>0</v>
      </c>
      <c r="AG571" s="378">
        <f t="shared" si="1698"/>
        <v>0</v>
      </c>
      <c r="AH571" s="378">
        <f t="shared" si="1698"/>
        <v>0</v>
      </c>
      <c r="AI571" s="378">
        <f t="shared" si="1698"/>
        <v>0</v>
      </c>
      <c r="AJ571" s="378">
        <f t="shared" si="1698"/>
        <v>0</v>
      </c>
      <c r="AK571" s="378">
        <f t="shared" si="1698"/>
        <v>0</v>
      </c>
      <c r="AL571" s="378">
        <f t="shared" si="1698"/>
        <v>0</v>
      </c>
      <c r="AM571" s="629">
        <f t="shared" si="1695"/>
        <v>30129.126330719999</v>
      </c>
    </row>
    <row r="572" spans="2:39" ht="1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22450.031999999999</v>
      </c>
      <c r="Z572" s="346">
        <f>SUM(Z565:Z571)</f>
        <v>2251.5452759999998</v>
      </c>
      <c r="AA572" s="346">
        <f>SUM(AA565:AA571)</f>
        <v>5427.5490547199997</v>
      </c>
      <c r="AB572" s="346">
        <f t="shared" ref="AB572:AE572" si="1699">SUM(AB565:AB571)</f>
        <v>0</v>
      </c>
      <c r="AC572" s="346">
        <f t="shared" si="1699"/>
        <v>0</v>
      </c>
      <c r="AD572" s="346">
        <f>SUM(AD565:AD571)</f>
        <v>0</v>
      </c>
      <c r="AE572" s="346">
        <f t="shared" si="1699"/>
        <v>0</v>
      </c>
      <c r="AF572" s="346">
        <f>SUM(AF565:AF571)</f>
        <v>0</v>
      </c>
      <c r="AG572" s="346">
        <f>SUM(AG565:AG571)</f>
        <v>0</v>
      </c>
      <c r="AH572" s="346">
        <f t="shared" ref="AH572:AL572" si="1700">SUM(AH565:AH571)</f>
        <v>0</v>
      </c>
      <c r="AI572" s="346">
        <f t="shared" si="1700"/>
        <v>0</v>
      </c>
      <c r="AJ572" s="346">
        <f>SUM(AJ565:AJ571)</f>
        <v>0</v>
      </c>
      <c r="AK572" s="346">
        <f t="shared" si="1700"/>
        <v>0</v>
      </c>
      <c r="AL572" s="346">
        <f t="shared" si="1700"/>
        <v>0</v>
      </c>
      <c r="AM572" s="407">
        <f>SUM(AM565:AM571)</f>
        <v>30129.126330719999</v>
      </c>
    </row>
    <row r="573" spans="2:39" ht="1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17945.3505</v>
      </c>
      <c r="Z573" s="347">
        <f t="shared" ref="Z573:AE573" si="1701">Z562*Z564</f>
        <v>30277.53</v>
      </c>
      <c r="AA573" s="347">
        <f t="shared" si="1701"/>
        <v>16964.084800000001</v>
      </c>
      <c r="AB573" s="347">
        <f t="shared" si="1701"/>
        <v>0</v>
      </c>
      <c r="AC573" s="347">
        <f t="shared" si="1701"/>
        <v>0</v>
      </c>
      <c r="AD573" s="347">
        <f>AD562*AD564</f>
        <v>0</v>
      </c>
      <c r="AE573" s="347">
        <f t="shared" si="1701"/>
        <v>0</v>
      </c>
      <c r="AF573" s="347">
        <f>AF562*AF564</f>
        <v>0</v>
      </c>
      <c r="AG573" s="347">
        <f t="shared" ref="AG573:AL573" si="1702">AG562*AG564</f>
        <v>0</v>
      </c>
      <c r="AH573" s="347">
        <f t="shared" si="1702"/>
        <v>0</v>
      </c>
      <c r="AI573" s="347">
        <f t="shared" si="1702"/>
        <v>0</v>
      </c>
      <c r="AJ573" s="347">
        <f>AJ562*AJ564</f>
        <v>0</v>
      </c>
      <c r="AK573" s="347">
        <f>AK562*AK564</f>
        <v>0</v>
      </c>
      <c r="AL573" s="347">
        <f t="shared" si="1702"/>
        <v>0</v>
      </c>
      <c r="AM573" s="407">
        <f>SUM(Y573:AL573)</f>
        <v>65186.965299999996</v>
      </c>
    </row>
    <row r="574" spans="2:39" ht="1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-35057.838969279997</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3264573</v>
      </c>
      <c r="Z576" s="291">
        <f>SUMPRODUCT(E404:E559,Z404:Z559)</f>
        <v>313926.18239999999</v>
      </c>
      <c r="AA576" s="291">
        <f>IF(AA402="kw",SUMPRODUCT($N$404:$N$559,$P$404:$P$559,AA404:AA559),SUMPRODUCT($E$404:$E$559,AA404:AA559))</f>
        <v>4169.9375999999993</v>
      </c>
      <c r="AB576" s="291">
        <f>IF(AB402="kw",SUMPRODUCT($N$404:$N$559,$P$404:$P$559,AB404:AB559),SUMPRODUCT($E$404:$E$559,AB404:AB559))</f>
        <v>0</v>
      </c>
      <c r="AC576" s="291">
        <f>IF(AC402="kw",SUMPRODUCT($N$404:$N$559,$P$404:$P$559,AC404:AC559),SUMPRODUCT($E$404:$E$559,AC404:AC559))</f>
        <v>0</v>
      </c>
      <c r="AD576" s="291">
        <f t="shared" ref="AD576:AL576" si="1703">IF(AD402="kw",SUMPRODUCT($N$404:$N$559,$P$404:$P$559,AD404:AD559),SUMPRODUCT($E$404:$E$559,AD404:AD559))</f>
        <v>0</v>
      </c>
      <c r="AE576" s="291">
        <f t="shared" si="1703"/>
        <v>0</v>
      </c>
      <c r="AF576" s="291">
        <f t="shared" si="1703"/>
        <v>0</v>
      </c>
      <c r="AG576" s="291">
        <f t="shared" si="1703"/>
        <v>0</v>
      </c>
      <c r="AH576" s="291">
        <f t="shared" si="1703"/>
        <v>0</v>
      </c>
      <c r="AI576" s="291">
        <f t="shared" si="1703"/>
        <v>0</v>
      </c>
      <c r="AJ576" s="291">
        <f t="shared" si="1703"/>
        <v>0</v>
      </c>
      <c r="AK576" s="291">
        <f t="shared" si="1703"/>
        <v>0</v>
      </c>
      <c r="AL576" s="291">
        <f t="shared" si="1703"/>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3264573</v>
      </c>
      <c r="Z577" s="291">
        <f>SUMPRODUCT(F404:F559,Z404:Z559)</f>
        <v>313926.18239999999</v>
      </c>
      <c r="AA577" s="291">
        <f t="shared" ref="AA577:AL577" si="1704">IF(AA402="kw",SUMPRODUCT($N$404:$N$559,$Q$404:$Q$559,AA404:AA559),SUMPRODUCT($F$404:$F$559,AA404:AA559))</f>
        <v>4169.9375999999993</v>
      </c>
      <c r="AB577" s="291">
        <f t="shared" si="1704"/>
        <v>0</v>
      </c>
      <c r="AC577" s="291">
        <f>IF(AC402="kw",SUMPRODUCT($N$404:$N$559,$Q$404:$Q$559,AC404:AC559),SUMPRODUCT($F$404:$F$559,AC404:AC559))</f>
        <v>0</v>
      </c>
      <c r="AD577" s="291">
        <f t="shared" si="1704"/>
        <v>0</v>
      </c>
      <c r="AE577" s="291">
        <f t="shared" si="1704"/>
        <v>0</v>
      </c>
      <c r="AF577" s="291">
        <f t="shared" si="1704"/>
        <v>0</v>
      </c>
      <c r="AG577" s="291">
        <f t="shared" si="1704"/>
        <v>0</v>
      </c>
      <c r="AH577" s="291">
        <f t="shared" si="1704"/>
        <v>0</v>
      </c>
      <c r="AI577" s="291">
        <f t="shared" si="1704"/>
        <v>0</v>
      </c>
      <c r="AJ577" s="291">
        <f t="shared" si="1704"/>
        <v>0</v>
      </c>
      <c r="AK577" s="291">
        <f t="shared" si="1704"/>
        <v>0</v>
      </c>
      <c r="AL577" s="291">
        <f t="shared" si="1704"/>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3264573</v>
      </c>
      <c r="Z578" s="326">
        <f>SUMPRODUCT(G404:G559,Z404:Z559)</f>
        <v>313926.18239999999</v>
      </c>
      <c r="AA578" s="326">
        <f t="shared" ref="AA578:AL578" si="1705">IF(AA402="kw",SUMPRODUCT($N$404:$N$559,$R$404:$R$559,AA404:AA559),SUMPRODUCT($G$404:$G$559,AA404:AA559))</f>
        <v>4169.9375999999993</v>
      </c>
      <c r="AB578" s="326">
        <f t="shared" si="1705"/>
        <v>0</v>
      </c>
      <c r="AC578" s="326">
        <f>IF(AC402="kw",SUMPRODUCT($N$404:$N$559,$R$404:$R$559,AC404:AC559),SUMPRODUCT($G$404:$G$559,AC404:AC559))</f>
        <v>0</v>
      </c>
      <c r="AD578" s="326">
        <f t="shared" si="1705"/>
        <v>0</v>
      </c>
      <c r="AE578" s="326">
        <f t="shared" si="1705"/>
        <v>0</v>
      </c>
      <c r="AF578" s="326">
        <f t="shared" si="1705"/>
        <v>0</v>
      </c>
      <c r="AG578" s="326">
        <f t="shared" si="1705"/>
        <v>0</v>
      </c>
      <c r="AH578" s="326">
        <f t="shared" si="1705"/>
        <v>0</v>
      </c>
      <c r="AI578" s="326">
        <f t="shared" si="1705"/>
        <v>0</v>
      </c>
      <c r="AJ578" s="326">
        <f t="shared" si="1705"/>
        <v>0</v>
      </c>
      <c r="AK578" s="326">
        <f t="shared" si="1705"/>
        <v>0</v>
      </c>
      <c r="AL578" s="326">
        <f t="shared" si="1705"/>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4">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9" t="s">
        <v>211</v>
      </c>
      <c r="C583" s="811" t="s">
        <v>33</v>
      </c>
      <c r="D583" s="284" t="s">
        <v>421</v>
      </c>
      <c r="E583" s="813" t="s">
        <v>209</v>
      </c>
      <c r="F583" s="814"/>
      <c r="G583" s="814"/>
      <c r="H583" s="814"/>
      <c r="I583" s="814"/>
      <c r="J583" s="814"/>
      <c r="K583" s="814"/>
      <c r="L583" s="814"/>
      <c r="M583" s="815"/>
      <c r="N583" s="819" t="s">
        <v>213</v>
      </c>
      <c r="O583" s="284" t="s">
        <v>422</v>
      </c>
      <c r="P583" s="813" t="s">
        <v>212</v>
      </c>
      <c r="Q583" s="814"/>
      <c r="R583" s="814"/>
      <c r="S583" s="814"/>
      <c r="T583" s="814"/>
      <c r="U583" s="814"/>
      <c r="V583" s="814"/>
      <c r="W583" s="814"/>
      <c r="X583" s="815"/>
      <c r="Y583" s="816" t="s">
        <v>243</v>
      </c>
      <c r="Z583" s="817"/>
      <c r="AA583" s="817"/>
      <c r="AB583" s="817"/>
      <c r="AC583" s="817"/>
      <c r="AD583" s="817"/>
      <c r="AE583" s="817"/>
      <c r="AF583" s="817"/>
      <c r="AG583" s="817"/>
      <c r="AH583" s="817"/>
      <c r="AI583" s="817"/>
      <c r="AJ583" s="817"/>
      <c r="AK583" s="817"/>
      <c r="AL583" s="817"/>
      <c r="AM583" s="818"/>
    </row>
    <row r="584" spans="1:39" ht="68.25" customHeight="1">
      <c r="B584" s="810"/>
      <c r="C584" s="812"/>
      <c r="D584" s="285">
        <v>2018</v>
      </c>
      <c r="E584" s="285">
        <v>2019</v>
      </c>
      <c r="F584" s="285">
        <v>2020</v>
      </c>
      <c r="G584" s="285">
        <v>2021</v>
      </c>
      <c r="H584" s="285">
        <v>2022</v>
      </c>
      <c r="I584" s="285">
        <v>2023</v>
      </c>
      <c r="J584" s="285">
        <v>2024</v>
      </c>
      <c r="K584" s="285">
        <v>2025</v>
      </c>
      <c r="L584" s="285">
        <v>2026</v>
      </c>
      <c r="M584" s="285">
        <v>2027</v>
      </c>
      <c r="N584" s="82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USL</v>
      </c>
      <c r="AC584" s="285" t="str">
        <f>'1.  LRAMVA Summary'!H52</f>
        <v>Sentinel Lighting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06">Z587</f>
        <v>0</v>
      </c>
      <c r="AA588" s="411">
        <f t="shared" ref="AA588" si="1707">AA587</f>
        <v>0</v>
      </c>
      <c r="AB588" s="411">
        <f t="shared" ref="AB588" si="1708">AB587</f>
        <v>0</v>
      </c>
      <c r="AC588" s="411">
        <f t="shared" ref="AC588" si="1709">AC587</f>
        <v>0</v>
      </c>
      <c r="AD588" s="411">
        <f t="shared" ref="AD588" si="1710">AD587</f>
        <v>0</v>
      </c>
      <c r="AE588" s="411">
        <f t="shared" ref="AE588" si="1711">AE587</f>
        <v>0</v>
      </c>
      <c r="AF588" s="411">
        <f t="shared" ref="AF588" si="1712">AF587</f>
        <v>0</v>
      </c>
      <c r="AG588" s="411">
        <f t="shared" ref="AG588" si="1713">AG587</f>
        <v>0</v>
      </c>
      <c r="AH588" s="411">
        <f t="shared" ref="AH588" si="1714">AH587</f>
        <v>0</v>
      </c>
      <c r="AI588" s="411">
        <f t="shared" ref="AI588" si="1715">AI587</f>
        <v>0</v>
      </c>
      <c r="AJ588" s="411">
        <f t="shared" ref="AJ588" si="1716">AJ587</f>
        <v>0</v>
      </c>
      <c r="AK588" s="411">
        <f t="shared" ref="AK588" si="1717">AK587</f>
        <v>0</v>
      </c>
      <c r="AL588" s="411">
        <f t="shared" ref="AL588" si="1718">AL587</f>
        <v>0</v>
      </c>
      <c r="AM588" s="297"/>
    </row>
    <row r="589" spans="1:39" ht="1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19">Z590</f>
        <v>0</v>
      </c>
      <c r="AA591" s="411">
        <f t="shared" ref="AA591" si="1720">AA590</f>
        <v>0</v>
      </c>
      <c r="AB591" s="411">
        <f t="shared" ref="AB591" si="1721">AB590</f>
        <v>0</v>
      </c>
      <c r="AC591" s="411">
        <f t="shared" ref="AC591" si="1722">AC590</f>
        <v>0</v>
      </c>
      <c r="AD591" s="411">
        <f t="shared" ref="AD591" si="1723">AD590</f>
        <v>0</v>
      </c>
      <c r="AE591" s="411">
        <f t="shared" ref="AE591" si="1724">AE590</f>
        <v>0</v>
      </c>
      <c r="AF591" s="411">
        <f t="shared" ref="AF591" si="1725">AF590</f>
        <v>0</v>
      </c>
      <c r="AG591" s="411">
        <f t="shared" ref="AG591" si="1726">AG590</f>
        <v>0</v>
      </c>
      <c r="AH591" s="411">
        <f t="shared" ref="AH591" si="1727">AH590</f>
        <v>0</v>
      </c>
      <c r="AI591" s="411">
        <f t="shared" ref="AI591" si="1728">AI590</f>
        <v>0</v>
      </c>
      <c r="AJ591" s="411">
        <f t="shared" ref="AJ591" si="1729">AJ590</f>
        <v>0</v>
      </c>
      <c r="AK591" s="411">
        <f t="shared" ref="AK591" si="1730">AK590</f>
        <v>0</v>
      </c>
      <c r="AL591" s="411">
        <f t="shared" ref="AL591" si="1731">AL590</f>
        <v>0</v>
      </c>
      <c r="AM591" s="297"/>
    </row>
    <row r="592" spans="1:39" ht="1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2">Z593</f>
        <v>0</v>
      </c>
      <c r="AA594" s="411">
        <f t="shared" ref="AA594" si="1733">AA593</f>
        <v>0</v>
      </c>
      <c r="AB594" s="411">
        <f t="shared" ref="AB594" si="1734">AB593</f>
        <v>0</v>
      </c>
      <c r="AC594" s="411">
        <f t="shared" ref="AC594" si="1735">AC593</f>
        <v>0</v>
      </c>
      <c r="AD594" s="411">
        <f t="shared" ref="AD594" si="1736">AD593</f>
        <v>0</v>
      </c>
      <c r="AE594" s="411">
        <f t="shared" ref="AE594" si="1737">AE593</f>
        <v>0</v>
      </c>
      <c r="AF594" s="411">
        <f t="shared" ref="AF594" si="1738">AF593</f>
        <v>0</v>
      </c>
      <c r="AG594" s="411">
        <f t="shared" ref="AG594" si="1739">AG593</f>
        <v>0</v>
      </c>
      <c r="AH594" s="411">
        <f t="shared" ref="AH594" si="1740">AH593</f>
        <v>0</v>
      </c>
      <c r="AI594" s="411">
        <f t="shared" ref="AI594" si="1741">AI593</f>
        <v>0</v>
      </c>
      <c r="AJ594" s="411">
        <f t="shared" ref="AJ594" si="1742">AJ593</f>
        <v>0</v>
      </c>
      <c r="AK594" s="411">
        <f t="shared" ref="AK594" si="1743">AK593</f>
        <v>0</v>
      </c>
      <c r="AL594" s="411">
        <f t="shared" ref="AL594" si="1744">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5">Z596</f>
        <v>0</v>
      </c>
      <c r="AA597" s="411">
        <f t="shared" ref="AA597" si="1746">AA596</f>
        <v>0</v>
      </c>
      <c r="AB597" s="411">
        <f t="shared" ref="AB597" si="1747">AB596</f>
        <v>0</v>
      </c>
      <c r="AC597" s="411">
        <f t="shared" ref="AC597" si="1748">AC596</f>
        <v>0</v>
      </c>
      <c r="AD597" s="411">
        <f t="shared" ref="AD597" si="1749">AD596</f>
        <v>0</v>
      </c>
      <c r="AE597" s="411">
        <f t="shared" ref="AE597" si="1750">AE596</f>
        <v>0</v>
      </c>
      <c r="AF597" s="411">
        <f t="shared" ref="AF597" si="1751">AF596</f>
        <v>0</v>
      </c>
      <c r="AG597" s="411">
        <f t="shared" ref="AG597" si="1752">AG596</f>
        <v>0</v>
      </c>
      <c r="AH597" s="411">
        <f t="shared" ref="AH597" si="1753">AH596</f>
        <v>0</v>
      </c>
      <c r="AI597" s="411">
        <f t="shared" ref="AI597" si="1754">AI596</f>
        <v>0</v>
      </c>
      <c r="AJ597" s="411">
        <f t="shared" ref="AJ597" si="1755">AJ596</f>
        <v>0</v>
      </c>
      <c r="AK597" s="411">
        <f t="shared" ref="AK597" si="1756">AK596</f>
        <v>0</v>
      </c>
      <c r="AL597" s="411">
        <f t="shared" ref="AL597" si="1757">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58">Z599</f>
        <v>0</v>
      </c>
      <c r="AA600" s="411">
        <f t="shared" ref="AA600" si="1759">AA599</f>
        <v>0</v>
      </c>
      <c r="AB600" s="411">
        <f t="shared" ref="AB600" si="1760">AB599</f>
        <v>0</v>
      </c>
      <c r="AC600" s="411">
        <f t="shared" ref="AC600" si="1761">AC599</f>
        <v>0</v>
      </c>
      <c r="AD600" s="411">
        <f t="shared" ref="AD600" si="1762">AD599</f>
        <v>0</v>
      </c>
      <c r="AE600" s="411">
        <f t="shared" ref="AE600" si="1763">AE599</f>
        <v>0</v>
      </c>
      <c r="AF600" s="411">
        <f t="shared" ref="AF600" si="1764">AF599</f>
        <v>0</v>
      </c>
      <c r="AG600" s="411">
        <f t="shared" ref="AG600" si="1765">AG599</f>
        <v>0</v>
      </c>
      <c r="AH600" s="411">
        <f t="shared" ref="AH600" si="1766">AH599</f>
        <v>0</v>
      </c>
      <c r="AI600" s="411">
        <f t="shared" ref="AI600" si="1767">AI599</f>
        <v>0</v>
      </c>
      <c r="AJ600" s="411">
        <f t="shared" ref="AJ600" si="1768">AJ599</f>
        <v>0</v>
      </c>
      <c r="AK600" s="411">
        <f t="shared" ref="AK600" si="1769">AK599</f>
        <v>0</v>
      </c>
      <c r="AL600" s="411">
        <f t="shared" ref="AL600" si="1770">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1">Z603</f>
        <v>0</v>
      </c>
      <c r="AA604" s="411">
        <f t="shared" ref="AA604" si="1772">AA603</f>
        <v>0</v>
      </c>
      <c r="AB604" s="411">
        <f t="shared" ref="AB604" si="1773">AB603</f>
        <v>0</v>
      </c>
      <c r="AC604" s="411">
        <f t="shared" ref="AC604" si="1774">AC603</f>
        <v>0</v>
      </c>
      <c r="AD604" s="411">
        <f t="shared" ref="AD604" si="1775">AD603</f>
        <v>0</v>
      </c>
      <c r="AE604" s="411">
        <f t="shared" ref="AE604" si="1776">AE603</f>
        <v>0</v>
      </c>
      <c r="AF604" s="411">
        <f t="shared" ref="AF604" si="1777">AF603</f>
        <v>0</v>
      </c>
      <c r="AG604" s="411">
        <f t="shared" ref="AG604" si="1778">AG603</f>
        <v>0</v>
      </c>
      <c r="AH604" s="411">
        <f t="shared" ref="AH604" si="1779">AH603</f>
        <v>0</v>
      </c>
      <c r="AI604" s="411">
        <f t="shared" ref="AI604" si="1780">AI603</f>
        <v>0</v>
      </c>
      <c r="AJ604" s="411">
        <f t="shared" ref="AJ604" si="1781">AJ603</f>
        <v>0</v>
      </c>
      <c r="AK604" s="411">
        <f t="shared" ref="AK604" si="1782">AK603</f>
        <v>0</v>
      </c>
      <c r="AL604" s="411">
        <f t="shared" ref="AL604" si="1783">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4">Z606</f>
        <v>0</v>
      </c>
      <c r="AA607" s="411">
        <f t="shared" ref="AA607" si="1785">AA606</f>
        <v>0</v>
      </c>
      <c r="AB607" s="411">
        <f t="shared" ref="AB607" si="1786">AB606</f>
        <v>0</v>
      </c>
      <c r="AC607" s="411">
        <f t="shared" ref="AC607" si="1787">AC606</f>
        <v>0</v>
      </c>
      <c r="AD607" s="411">
        <f t="shared" ref="AD607" si="1788">AD606</f>
        <v>0</v>
      </c>
      <c r="AE607" s="411">
        <f t="shared" ref="AE607" si="1789">AE606</f>
        <v>0</v>
      </c>
      <c r="AF607" s="411">
        <f t="shared" ref="AF607" si="1790">AF606</f>
        <v>0</v>
      </c>
      <c r="AG607" s="411">
        <f t="shared" ref="AG607" si="1791">AG606</f>
        <v>0</v>
      </c>
      <c r="AH607" s="411">
        <f t="shared" ref="AH607" si="1792">AH606</f>
        <v>0</v>
      </c>
      <c r="AI607" s="411">
        <f t="shared" ref="AI607" si="1793">AI606</f>
        <v>0</v>
      </c>
      <c r="AJ607" s="411">
        <f t="shared" ref="AJ607" si="1794">AJ606</f>
        <v>0</v>
      </c>
      <c r="AK607" s="411">
        <f t="shared" ref="AK607" si="1795">AK606</f>
        <v>0</v>
      </c>
      <c r="AL607" s="411">
        <f t="shared" ref="AL607" si="1796">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97">Z609</f>
        <v>0</v>
      </c>
      <c r="AA610" s="411">
        <f t="shared" ref="AA610" si="1798">AA609</f>
        <v>0</v>
      </c>
      <c r="AB610" s="411">
        <f t="shared" ref="AB610" si="1799">AB609</f>
        <v>0</v>
      </c>
      <c r="AC610" s="411">
        <f t="shared" ref="AC610" si="1800">AC609</f>
        <v>0</v>
      </c>
      <c r="AD610" s="411">
        <f t="shared" ref="AD610" si="1801">AD609</f>
        <v>0</v>
      </c>
      <c r="AE610" s="411">
        <f t="shared" ref="AE610" si="1802">AE609</f>
        <v>0</v>
      </c>
      <c r="AF610" s="411">
        <f t="shared" ref="AF610" si="1803">AF609</f>
        <v>0</v>
      </c>
      <c r="AG610" s="411">
        <f t="shared" ref="AG610" si="1804">AG609</f>
        <v>0</v>
      </c>
      <c r="AH610" s="411">
        <f t="shared" ref="AH610" si="1805">AH609</f>
        <v>0</v>
      </c>
      <c r="AI610" s="411">
        <f t="shared" ref="AI610" si="1806">AI609</f>
        <v>0</v>
      </c>
      <c r="AJ610" s="411">
        <f t="shared" ref="AJ610" si="1807">AJ609</f>
        <v>0</v>
      </c>
      <c r="AK610" s="411">
        <f t="shared" ref="AK610" si="1808">AK609</f>
        <v>0</v>
      </c>
      <c r="AL610" s="411">
        <f t="shared" ref="AL610" si="1809">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0">Z612</f>
        <v>0</v>
      </c>
      <c r="AA613" s="411">
        <f t="shared" ref="AA613" si="1811">AA612</f>
        <v>0</v>
      </c>
      <c r="AB613" s="411">
        <f t="shared" ref="AB613" si="1812">AB612</f>
        <v>0</v>
      </c>
      <c r="AC613" s="411">
        <f t="shared" ref="AC613" si="1813">AC612</f>
        <v>0</v>
      </c>
      <c r="AD613" s="411">
        <f t="shared" ref="AD613" si="1814">AD612</f>
        <v>0</v>
      </c>
      <c r="AE613" s="411">
        <f t="shared" ref="AE613" si="1815">AE612</f>
        <v>0</v>
      </c>
      <c r="AF613" s="411">
        <f t="shared" ref="AF613" si="1816">AF612</f>
        <v>0</v>
      </c>
      <c r="AG613" s="411">
        <f t="shared" ref="AG613" si="1817">AG612</f>
        <v>0</v>
      </c>
      <c r="AH613" s="411">
        <f t="shared" ref="AH613" si="1818">AH612</f>
        <v>0</v>
      </c>
      <c r="AI613" s="411">
        <f t="shared" ref="AI613" si="1819">AI612</f>
        <v>0</v>
      </c>
      <c r="AJ613" s="411">
        <f t="shared" ref="AJ613" si="1820">AJ612</f>
        <v>0</v>
      </c>
      <c r="AK613" s="411">
        <f t="shared" ref="AK613" si="1821">AK612</f>
        <v>0</v>
      </c>
      <c r="AL613" s="411">
        <f t="shared" ref="AL613" si="1822">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3">Z615</f>
        <v>0</v>
      </c>
      <c r="AA616" s="411">
        <f t="shared" ref="AA616" si="1824">AA615</f>
        <v>0</v>
      </c>
      <c r="AB616" s="411">
        <f t="shared" ref="AB616" si="1825">AB615</f>
        <v>0</v>
      </c>
      <c r="AC616" s="411">
        <f t="shared" ref="AC616" si="1826">AC615</f>
        <v>0</v>
      </c>
      <c r="AD616" s="411">
        <f t="shared" ref="AD616" si="1827">AD615</f>
        <v>0</v>
      </c>
      <c r="AE616" s="411">
        <f t="shared" ref="AE616" si="1828">AE615</f>
        <v>0</v>
      </c>
      <c r="AF616" s="411">
        <f t="shared" ref="AF616" si="1829">AF615</f>
        <v>0</v>
      </c>
      <c r="AG616" s="411">
        <f t="shared" ref="AG616" si="1830">AG615</f>
        <v>0</v>
      </c>
      <c r="AH616" s="411">
        <f t="shared" ref="AH616" si="1831">AH615</f>
        <v>0</v>
      </c>
      <c r="AI616" s="411">
        <f t="shared" ref="AI616" si="1832">AI615</f>
        <v>0</v>
      </c>
      <c r="AJ616" s="411">
        <f t="shared" ref="AJ616" si="1833">AJ615</f>
        <v>0</v>
      </c>
      <c r="AK616" s="411">
        <f t="shared" ref="AK616" si="1834">AK615</f>
        <v>0</v>
      </c>
      <c r="AL616" s="411">
        <f t="shared" ref="AL616" si="1835">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36">Z619</f>
        <v>0</v>
      </c>
      <c r="AA620" s="411">
        <f t="shared" ref="AA620" si="1837">AA619</f>
        <v>0</v>
      </c>
      <c r="AB620" s="411">
        <f t="shared" ref="AB620" si="1838">AB619</f>
        <v>0</v>
      </c>
      <c r="AC620" s="411">
        <f t="shared" ref="AC620" si="1839">AC619</f>
        <v>0</v>
      </c>
      <c r="AD620" s="411">
        <f t="shared" ref="AD620" si="1840">AD619</f>
        <v>0</v>
      </c>
      <c r="AE620" s="411">
        <f t="shared" ref="AE620" si="1841">AE619</f>
        <v>0</v>
      </c>
      <c r="AF620" s="411">
        <f t="shared" ref="AF620" si="1842">AF619</f>
        <v>0</v>
      </c>
      <c r="AG620" s="411">
        <f t="shared" ref="AG620" si="1843">AG619</f>
        <v>0</v>
      </c>
      <c r="AH620" s="411">
        <f t="shared" ref="AH620" si="1844">AH619</f>
        <v>0</v>
      </c>
      <c r="AI620" s="411">
        <f t="shared" ref="AI620" si="1845">AI619</f>
        <v>0</v>
      </c>
      <c r="AJ620" s="411">
        <f t="shared" ref="AJ620" si="1846">AJ619</f>
        <v>0</v>
      </c>
      <c r="AK620" s="411">
        <f t="shared" ref="AK620" si="1847">AK619</f>
        <v>0</v>
      </c>
      <c r="AL620" s="411">
        <f t="shared" ref="AL620" si="1848">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49">Z622</f>
        <v>0</v>
      </c>
      <c r="AA623" s="411">
        <f t="shared" ref="AA623" si="1850">AA622</f>
        <v>0</v>
      </c>
      <c r="AB623" s="411">
        <f t="shared" ref="AB623" si="1851">AB622</f>
        <v>0</v>
      </c>
      <c r="AC623" s="411">
        <f t="shared" ref="AC623" si="1852">AC622</f>
        <v>0</v>
      </c>
      <c r="AD623" s="411">
        <f t="shared" ref="AD623" si="1853">AD622</f>
        <v>0</v>
      </c>
      <c r="AE623" s="411">
        <f t="shared" ref="AE623" si="1854">AE622</f>
        <v>0</v>
      </c>
      <c r="AF623" s="411">
        <f t="shared" ref="AF623" si="1855">AF622</f>
        <v>0</v>
      </c>
      <c r="AG623" s="411">
        <f t="shared" ref="AG623" si="1856">AG622</f>
        <v>0</v>
      </c>
      <c r="AH623" s="411">
        <f t="shared" ref="AH623" si="1857">AH622</f>
        <v>0</v>
      </c>
      <c r="AI623" s="411">
        <f t="shared" ref="AI623" si="1858">AI622</f>
        <v>0</v>
      </c>
      <c r="AJ623" s="411">
        <f t="shared" ref="AJ623" si="1859">AJ622</f>
        <v>0</v>
      </c>
      <c r="AK623" s="411">
        <f t="shared" ref="AK623" si="1860">AK622</f>
        <v>0</v>
      </c>
      <c r="AL623" s="411">
        <f t="shared" ref="AL623" si="1861">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2">Z625</f>
        <v>0</v>
      </c>
      <c r="AA626" s="411">
        <f t="shared" ref="AA626" si="1863">AA625</f>
        <v>0</v>
      </c>
      <c r="AB626" s="411">
        <f t="shared" ref="AB626" si="1864">AB625</f>
        <v>0</v>
      </c>
      <c r="AC626" s="411">
        <f t="shared" ref="AC626" si="1865">AC625</f>
        <v>0</v>
      </c>
      <c r="AD626" s="411">
        <f t="shared" ref="AD626" si="1866">AD625</f>
        <v>0</v>
      </c>
      <c r="AE626" s="411">
        <f t="shared" ref="AE626" si="1867">AE625</f>
        <v>0</v>
      </c>
      <c r="AF626" s="411">
        <f t="shared" ref="AF626" si="1868">AF625</f>
        <v>0</v>
      </c>
      <c r="AG626" s="411">
        <f t="shared" ref="AG626" si="1869">AG625</f>
        <v>0</v>
      </c>
      <c r="AH626" s="411">
        <f t="shared" ref="AH626" si="1870">AH625</f>
        <v>0</v>
      </c>
      <c r="AI626" s="411">
        <f t="shared" ref="AI626" si="1871">AI625</f>
        <v>0</v>
      </c>
      <c r="AJ626" s="411">
        <f t="shared" ref="AJ626" si="1872">AJ625</f>
        <v>0</v>
      </c>
      <c r="AK626" s="411">
        <f t="shared" ref="AK626" si="1873">AK625</f>
        <v>0</v>
      </c>
      <c r="AL626" s="411">
        <f t="shared" ref="AL626" si="1874">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5">Z629</f>
        <v>0</v>
      </c>
      <c r="AA630" s="411">
        <f t="shared" ref="AA630" si="1876">AA629</f>
        <v>0</v>
      </c>
      <c r="AB630" s="411">
        <f t="shared" ref="AB630" si="1877">AB629</f>
        <v>0</v>
      </c>
      <c r="AC630" s="411">
        <f t="shared" ref="AC630" si="1878">AC629</f>
        <v>0</v>
      </c>
      <c r="AD630" s="411">
        <f t="shared" ref="AD630" si="1879">AD629</f>
        <v>0</v>
      </c>
      <c r="AE630" s="411">
        <f t="shared" ref="AE630" si="1880">AE629</f>
        <v>0</v>
      </c>
      <c r="AF630" s="411">
        <f t="shared" ref="AF630" si="1881">AF629</f>
        <v>0</v>
      </c>
      <c r="AG630" s="411">
        <f t="shared" ref="AG630" si="1882">AG629</f>
        <v>0</v>
      </c>
      <c r="AH630" s="411">
        <f t="shared" ref="AH630" si="1883">AH629</f>
        <v>0</v>
      </c>
      <c r="AI630" s="411">
        <f t="shared" ref="AI630" si="1884">AI629</f>
        <v>0</v>
      </c>
      <c r="AJ630" s="411">
        <f t="shared" ref="AJ630" si="1885">AJ629</f>
        <v>0</v>
      </c>
      <c r="AK630" s="411">
        <f t="shared" ref="AK630" si="1886">AK629</f>
        <v>0</v>
      </c>
      <c r="AL630" s="411">
        <f t="shared" ref="AL630" si="1887">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88">Z633</f>
        <v>0</v>
      </c>
      <c r="AA634" s="411">
        <f t="shared" si="1888"/>
        <v>0</v>
      </c>
      <c r="AB634" s="411">
        <f t="shared" si="1888"/>
        <v>0</v>
      </c>
      <c r="AC634" s="411">
        <f t="shared" si="1888"/>
        <v>0</v>
      </c>
      <c r="AD634" s="411">
        <f t="shared" si="1888"/>
        <v>0</v>
      </c>
      <c r="AE634" s="411">
        <f t="shared" si="1888"/>
        <v>0</v>
      </c>
      <c r="AF634" s="411">
        <f t="shared" si="1888"/>
        <v>0</v>
      </c>
      <c r="AG634" s="411">
        <f t="shared" si="1888"/>
        <v>0</v>
      </c>
      <c r="AH634" s="411">
        <f t="shared" si="1888"/>
        <v>0</v>
      </c>
      <c r="AI634" s="411">
        <f t="shared" si="1888"/>
        <v>0</v>
      </c>
      <c r="AJ634" s="411">
        <f t="shared" si="1888"/>
        <v>0</v>
      </c>
      <c r="AK634" s="411">
        <f t="shared" si="1888"/>
        <v>0</v>
      </c>
      <c r="AL634" s="411">
        <f t="shared" si="1888"/>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89">Z636</f>
        <v>0</v>
      </c>
      <c r="AA637" s="411">
        <f t="shared" si="1889"/>
        <v>0</v>
      </c>
      <c r="AB637" s="411">
        <f t="shared" si="1889"/>
        <v>0</v>
      </c>
      <c r="AC637" s="411">
        <f t="shared" si="1889"/>
        <v>0</v>
      </c>
      <c r="AD637" s="411">
        <f t="shared" si="1889"/>
        <v>0</v>
      </c>
      <c r="AE637" s="411">
        <f t="shared" si="1889"/>
        <v>0</v>
      </c>
      <c r="AF637" s="411">
        <f t="shared" si="1889"/>
        <v>0</v>
      </c>
      <c r="AG637" s="411">
        <f t="shared" si="1889"/>
        <v>0</v>
      </c>
      <c r="AH637" s="411">
        <f t="shared" si="1889"/>
        <v>0</v>
      </c>
      <c r="AI637" s="411">
        <f t="shared" si="1889"/>
        <v>0</v>
      </c>
      <c r="AJ637" s="411">
        <f t="shared" si="1889"/>
        <v>0</v>
      </c>
      <c r="AK637" s="411">
        <f t="shared" si="1889"/>
        <v>0</v>
      </c>
      <c r="AL637" s="411">
        <f t="shared" si="1889"/>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0">Z640</f>
        <v>0</v>
      </c>
      <c r="AA641" s="411">
        <f t="shared" si="1890"/>
        <v>0</v>
      </c>
      <c r="AB641" s="411">
        <f t="shared" si="1890"/>
        <v>0</v>
      </c>
      <c r="AC641" s="411">
        <f t="shared" si="1890"/>
        <v>0</v>
      </c>
      <c r="AD641" s="411">
        <f t="shared" si="1890"/>
        <v>0</v>
      </c>
      <c r="AE641" s="411">
        <f t="shared" si="1890"/>
        <v>0</v>
      </c>
      <c r="AF641" s="411">
        <f t="shared" si="1890"/>
        <v>0</v>
      </c>
      <c r="AG641" s="411">
        <f t="shared" si="1890"/>
        <v>0</v>
      </c>
      <c r="AH641" s="411">
        <f t="shared" si="1890"/>
        <v>0</v>
      </c>
      <c r="AI641" s="411">
        <f t="shared" si="1890"/>
        <v>0</v>
      </c>
      <c r="AJ641" s="411">
        <f t="shared" si="1890"/>
        <v>0</v>
      </c>
      <c r="AK641" s="411">
        <f t="shared" si="1890"/>
        <v>0</v>
      </c>
      <c r="AL641" s="411">
        <f t="shared" si="1890"/>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1">Z643</f>
        <v>0</v>
      </c>
      <c r="AA644" s="411">
        <f t="shared" si="1891"/>
        <v>0</v>
      </c>
      <c r="AB644" s="411">
        <f t="shared" si="1891"/>
        <v>0</v>
      </c>
      <c r="AC644" s="411">
        <f t="shared" si="1891"/>
        <v>0</v>
      </c>
      <c r="AD644" s="411">
        <f t="shared" si="1891"/>
        <v>0</v>
      </c>
      <c r="AE644" s="411">
        <f t="shared" si="1891"/>
        <v>0</v>
      </c>
      <c r="AF644" s="411">
        <f t="shared" si="1891"/>
        <v>0</v>
      </c>
      <c r="AG644" s="411">
        <f t="shared" si="1891"/>
        <v>0</v>
      </c>
      <c r="AH644" s="411">
        <f t="shared" si="1891"/>
        <v>0</v>
      </c>
      <c r="AI644" s="411">
        <f t="shared" si="1891"/>
        <v>0</v>
      </c>
      <c r="AJ644" s="411">
        <f t="shared" si="1891"/>
        <v>0</v>
      </c>
      <c r="AK644" s="411">
        <f t="shared" si="1891"/>
        <v>0</v>
      </c>
      <c r="AL644" s="411">
        <f t="shared" si="1891"/>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2">Z646</f>
        <v>0</v>
      </c>
      <c r="AA647" s="411">
        <f t="shared" si="1892"/>
        <v>0</v>
      </c>
      <c r="AB647" s="411">
        <f t="shared" si="1892"/>
        <v>0</v>
      </c>
      <c r="AC647" s="411">
        <f t="shared" si="1892"/>
        <v>0</v>
      </c>
      <c r="AD647" s="411">
        <f t="shared" si="1892"/>
        <v>0</v>
      </c>
      <c r="AE647" s="411">
        <f t="shared" si="1892"/>
        <v>0</v>
      </c>
      <c r="AF647" s="411">
        <f t="shared" si="1892"/>
        <v>0</v>
      </c>
      <c r="AG647" s="411">
        <f t="shared" si="1892"/>
        <v>0</v>
      </c>
      <c r="AH647" s="411">
        <f t="shared" si="1892"/>
        <v>0</v>
      </c>
      <c r="AI647" s="411">
        <f t="shared" si="1892"/>
        <v>0</v>
      </c>
      <c r="AJ647" s="411">
        <f t="shared" si="1892"/>
        <v>0</v>
      </c>
      <c r="AK647" s="411">
        <f t="shared" si="1892"/>
        <v>0</v>
      </c>
      <c r="AL647" s="411">
        <f t="shared" si="1892"/>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3">Z649</f>
        <v>0</v>
      </c>
      <c r="AA650" s="411">
        <f t="shared" si="1893"/>
        <v>0</v>
      </c>
      <c r="AB650" s="411">
        <f t="shared" si="1893"/>
        <v>0</v>
      </c>
      <c r="AC650" s="411">
        <f t="shared" si="1893"/>
        <v>0</v>
      </c>
      <c r="AD650" s="411">
        <f t="shared" si="1893"/>
        <v>0</v>
      </c>
      <c r="AE650" s="411">
        <f t="shared" si="1893"/>
        <v>0</v>
      </c>
      <c r="AF650" s="411">
        <f t="shared" si="1893"/>
        <v>0</v>
      </c>
      <c r="AG650" s="411">
        <f t="shared" si="1893"/>
        <v>0</v>
      </c>
      <c r="AH650" s="411">
        <f t="shared" si="1893"/>
        <v>0</v>
      </c>
      <c r="AI650" s="411">
        <f t="shared" si="1893"/>
        <v>0</v>
      </c>
      <c r="AJ650" s="411">
        <f t="shared" si="1893"/>
        <v>0</v>
      </c>
      <c r="AK650" s="411">
        <f t="shared" si="1893"/>
        <v>0</v>
      </c>
      <c r="AL650" s="411">
        <f t="shared" si="1893"/>
        <v>0</v>
      </c>
      <c r="AM650" s="306"/>
    </row>
    <row r="651" spans="1:39" ht="1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4">Z654</f>
        <v>0</v>
      </c>
      <c r="AA655" s="411">
        <f t="shared" ref="AA655" si="1895">AA654</f>
        <v>0</v>
      </c>
      <c r="AB655" s="411">
        <f t="shared" ref="AB655" si="1896">AB654</f>
        <v>0</v>
      </c>
      <c r="AC655" s="411">
        <f t="shared" ref="AC655" si="1897">AC654</f>
        <v>0</v>
      </c>
      <c r="AD655" s="411">
        <f t="shared" ref="AD655" si="1898">AD654</f>
        <v>0</v>
      </c>
      <c r="AE655" s="411">
        <f t="shared" ref="AE655" si="1899">AE654</f>
        <v>0</v>
      </c>
      <c r="AF655" s="411">
        <f t="shared" ref="AF655" si="1900">AF654</f>
        <v>0</v>
      </c>
      <c r="AG655" s="411">
        <f t="shared" ref="AG655" si="1901">AG654</f>
        <v>0</v>
      </c>
      <c r="AH655" s="411">
        <f t="shared" ref="AH655" si="1902">AH654</f>
        <v>0</v>
      </c>
      <c r="AI655" s="411">
        <f t="shared" ref="AI655" si="1903">AI654</f>
        <v>0</v>
      </c>
      <c r="AJ655" s="411">
        <f t="shared" ref="AJ655" si="1904">AJ654</f>
        <v>0</v>
      </c>
      <c r="AK655" s="411">
        <f t="shared" ref="AK655" si="1905">AK654</f>
        <v>0</v>
      </c>
      <c r="AL655" s="411">
        <f t="shared" ref="AL655" si="1906">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262914.39199500007</v>
      </c>
      <c r="E657" s="295">
        <v>262914.39199500007</v>
      </c>
      <c r="F657" s="295">
        <v>262914.39199500007</v>
      </c>
      <c r="G657" s="295">
        <v>262914.39199500007</v>
      </c>
      <c r="H657" s="295">
        <v>262914.39199500007</v>
      </c>
      <c r="I657" s="295">
        <v>262914.39199500007</v>
      </c>
      <c r="J657" s="295">
        <v>262914.39199500007</v>
      </c>
      <c r="K657" s="295">
        <v>262914.39199500007</v>
      </c>
      <c r="L657" s="295">
        <v>262914.39199500007</v>
      </c>
      <c r="M657" s="295">
        <v>262914.39199500007</v>
      </c>
      <c r="N657" s="291"/>
      <c r="O657" s="295">
        <f>D657*(O474/D474)</f>
        <v>62.242039862576959</v>
      </c>
      <c r="P657" s="295">
        <f t="shared" ref="P657:X657" si="1907">E657*(P474/E474)</f>
        <v>62.242039862576959</v>
      </c>
      <c r="Q657" s="295">
        <f t="shared" si="1907"/>
        <v>62.242039862576959</v>
      </c>
      <c r="R657" s="295">
        <f t="shared" si="1907"/>
        <v>62.242039862576959</v>
      </c>
      <c r="S657" s="295">
        <f t="shared" si="1907"/>
        <v>62.242039862576959</v>
      </c>
      <c r="T657" s="295">
        <f t="shared" si="1907"/>
        <v>62.242039862576959</v>
      </c>
      <c r="U657" s="295">
        <f t="shared" si="1907"/>
        <v>62.242039862576959</v>
      </c>
      <c r="V657" s="295">
        <f t="shared" si="1907"/>
        <v>62.242039862576959</v>
      </c>
      <c r="W657" s="295">
        <f t="shared" si="1907"/>
        <v>62.242039862576959</v>
      </c>
      <c r="X657" s="295">
        <f t="shared" si="1907"/>
        <v>62.242039862576959</v>
      </c>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08">Z657</f>
        <v>0</v>
      </c>
      <c r="AA658" s="411">
        <f t="shared" ref="AA658" si="1909">AA657</f>
        <v>0</v>
      </c>
      <c r="AB658" s="411">
        <f t="shared" ref="AB658" si="1910">AB657</f>
        <v>0</v>
      </c>
      <c r="AC658" s="411">
        <f t="shared" ref="AC658" si="1911">AC657</f>
        <v>0</v>
      </c>
      <c r="AD658" s="411">
        <f t="shared" ref="AD658" si="1912">AD657</f>
        <v>0</v>
      </c>
      <c r="AE658" s="411">
        <f t="shared" ref="AE658" si="1913">AE657</f>
        <v>0</v>
      </c>
      <c r="AF658" s="411">
        <f t="shared" ref="AF658" si="1914">AF657</f>
        <v>0</v>
      </c>
      <c r="AG658" s="411">
        <f t="shared" ref="AG658" si="1915">AG657</f>
        <v>0</v>
      </c>
      <c r="AH658" s="411">
        <f t="shared" ref="AH658" si="1916">AH657</f>
        <v>0</v>
      </c>
      <c r="AI658" s="411">
        <f t="shared" ref="AI658" si="1917">AI657</f>
        <v>0</v>
      </c>
      <c r="AJ658" s="411">
        <f t="shared" ref="AJ658" si="1918">AJ657</f>
        <v>0</v>
      </c>
      <c r="AK658" s="411">
        <f t="shared" ref="AK658" si="1919">AK657</f>
        <v>0</v>
      </c>
      <c r="AL658" s="411">
        <f t="shared" ref="AL658" si="1920">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532">
        <v>23</v>
      </c>
      <c r="B660" s="758" t="s">
        <v>760</v>
      </c>
      <c r="C660" s="291" t="s">
        <v>25</v>
      </c>
      <c r="D660" s="295">
        <v>687739.35763397161</v>
      </c>
      <c r="E660" s="295">
        <v>687739.35763397161</v>
      </c>
      <c r="F660" s="295">
        <v>687739.35763397161</v>
      </c>
      <c r="G660" s="295">
        <v>687739.35763397161</v>
      </c>
      <c r="H660" s="295">
        <v>687739.35763397161</v>
      </c>
      <c r="I660" s="295">
        <v>687739.35763397161</v>
      </c>
      <c r="J660" s="295">
        <v>687739.35763397161</v>
      </c>
      <c r="K660" s="295">
        <v>687739.35763397161</v>
      </c>
      <c r="L660" s="295">
        <v>687739.35763397161</v>
      </c>
      <c r="M660" s="295">
        <v>687739.35763397161</v>
      </c>
      <c r="N660" s="291"/>
      <c r="O660" s="295">
        <f>D660*(O477/D477)</f>
        <v>47.18541715308551</v>
      </c>
      <c r="P660" s="295">
        <f t="shared" ref="P660:X660" si="1921">E660*(P477/E477)</f>
        <v>47.546484784745786</v>
      </c>
      <c r="Q660" s="295">
        <f t="shared" si="1921"/>
        <v>47.546484784745786</v>
      </c>
      <c r="R660" s="295">
        <f t="shared" si="1921"/>
        <v>47.546484784745786</v>
      </c>
      <c r="S660" s="295">
        <f t="shared" si="1921"/>
        <v>47.546484784745786</v>
      </c>
      <c r="T660" s="295">
        <f t="shared" si="1921"/>
        <v>47.546484784745786</v>
      </c>
      <c r="U660" s="295">
        <f t="shared" si="1921"/>
        <v>47.546484784745786</v>
      </c>
      <c r="V660" s="295">
        <f t="shared" si="1921"/>
        <v>47.547377594171174</v>
      </c>
      <c r="W660" s="295">
        <f t="shared" si="1921"/>
        <v>47.547377594171174</v>
      </c>
      <c r="X660" s="295">
        <f t="shared" si="1921"/>
        <v>47.547377594171174</v>
      </c>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2">Z660</f>
        <v>0</v>
      </c>
      <c r="AA661" s="411">
        <f t="shared" ref="AA661" si="1923">AA660</f>
        <v>0</v>
      </c>
      <c r="AB661" s="411">
        <f t="shared" ref="AB661" si="1924">AB660</f>
        <v>0</v>
      </c>
      <c r="AC661" s="411">
        <f t="shared" ref="AC661" si="1925">AC660</f>
        <v>0</v>
      </c>
      <c r="AD661" s="411">
        <f t="shared" ref="AD661" si="1926">AD660</f>
        <v>0</v>
      </c>
      <c r="AE661" s="411">
        <f t="shared" ref="AE661" si="1927">AE660</f>
        <v>0</v>
      </c>
      <c r="AF661" s="411">
        <f t="shared" ref="AF661" si="1928">AF660</f>
        <v>0</v>
      </c>
      <c r="AG661" s="411">
        <f t="shared" ref="AG661" si="1929">AG660</f>
        <v>0</v>
      </c>
      <c r="AH661" s="411">
        <f t="shared" ref="AH661" si="1930">AH660</f>
        <v>0</v>
      </c>
      <c r="AI661" s="411">
        <f t="shared" ref="AI661" si="1931">AI660</f>
        <v>0</v>
      </c>
      <c r="AJ661" s="411">
        <f t="shared" ref="AJ661" si="1932">AJ660</f>
        <v>0</v>
      </c>
      <c r="AK661" s="411">
        <f t="shared" ref="AK661" si="1933">AK660</f>
        <v>0</v>
      </c>
      <c r="AL661" s="411">
        <f t="shared" ref="AL661" si="1934">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758" t="s">
        <v>761</v>
      </c>
      <c r="C663" s="291" t="s">
        <v>25</v>
      </c>
      <c r="D663" s="295">
        <v>11312.900000000005</v>
      </c>
      <c r="E663" s="295">
        <v>11312.900000000005</v>
      </c>
      <c r="F663" s="295">
        <v>11312.900000000005</v>
      </c>
      <c r="G663" s="295">
        <v>11312.900000000005</v>
      </c>
      <c r="H663" s="295">
        <v>11312.900000000005</v>
      </c>
      <c r="I663" s="295">
        <v>11312.900000000005</v>
      </c>
      <c r="J663" s="295">
        <v>11312.900000000005</v>
      </c>
      <c r="K663" s="295">
        <v>11312.900000000005</v>
      </c>
      <c r="L663" s="295">
        <v>11312.900000000005</v>
      </c>
      <c r="M663" s="295">
        <v>11312.900000000005</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5">Z663</f>
        <v>0</v>
      </c>
      <c r="AA664" s="411">
        <f t="shared" ref="AA664" si="1936">AA663</f>
        <v>0</v>
      </c>
      <c r="AB664" s="411">
        <f t="shared" ref="AB664" si="1937">AB663</f>
        <v>0</v>
      </c>
      <c r="AC664" s="411">
        <f t="shared" ref="AC664" si="1938">AC663</f>
        <v>0</v>
      </c>
      <c r="AD664" s="411">
        <f t="shared" ref="AD664" si="1939">AD663</f>
        <v>0</v>
      </c>
      <c r="AE664" s="411">
        <f t="shared" ref="AE664" si="1940">AE663</f>
        <v>0</v>
      </c>
      <c r="AF664" s="411">
        <f t="shared" ref="AF664" si="1941">AF663</f>
        <v>0</v>
      </c>
      <c r="AG664" s="411">
        <f t="shared" ref="AG664" si="1942">AG663</f>
        <v>0</v>
      </c>
      <c r="AH664" s="411">
        <f t="shared" ref="AH664" si="1943">AH663</f>
        <v>0</v>
      </c>
      <c r="AI664" s="411">
        <f t="shared" ref="AI664" si="1944">AI663</f>
        <v>0</v>
      </c>
      <c r="AJ664" s="411">
        <f t="shared" ref="AJ664" si="1945">AJ663</f>
        <v>0</v>
      </c>
      <c r="AK664" s="411">
        <f t="shared" ref="AK664" si="1946">AK663</f>
        <v>0</v>
      </c>
      <c r="AL664" s="411">
        <f t="shared" ref="AL664" si="1947">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520"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48">Z667</f>
        <v>0</v>
      </c>
      <c r="AA668" s="411">
        <f t="shared" ref="AA668" si="1949">AA667</f>
        <v>0</v>
      </c>
      <c r="AB668" s="411">
        <f t="shared" ref="AB668" si="1950">AB667</f>
        <v>0</v>
      </c>
      <c r="AC668" s="411">
        <f t="shared" ref="AC668" si="1951">AC667</f>
        <v>0</v>
      </c>
      <c r="AD668" s="411">
        <f t="shared" ref="AD668" si="1952">AD667</f>
        <v>0</v>
      </c>
      <c r="AE668" s="411">
        <f t="shared" ref="AE668" si="1953">AE667</f>
        <v>0</v>
      </c>
      <c r="AF668" s="411">
        <f t="shared" ref="AF668" si="1954">AF667</f>
        <v>0</v>
      </c>
      <c r="AG668" s="411">
        <f t="shared" ref="AG668" si="1955">AG667</f>
        <v>0</v>
      </c>
      <c r="AH668" s="411">
        <f t="shared" ref="AH668" si="1956">AH667</f>
        <v>0</v>
      </c>
      <c r="AI668" s="411">
        <f t="shared" ref="AI668" si="1957">AI667</f>
        <v>0</v>
      </c>
      <c r="AJ668" s="411">
        <f t="shared" ref="AJ668" si="1958">AJ667</f>
        <v>0</v>
      </c>
      <c r="AK668" s="411">
        <f t="shared" ref="AK668" si="1959">AK667</f>
        <v>0</v>
      </c>
      <c r="AL668" s="411">
        <f t="shared" ref="AL668" si="1960">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v>1675104.7517279191</v>
      </c>
      <c r="E670" s="295">
        <v>1675104.7517279191</v>
      </c>
      <c r="F670" s="295">
        <v>1675104.7517279191</v>
      </c>
      <c r="G670" s="295">
        <v>1675104.7517279191</v>
      </c>
      <c r="H670" s="295">
        <v>1675104.7517279191</v>
      </c>
      <c r="I670" s="295">
        <v>1675104.7517279191</v>
      </c>
      <c r="J670" s="295">
        <v>1675104.7517279191</v>
      </c>
      <c r="K670" s="295">
        <v>1675104.7517279191</v>
      </c>
      <c r="L670" s="295">
        <v>1675104.7517279191</v>
      </c>
      <c r="M670" s="295">
        <v>1675104.7517279191</v>
      </c>
      <c r="N670" s="295">
        <v>12</v>
      </c>
      <c r="O670" s="295">
        <f>D670*(O487/D487)</f>
        <v>317.84709395536805</v>
      </c>
      <c r="P670" s="295">
        <f t="shared" ref="P670" si="1961">E670*(P487/E487)</f>
        <v>337.39677167383735</v>
      </c>
      <c r="Q670" s="295">
        <f t="shared" ref="Q670" si="1962">F670*(Q487/F487)</f>
        <v>337.39677167383735</v>
      </c>
      <c r="R670" s="295">
        <f t="shared" ref="R670" si="1963">G670*(R487/G487)</f>
        <v>337.39677167383735</v>
      </c>
      <c r="S670" s="295">
        <f t="shared" ref="S670" si="1964">H670*(S487/H487)</f>
        <v>337.39677167383735</v>
      </c>
      <c r="T670" s="295">
        <f t="shared" ref="T670" si="1965">I670*(T487/I487)</f>
        <v>340.16689460288239</v>
      </c>
      <c r="U670" s="295">
        <f t="shared" ref="U670" si="1966">J670*(U487/J487)</f>
        <v>340.16689460288239</v>
      </c>
      <c r="V670" s="295">
        <f t="shared" ref="V670" si="1967">K670*(V487/K487)</f>
        <v>340.16689460288239</v>
      </c>
      <c r="W670" s="295">
        <f t="shared" ref="W670" si="1968">L670*(W487/L487)</f>
        <v>342.94340014684275</v>
      </c>
      <c r="X670" s="295">
        <f t="shared" ref="X670" si="1969">M670*(X487/M487)</f>
        <v>342.94340014684275</v>
      </c>
      <c r="Y670" s="426" t="s">
        <v>762</v>
      </c>
      <c r="Z670" s="410">
        <v>0.1358</v>
      </c>
      <c r="AA670" s="410">
        <v>0.86419999999999997</v>
      </c>
      <c r="AB670" s="410"/>
      <c r="AC670" s="410"/>
      <c r="AD670" s="410"/>
      <c r="AE670" s="410"/>
      <c r="AF670" s="415"/>
      <c r="AG670" s="415"/>
      <c r="AH670" s="415"/>
      <c r="AI670" s="415"/>
      <c r="AJ670" s="415"/>
      <c r="AK670" s="415"/>
      <c r="AL670" s="415"/>
      <c r="AM670" s="296">
        <f>SUM(Y670:AL670)</f>
        <v>1</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t="str">
        <f>Y670</f>
        <v xml:space="preserve"> </v>
      </c>
      <c r="Z671" s="411">
        <f t="shared" ref="Z671" si="1970">Z670</f>
        <v>0.1358</v>
      </c>
      <c r="AA671" s="411">
        <f t="shared" ref="AA671" si="1971">AA670</f>
        <v>0.86419999999999997</v>
      </c>
      <c r="AB671" s="411">
        <f t="shared" ref="AB671" si="1972">AB670</f>
        <v>0</v>
      </c>
      <c r="AC671" s="411">
        <f t="shared" ref="AC671" si="1973">AC670</f>
        <v>0</v>
      </c>
      <c r="AD671" s="411">
        <f t="shared" ref="AD671" si="1974">AD670</f>
        <v>0</v>
      </c>
      <c r="AE671" s="411">
        <f t="shared" ref="AE671" si="1975">AE670</f>
        <v>0</v>
      </c>
      <c r="AF671" s="411">
        <f t="shared" ref="AF671" si="1976">AF670</f>
        <v>0</v>
      </c>
      <c r="AG671" s="411">
        <f t="shared" ref="AG671" si="1977">AG670</f>
        <v>0</v>
      </c>
      <c r="AH671" s="411">
        <f t="shared" ref="AH671" si="1978">AH670</f>
        <v>0</v>
      </c>
      <c r="AI671" s="411">
        <f t="shared" ref="AI671" si="1979">AI670</f>
        <v>0</v>
      </c>
      <c r="AJ671" s="411">
        <f t="shared" ref="AJ671" si="1980">AJ670</f>
        <v>0</v>
      </c>
      <c r="AK671" s="411">
        <f t="shared" ref="AK671" si="1981">AK670</f>
        <v>0</v>
      </c>
      <c r="AL671" s="411">
        <f t="shared" ref="AL671" si="1982">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112378.61970043248</v>
      </c>
      <c r="E673" s="295">
        <v>112378.61970043248</v>
      </c>
      <c r="F673" s="295">
        <v>112378.61970043248</v>
      </c>
      <c r="G673" s="295">
        <v>112378.61970043248</v>
      </c>
      <c r="H673" s="295">
        <v>112378.61970043248</v>
      </c>
      <c r="I673" s="295">
        <v>112378.61970043248</v>
      </c>
      <c r="J673" s="295">
        <v>112378.61970043248</v>
      </c>
      <c r="K673" s="295">
        <v>112378.61970043248</v>
      </c>
      <c r="L673" s="295">
        <v>112378.61970043248</v>
      </c>
      <c r="M673" s="295">
        <v>112378.61970043248</v>
      </c>
      <c r="N673" s="295">
        <v>12</v>
      </c>
      <c r="O673" s="295">
        <f>D673*(O490/D490)</f>
        <v>23.274504949969447</v>
      </c>
      <c r="P673" s="295">
        <f t="shared" ref="P673" si="1983">E673*(P490/E490)</f>
        <v>23.274504949969447</v>
      </c>
      <c r="Q673" s="295">
        <f t="shared" ref="Q673" si="1984">F673*(Q490/F490)</f>
        <v>23.274504949969447</v>
      </c>
      <c r="R673" s="295">
        <f t="shared" ref="R673" si="1985">G673*(R490/G490)</f>
        <v>23.274504949969447</v>
      </c>
      <c r="S673" s="295">
        <f t="shared" ref="S673" si="1986">H673*(S490/H490)</f>
        <v>24.857576964859312</v>
      </c>
      <c r="T673" s="295">
        <f t="shared" ref="T673" si="1987">I673*(T490/I490)</f>
        <v>27.377516100584476</v>
      </c>
      <c r="U673" s="295">
        <f t="shared" ref="U673" si="1988">J673*(U490/J490)</f>
        <v>28.688140838708907</v>
      </c>
      <c r="V673" s="295">
        <f t="shared" ref="V673" si="1989">K673*(V490/K490)</f>
        <v>27.771121361249566</v>
      </c>
      <c r="W673" s="295">
        <f t="shared" ref="W673" si="1990">L673*(W490/L490)</f>
        <v>35.619213851167189</v>
      </c>
      <c r="X673" s="295"/>
      <c r="Y673" s="426"/>
      <c r="Z673" s="410">
        <v>1</v>
      </c>
      <c r="AA673" s="410"/>
      <c r="AB673" s="410"/>
      <c r="AC673" s="410"/>
      <c r="AD673" s="410"/>
      <c r="AE673" s="410"/>
      <c r="AF673" s="415"/>
      <c r="AG673" s="415"/>
      <c r="AH673" s="415"/>
      <c r="AI673" s="415"/>
      <c r="AJ673" s="415"/>
      <c r="AK673" s="415"/>
      <c r="AL673" s="415"/>
      <c r="AM673" s="296">
        <f>SUM(Y673:AL673)</f>
        <v>1</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91">Z673</f>
        <v>1</v>
      </c>
      <c r="AA674" s="411">
        <f t="shared" ref="AA674" si="1992">AA673</f>
        <v>0</v>
      </c>
      <c r="AB674" s="411">
        <f t="shared" ref="AB674" si="1993">AB673</f>
        <v>0</v>
      </c>
      <c r="AC674" s="411">
        <f t="shared" ref="AC674" si="1994">AC673</f>
        <v>0</v>
      </c>
      <c r="AD674" s="411">
        <f t="shared" ref="AD674" si="1995">AD673</f>
        <v>0</v>
      </c>
      <c r="AE674" s="411">
        <f t="shared" ref="AE674" si="1996">AE673</f>
        <v>0</v>
      </c>
      <c r="AF674" s="411">
        <f t="shared" ref="AF674" si="1997">AF673</f>
        <v>0</v>
      </c>
      <c r="AG674" s="411">
        <f t="shared" ref="AG674" si="1998">AG673</f>
        <v>0</v>
      </c>
      <c r="AH674" s="411">
        <f t="shared" ref="AH674" si="1999">AH673</f>
        <v>0</v>
      </c>
      <c r="AI674" s="411">
        <f t="shared" ref="AI674" si="2000">AI673</f>
        <v>0</v>
      </c>
      <c r="AJ674" s="411">
        <f t="shared" ref="AJ674" si="2001">AJ673</f>
        <v>0</v>
      </c>
      <c r="AK674" s="411">
        <f t="shared" ref="AK674" si="2002">AK673</f>
        <v>0</v>
      </c>
      <c r="AL674" s="411">
        <f t="shared" ref="AL674" si="2003">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v>283.90029791994118</v>
      </c>
      <c r="E676" s="295">
        <v>283.90029791994118</v>
      </c>
      <c r="F676" s="295">
        <v>283.90029791994118</v>
      </c>
      <c r="G676" s="295">
        <v>283.90029791994118</v>
      </c>
      <c r="H676" s="295">
        <v>283.90029791994118</v>
      </c>
      <c r="I676" s="295">
        <v>283.90029791994118</v>
      </c>
      <c r="J676" s="295">
        <v>283.90029791994118</v>
      </c>
      <c r="K676" s="295">
        <v>283.90029791994118</v>
      </c>
      <c r="L676" s="295">
        <v>283.90029791994118</v>
      </c>
      <c r="M676" s="295">
        <v>283.90029791994118</v>
      </c>
      <c r="N676" s="295">
        <v>12</v>
      </c>
      <c r="O676" s="295">
        <f>D676*(O493/D493)</f>
        <v>3.2367537793406759E-2</v>
      </c>
      <c r="P676" s="295">
        <f t="shared" ref="P676" si="2004">E676*(P493/E493)</f>
        <v>3.2367537793406759E-2</v>
      </c>
      <c r="Q676" s="295">
        <f t="shared" ref="Q676" si="2005">F676*(Q493/F493)</f>
        <v>3.2367537793406759E-2</v>
      </c>
      <c r="R676" s="295">
        <f t="shared" ref="R676" si="2006">G676*(R493/G493)</f>
        <v>3.2367537793406759E-2</v>
      </c>
      <c r="S676" s="295">
        <f t="shared" ref="S676" si="2007">H676*(S493/H493)</f>
        <v>3.2367537793406759E-2</v>
      </c>
      <c r="T676" s="295">
        <f t="shared" ref="T676" si="2008">I676*(T493/I493)</f>
        <v>3.2367537793406759E-2</v>
      </c>
      <c r="U676" s="295">
        <f t="shared" ref="U676" si="2009">J676*(U493/J493)</f>
        <v>3.2367537793406759E-2</v>
      </c>
      <c r="V676" s="295">
        <f t="shared" ref="V676" si="2010">K676*(V493/K493)</f>
        <v>3.2367537793406759E-2</v>
      </c>
      <c r="W676" s="295">
        <f t="shared" ref="W676" si="2011">L676*(W493/L493)</f>
        <v>3.2367537793406759E-2</v>
      </c>
      <c r="X676" s="295"/>
      <c r="Y676" s="426"/>
      <c r="Z676" s="410"/>
      <c r="AA676" s="410">
        <v>1</v>
      </c>
      <c r="AB676" s="410"/>
      <c r="AC676" s="410"/>
      <c r="AD676" s="410"/>
      <c r="AE676" s="410"/>
      <c r="AF676" s="415"/>
      <c r="AG676" s="415"/>
      <c r="AH676" s="415"/>
      <c r="AI676" s="415"/>
      <c r="AJ676" s="415"/>
      <c r="AK676" s="415"/>
      <c r="AL676" s="415"/>
      <c r="AM676" s="296">
        <f>SUM(Y676:AL676)</f>
        <v>1</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2012">Z676</f>
        <v>0</v>
      </c>
      <c r="AA677" s="411">
        <f t="shared" ref="AA677" si="2013">AA676</f>
        <v>1</v>
      </c>
      <c r="AB677" s="411">
        <f t="shared" ref="AB677" si="2014">AB676</f>
        <v>0</v>
      </c>
      <c r="AC677" s="411">
        <f t="shared" ref="AC677" si="2015">AC676</f>
        <v>0</v>
      </c>
      <c r="AD677" s="411">
        <f t="shared" ref="AD677" si="2016">AD676</f>
        <v>0</v>
      </c>
      <c r="AE677" s="411">
        <f t="shared" ref="AE677" si="2017">AE676</f>
        <v>0</v>
      </c>
      <c r="AF677" s="411">
        <f t="shared" ref="AF677" si="2018">AF676</f>
        <v>0</v>
      </c>
      <c r="AG677" s="411">
        <f t="shared" ref="AG677" si="2019">AG676</f>
        <v>0</v>
      </c>
      <c r="AH677" s="411">
        <f t="shared" ref="AH677" si="2020">AH676</f>
        <v>0</v>
      </c>
      <c r="AI677" s="411">
        <f t="shared" ref="AI677" si="2021">AI676</f>
        <v>0</v>
      </c>
      <c r="AJ677" s="411">
        <f t="shared" ref="AJ677" si="2022">AJ676</f>
        <v>0</v>
      </c>
      <c r="AK677" s="411">
        <f t="shared" ref="AK677" si="2023">AK676</f>
        <v>0</v>
      </c>
      <c r="AL677" s="411">
        <f t="shared" ref="AL677" si="2024">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25">Z679</f>
        <v>0</v>
      </c>
      <c r="AA680" s="411">
        <f t="shared" ref="AA680" si="2026">AA679</f>
        <v>0</v>
      </c>
      <c r="AB680" s="411">
        <f t="shared" ref="AB680" si="2027">AB679</f>
        <v>0</v>
      </c>
      <c r="AC680" s="411">
        <f t="shared" ref="AC680" si="2028">AC679</f>
        <v>0</v>
      </c>
      <c r="AD680" s="411">
        <f t="shared" ref="AD680" si="2029">AD679</f>
        <v>0</v>
      </c>
      <c r="AE680" s="411">
        <f t="shared" ref="AE680" si="2030">AE679</f>
        <v>0</v>
      </c>
      <c r="AF680" s="411">
        <f t="shared" ref="AF680" si="2031">AF679</f>
        <v>0</v>
      </c>
      <c r="AG680" s="411">
        <f t="shared" ref="AG680" si="2032">AG679</f>
        <v>0</v>
      </c>
      <c r="AH680" s="411">
        <f t="shared" ref="AH680" si="2033">AH679</f>
        <v>0</v>
      </c>
      <c r="AI680" s="411">
        <f t="shared" ref="AI680" si="2034">AI679</f>
        <v>0</v>
      </c>
      <c r="AJ680" s="411">
        <f t="shared" ref="AJ680" si="2035">AJ679</f>
        <v>0</v>
      </c>
      <c r="AK680" s="411">
        <f t="shared" ref="AK680" si="2036">AK679</f>
        <v>0</v>
      </c>
      <c r="AL680" s="411">
        <f t="shared" ref="AL680" si="2037">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38">Z682</f>
        <v>0</v>
      </c>
      <c r="AA683" s="411">
        <f t="shared" ref="AA683" si="2039">AA682</f>
        <v>0</v>
      </c>
      <c r="AB683" s="411">
        <f t="shared" ref="AB683" si="2040">AB682</f>
        <v>0</v>
      </c>
      <c r="AC683" s="411">
        <f t="shared" ref="AC683" si="2041">AC682</f>
        <v>0</v>
      </c>
      <c r="AD683" s="411">
        <f t="shared" ref="AD683" si="2042">AD682</f>
        <v>0</v>
      </c>
      <c r="AE683" s="411">
        <f t="shared" ref="AE683" si="2043">AE682</f>
        <v>0</v>
      </c>
      <c r="AF683" s="411">
        <f t="shared" ref="AF683" si="2044">AF682</f>
        <v>0</v>
      </c>
      <c r="AG683" s="411">
        <f t="shared" ref="AG683" si="2045">AG682</f>
        <v>0</v>
      </c>
      <c r="AH683" s="411">
        <f t="shared" ref="AH683" si="2046">AH682</f>
        <v>0</v>
      </c>
      <c r="AI683" s="411">
        <f t="shared" ref="AI683" si="2047">AI682</f>
        <v>0</v>
      </c>
      <c r="AJ683" s="411">
        <f t="shared" ref="AJ683" si="2048">AJ682</f>
        <v>0</v>
      </c>
      <c r="AK683" s="411">
        <f t="shared" ref="AK683" si="2049">AK682</f>
        <v>0</v>
      </c>
      <c r="AL683" s="411">
        <f t="shared" ref="AL683" si="2050">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51">Z685</f>
        <v>0</v>
      </c>
      <c r="AA686" s="411">
        <f t="shared" ref="AA686" si="2052">AA685</f>
        <v>0</v>
      </c>
      <c r="AB686" s="411">
        <f t="shared" ref="AB686" si="2053">AB685</f>
        <v>0</v>
      </c>
      <c r="AC686" s="411">
        <f t="shared" ref="AC686" si="2054">AC685</f>
        <v>0</v>
      </c>
      <c r="AD686" s="411">
        <f t="shared" ref="AD686" si="2055">AD685</f>
        <v>0</v>
      </c>
      <c r="AE686" s="411">
        <f t="shared" ref="AE686" si="2056">AE685</f>
        <v>0</v>
      </c>
      <c r="AF686" s="411">
        <f t="shared" ref="AF686" si="2057">AF685</f>
        <v>0</v>
      </c>
      <c r="AG686" s="411">
        <f t="shared" ref="AG686" si="2058">AG685</f>
        <v>0</v>
      </c>
      <c r="AH686" s="411">
        <f t="shared" ref="AH686" si="2059">AH685</f>
        <v>0</v>
      </c>
      <c r="AI686" s="411">
        <f t="shared" ref="AI686" si="2060">AI685</f>
        <v>0</v>
      </c>
      <c r="AJ686" s="411">
        <f t="shared" ref="AJ686" si="2061">AJ685</f>
        <v>0</v>
      </c>
      <c r="AK686" s="411">
        <f t="shared" ref="AK686" si="2062">AK685</f>
        <v>0</v>
      </c>
      <c r="AL686" s="411">
        <f t="shared" ref="AL686" si="2063">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64">Z688</f>
        <v>0</v>
      </c>
      <c r="AA689" s="411">
        <f t="shared" ref="AA689" si="2065">AA688</f>
        <v>0</v>
      </c>
      <c r="AB689" s="411">
        <f t="shared" ref="AB689" si="2066">AB688</f>
        <v>0</v>
      </c>
      <c r="AC689" s="411">
        <f t="shared" ref="AC689" si="2067">AC688</f>
        <v>0</v>
      </c>
      <c r="AD689" s="411">
        <f t="shared" ref="AD689" si="2068">AD688</f>
        <v>0</v>
      </c>
      <c r="AE689" s="411">
        <f t="shared" ref="AE689" si="2069">AE688</f>
        <v>0</v>
      </c>
      <c r="AF689" s="411">
        <f t="shared" ref="AF689" si="2070">AF688</f>
        <v>0</v>
      </c>
      <c r="AG689" s="411">
        <f t="shared" ref="AG689" si="2071">AG688</f>
        <v>0</v>
      </c>
      <c r="AH689" s="411">
        <f t="shared" ref="AH689" si="2072">AH688</f>
        <v>0</v>
      </c>
      <c r="AI689" s="411">
        <f t="shared" ref="AI689" si="2073">AI688</f>
        <v>0</v>
      </c>
      <c r="AJ689" s="411">
        <f t="shared" ref="AJ689" si="2074">AJ688</f>
        <v>0</v>
      </c>
      <c r="AK689" s="411">
        <f t="shared" ref="AK689" si="2075">AK688</f>
        <v>0</v>
      </c>
      <c r="AL689" s="411">
        <f t="shared" ref="AL689" si="2076">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77">Z692</f>
        <v>0</v>
      </c>
      <c r="AA693" s="411">
        <f t="shared" ref="AA693" si="2078">AA692</f>
        <v>0</v>
      </c>
      <c r="AB693" s="411">
        <f t="shared" ref="AB693" si="2079">AB692</f>
        <v>0</v>
      </c>
      <c r="AC693" s="411">
        <f t="shared" ref="AC693" si="2080">AC692</f>
        <v>0</v>
      </c>
      <c r="AD693" s="411">
        <f t="shared" ref="AD693" si="2081">AD692</f>
        <v>0</v>
      </c>
      <c r="AE693" s="411">
        <f t="shared" ref="AE693" si="2082">AE692</f>
        <v>0</v>
      </c>
      <c r="AF693" s="411">
        <f t="shared" ref="AF693" si="2083">AF692</f>
        <v>0</v>
      </c>
      <c r="AG693" s="411">
        <f t="shared" ref="AG693" si="2084">AG692</f>
        <v>0</v>
      </c>
      <c r="AH693" s="411">
        <f t="shared" ref="AH693" si="2085">AH692</f>
        <v>0</v>
      </c>
      <c r="AI693" s="411">
        <f t="shared" ref="AI693" si="2086">AI692</f>
        <v>0</v>
      </c>
      <c r="AJ693" s="411">
        <f t="shared" ref="AJ693" si="2087">AJ692</f>
        <v>0</v>
      </c>
      <c r="AK693" s="411">
        <f t="shared" ref="AK693" si="2088">AK692</f>
        <v>0</v>
      </c>
      <c r="AL693" s="411">
        <f t="shared" ref="AL693" si="2089">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90">Z695</f>
        <v>0</v>
      </c>
      <c r="AA696" s="411">
        <f t="shared" ref="AA696" si="2091">AA695</f>
        <v>0</v>
      </c>
      <c r="AB696" s="411">
        <f t="shared" ref="AB696" si="2092">AB695</f>
        <v>0</v>
      </c>
      <c r="AC696" s="411">
        <f t="shared" ref="AC696" si="2093">AC695</f>
        <v>0</v>
      </c>
      <c r="AD696" s="411">
        <f t="shared" ref="AD696" si="2094">AD695</f>
        <v>0</v>
      </c>
      <c r="AE696" s="411">
        <f t="shared" ref="AE696" si="2095">AE695</f>
        <v>0</v>
      </c>
      <c r="AF696" s="411">
        <f t="shared" ref="AF696" si="2096">AF695</f>
        <v>0</v>
      </c>
      <c r="AG696" s="411">
        <f t="shared" ref="AG696" si="2097">AG695</f>
        <v>0</v>
      </c>
      <c r="AH696" s="411">
        <f t="shared" ref="AH696" si="2098">AH695</f>
        <v>0</v>
      </c>
      <c r="AI696" s="411">
        <f t="shared" ref="AI696" si="2099">AI695</f>
        <v>0</v>
      </c>
      <c r="AJ696" s="411">
        <f t="shared" ref="AJ696" si="2100">AJ695</f>
        <v>0</v>
      </c>
      <c r="AK696" s="411">
        <f t="shared" ref="AK696" si="2101">AK695</f>
        <v>0</v>
      </c>
      <c r="AL696" s="411">
        <f t="shared" ref="AL696" si="2102">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103">Z698</f>
        <v>0</v>
      </c>
      <c r="AA699" s="411">
        <f t="shared" ref="AA699" si="2104">AA698</f>
        <v>0</v>
      </c>
      <c r="AB699" s="411">
        <f t="shared" ref="AB699" si="2105">AB698</f>
        <v>0</v>
      </c>
      <c r="AC699" s="411">
        <f t="shared" ref="AC699" si="2106">AC698</f>
        <v>0</v>
      </c>
      <c r="AD699" s="411">
        <f t="shared" ref="AD699" si="2107">AD698</f>
        <v>0</v>
      </c>
      <c r="AE699" s="411">
        <f t="shared" ref="AE699" si="2108">AE698</f>
        <v>0</v>
      </c>
      <c r="AF699" s="411">
        <f t="shared" ref="AF699" si="2109">AF698</f>
        <v>0</v>
      </c>
      <c r="AG699" s="411">
        <f t="shared" ref="AG699" si="2110">AG698</f>
        <v>0</v>
      </c>
      <c r="AH699" s="411">
        <f t="shared" ref="AH699" si="2111">AH698</f>
        <v>0</v>
      </c>
      <c r="AI699" s="411">
        <f t="shared" ref="AI699" si="2112">AI698</f>
        <v>0</v>
      </c>
      <c r="AJ699" s="411">
        <f t="shared" ref="AJ699" si="2113">AJ698</f>
        <v>0</v>
      </c>
      <c r="AK699" s="411">
        <f t="shared" ref="AK699" si="2114">AK698</f>
        <v>0</v>
      </c>
      <c r="AL699" s="411">
        <f t="shared" ref="AL699" si="2115">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116">Z702</f>
        <v>0</v>
      </c>
      <c r="AA703" s="411">
        <f t="shared" ref="AA703" si="2117">AA702</f>
        <v>0</v>
      </c>
      <c r="AB703" s="411">
        <f t="shared" ref="AB703" si="2118">AB702</f>
        <v>0</v>
      </c>
      <c r="AC703" s="411">
        <f t="shared" ref="AC703" si="2119">AC702</f>
        <v>0</v>
      </c>
      <c r="AD703" s="411">
        <f t="shared" ref="AD703" si="2120">AD702</f>
        <v>0</v>
      </c>
      <c r="AE703" s="411">
        <f t="shared" ref="AE703" si="2121">AE702</f>
        <v>0</v>
      </c>
      <c r="AF703" s="411">
        <f t="shared" ref="AF703" si="2122">AF702</f>
        <v>0</v>
      </c>
      <c r="AG703" s="411">
        <f t="shared" ref="AG703" si="2123">AG702</f>
        <v>0</v>
      </c>
      <c r="AH703" s="411">
        <f t="shared" ref="AH703" si="2124">AH702</f>
        <v>0</v>
      </c>
      <c r="AI703" s="411">
        <f t="shared" ref="AI703" si="2125">AI702</f>
        <v>0</v>
      </c>
      <c r="AJ703" s="411">
        <f t="shared" ref="AJ703" si="2126">AJ702</f>
        <v>0</v>
      </c>
      <c r="AK703" s="411">
        <f t="shared" ref="AK703" si="2127">AK702</f>
        <v>0</v>
      </c>
      <c r="AL703" s="411">
        <f t="shared" ref="AL703" si="2128">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29">Z705</f>
        <v>0</v>
      </c>
      <c r="AA706" s="411">
        <f t="shared" ref="AA706" si="2130">AA705</f>
        <v>0</v>
      </c>
      <c r="AB706" s="411">
        <f t="shared" ref="AB706" si="2131">AB705</f>
        <v>0</v>
      </c>
      <c r="AC706" s="411">
        <f t="shared" ref="AC706" si="2132">AC705</f>
        <v>0</v>
      </c>
      <c r="AD706" s="411">
        <f t="shared" ref="AD706" si="2133">AD705</f>
        <v>0</v>
      </c>
      <c r="AE706" s="411">
        <f t="shared" ref="AE706" si="2134">AE705</f>
        <v>0</v>
      </c>
      <c r="AF706" s="411">
        <f t="shared" ref="AF706" si="2135">AF705</f>
        <v>0</v>
      </c>
      <c r="AG706" s="411">
        <f t="shared" ref="AG706" si="2136">AG705</f>
        <v>0</v>
      </c>
      <c r="AH706" s="411">
        <f t="shared" ref="AH706" si="2137">AH705</f>
        <v>0</v>
      </c>
      <c r="AI706" s="411">
        <f t="shared" ref="AI706" si="2138">AI705</f>
        <v>0</v>
      </c>
      <c r="AJ706" s="411">
        <f t="shared" ref="AJ706" si="2139">AJ705</f>
        <v>0</v>
      </c>
      <c r="AK706" s="411">
        <f t="shared" ref="AK706" si="2140">AK705</f>
        <v>0</v>
      </c>
      <c r="AL706" s="411">
        <f t="shared" ref="AL706" si="2141">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42">Z708</f>
        <v>0</v>
      </c>
      <c r="AA709" s="411">
        <f t="shared" ref="AA709" si="2143">AA708</f>
        <v>0</v>
      </c>
      <c r="AB709" s="411">
        <f t="shared" ref="AB709" si="2144">AB708</f>
        <v>0</v>
      </c>
      <c r="AC709" s="411">
        <f t="shared" ref="AC709" si="2145">AC708</f>
        <v>0</v>
      </c>
      <c r="AD709" s="411">
        <f t="shared" ref="AD709" si="2146">AD708</f>
        <v>0</v>
      </c>
      <c r="AE709" s="411">
        <f t="shared" ref="AE709" si="2147">AE708</f>
        <v>0</v>
      </c>
      <c r="AF709" s="411">
        <f t="shared" ref="AF709" si="2148">AF708</f>
        <v>0</v>
      </c>
      <c r="AG709" s="411">
        <f t="shared" ref="AG709" si="2149">AG708</f>
        <v>0</v>
      </c>
      <c r="AH709" s="411">
        <f t="shared" ref="AH709" si="2150">AH708</f>
        <v>0</v>
      </c>
      <c r="AI709" s="411">
        <f t="shared" ref="AI709" si="2151">AI708</f>
        <v>0</v>
      </c>
      <c r="AJ709" s="411">
        <f t="shared" ref="AJ709" si="2152">AJ708</f>
        <v>0</v>
      </c>
      <c r="AK709" s="411">
        <f t="shared" ref="AK709" si="2153">AK708</f>
        <v>0</v>
      </c>
      <c r="AL709" s="411">
        <f t="shared" ref="AL709" si="2154">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55">Z711</f>
        <v>0</v>
      </c>
      <c r="AA712" s="411">
        <f t="shared" ref="AA712" si="2156">AA711</f>
        <v>0</v>
      </c>
      <c r="AB712" s="411">
        <f t="shared" ref="AB712" si="2157">AB711</f>
        <v>0</v>
      </c>
      <c r="AC712" s="411">
        <f t="shared" ref="AC712" si="2158">AC711</f>
        <v>0</v>
      </c>
      <c r="AD712" s="411">
        <f t="shared" ref="AD712" si="2159">AD711</f>
        <v>0</v>
      </c>
      <c r="AE712" s="411">
        <f t="shared" ref="AE712" si="2160">AE711</f>
        <v>0</v>
      </c>
      <c r="AF712" s="411">
        <f t="shared" ref="AF712" si="2161">AF711</f>
        <v>0</v>
      </c>
      <c r="AG712" s="411">
        <f t="shared" ref="AG712" si="2162">AG711</f>
        <v>0</v>
      </c>
      <c r="AH712" s="411">
        <f t="shared" ref="AH712" si="2163">AH711</f>
        <v>0</v>
      </c>
      <c r="AI712" s="411">
        <f t="shared" ref="AI712" si="2164">AI711</f>
        <v>0</v>
      </c>
      <c r="AJ712" s="411">
        <f t="shared" ref="AJ712" si="2165">AJ711</f>
        <v>0</v>
      </c>
      <c r="AK712" s="411">
        <f t="shared" ref="AK712" si="2166">AK711</f>
        <v>0</v>
      </c>
      <c r="AL712" s="411">
        <f t="shared" ref="AL712" si="2167">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68">Z714</f>
        <v>0</v>
      </c>
      <c r="AA715" s="411">
        <f t="shared" ref="AA715" si="2169">AA714</f>
        <v>0</v>
      </c>
      <c r="AB715" s="411">
        <f t="shared" ref="AB715" si="2170">AB714</f>
        <v>0</v>
      </c>
      <c r="AC715" s="411">
        <f t="shared" ref="AC715" si="2171">AC714</f>
        <v>0</v>
      </c>
      <c r="AD715" s="411">
        <f t="shared" ref="AD715" si="2172">AD714</f>
        <v>0</v>
      </c>
      <c r="AE715" s="411">
        <f t="shared" ref="AE715" si="2173">AE714</f>
        <v>0</v>
      </c>
      <c r="AF715" s="411">
        <f t="shared" ref="AF715" si="2174">AF714</f>
        <v>0</v>
      </c>
      <c r="AG715" s="411">
        <f t="shared" ref="AG715" si="2175">AG714</f>
        <v>0</v>
      </c>
      <c r="AH715" s="411">
        <f t="shared" ref="AH715" si="2176">AH714</f>
        <v>0</v>
      </c>
      <c r="AI715" s="411">
        <f t="shared" ref="AI715" si="2177">AI714</f>
        <v>0</v>
      </c>
      <c r="AJ715" s="411">
        <f t="shared" ref="AJ715" si="2178">AJ714</f>
        <v>0</v>
      </c>
      <c r="AK715" s="411">
        <f t="shared" ref="AK715" si="2179">AK714</f>
        <v>0</v>
      </c>
      <c r="AL715" s="411">
        <f t="shared" ref="AL715" si="2180">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81">Z717</f>
        <v>0</v>
      </c>
      <c r="AA718" s="411">
        <f t="shared" ref="AA718" si="2182">AA717</f>
        <v>0</v>
      </c>
      <c r="AB718" s="411">
        <f t="shared" ref="AB718" si="2183">AB717</f>
        <v>0</v>
      </c>
      <c r="AC718" s="411">
        <f t="shared" ref="AC718" si="2184">AC717</f>
        <v>0</v>
      </c>
      <c r="AD718" s="411">
        <f t="shared" ref="AD718" si="2185">AD717</f>
        <v>0</v>
      </c>
      <c r="AE718" s="411">
        <f t="shared" ref="AE718" si="2186">AE717</f>
        <v>0</v>
      </c>
      <c r="AF718" s="411">
        <f t="shared" ref="AF718" si="2187">AF717</f>
        <v>0</v>
      </c>
      <c r="AG718" s="411">
        <f t="shared" ref="AG718" si="2188">AG717</f>
        <v>0</v>
      </c>
      <c r="AH718" s="411">
        <f t="shared" ref="AH718" si="2189">AH717</f>
        <v>0</v>
      </c>
      <c r="AI718" s="411">
        <f t="shared" ref="AI718" si="2190">AI717</f>
        <v>0</v>
      </c>
      <c r="AJ718" s="411">
        <f t="shared" ref="AJ718" si="2191">AJ717</f>
        <v>0</v>
      </c>
      <c r="AK718" s="411">
        <f t="shared" ref="AK718" si="2192">AK717</f>
        <v>0</v>
      </c>
      <c r="AL718" s="411">
        <f t="shared" ref="AL718" si="2193">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94">Z720</f>
        <v>0</v>
      </c>
      <c r="AA721" s="411">
        <f t="shared" ref="AA721" si="2195">AA720</f>
        <v>0</v>
      </c>
      <c r="AB721" s="411">
        <f t="shared" ref="AB721" si="2196">AB720</f>
        <v>0</v>
      </c>
      <c r="AC721" s="411">
        <f t="shared" ref="AC721" si="2197">AC720</f>
        <v>0</v>
      </c>
      <c r="AD721" s="411">
        <f t="shared" ref="AD721" si="2198">AD720</f>
        <v>0</v>
      </c>
      <c r="AE721" s="411">
        <f t="shared" ref="AE721" si="2199">AE720</f>
        <v>0</v>
      </c>
      <c r="AF721" s="411">
        <f t="shared" ref="AF721" si="2200">AF720</f>
        <v>0</v>
      </c>
      <c r="AG721" s="411">
        <f t="shared" ref="AG721" si="2201">AG720</f>
        <v>0</v>
      </c>
      <c r="AH721" s="411">
        <f t="shared" ref="AH721" si="2202">AH720</f>
        <v>0</v>
      </c>
      <c r="AI721" s="411">
        <f t="shared" ref="AI721" si="2203">AI720</f>
        <v>0</v>
      </c>
      <c r="AJ721" s="411">
        <f t="shared" ref="AJ721" si="2204">AJ720</f>
        <v>0</v>
      </c>
      <c r="AK721" s="411">
        <f t="shared" ref="AK721" si="2205">AK720</f>
        <v>0</v>
      </c>
      <c r="AL721" s="411">
        <f t="shared" ref="AL721" si="2206">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207">Z723</f>
        <v>0</v>
      </c>
      <c r="AA724" s="411">
        <f t="shared" ref="AA724" si="2208">AA723</f>
        <v>0</v>
      </c>
      <c r="AB724" s="411">
        <f t="shared" ref="AB724" si="2209">AB723</f>
        <v>0</v>
      </c>
      <c r="AC724" s="411">
        <f t="shared" ref="AC724" si="2210">AC723</f>
        <v>0</v>
      </c>
      <c r="AD724" s="411">
        <f t="shared" ref="AD724" si="2211">AD723</f>
        <v>0</v>
      </c>
      <c r="AE724" s="411">
        <f t="shared" ref="AE724" si="2212">AE723</f>
        <v>0</v>
      </c>
      <c r="AF724" s="411">
        <f t="shared" ref="AF724" si="2213">AF723</f>
        <v>0</v>
      </c>
      <c r="AG724" s="411">
        <f t="shared" ref="AG724" si="2214">AG723</f>
        <v>0</v>
      </c>
      <c r="AH724" s="411">
        <f t="shared" ref="AH724" si="2215">AH723</f>
        <v>0</v>
      </c>
      <c r="AI724" s="411">
        <f t="shared" ref="AI724" si="2216">AI723</f>
        <v>0</v>
      </c>
      <c r="AJ724" s="411">
        <f t="shared" ref="AJ724" si="2217">AJ723</f>
        <v>0</v>
      </c>
      <c r="AK724" s="411">
        <f t="shared" ref="AK724" si="2218">AK723</f>
        <v>0</v>
      </c>
      <c r="AL724" s="411">
        <f t="shared" ref="AL724" si="2219">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20">Z726</f>
        <v>0</v>
      </c>
      <c r="AA727" s="411">
        <f t="shared" ref="AA727" si="2221">AA726</f>
        <v>0</v>
      </c>
      <c r="AB727" s="411">
        <f t="shared" ref="AB727" si="2222">AB726</f>
        <v>0</v>
      </c>
      <c r="AC727" s="411">
        <f t="shared" ref="AC727" si="2223">AC726</f>
        <v>0</v>
      </c>
      <c r="AD727" s="411">
        <f t="shared" ref="AD727" si="2224">AD726</f>
        <v>0</v>
      </c>
      <c r="AE727" s="411">
        <f t="shared" ref="AE727" si="2225">AE726</f>
        <v>0</v>
      </c>
      <c r="AF727" s="411">
        <f t="shared" ref="AF727" si="2226">AF726</f>
        <v>0</v>
      </c>
      <c r="AG727" s="411">
        <f t="shared" ref="AG727" si="2227">AG726</f>
        <v>0</v>
      </c>
      <c r="AH727" s="411">
        <f t="shared" ref="AH727" si="2228">AH726</f>
        <v>0</v>
      </c>
      <c r="AI727" s="411">
        <f t="shared" ref="AI727" si="2229">AI726</f>
        <v>0</v>
      </c>
      <c r="AJ727" s="411">
        <f t="shared" ref="AJ727" si="2230">AJ726</f>
        <v>0</v>
      </c>
      <c r="AK727" s="411">
        <f t="shared" ref="AK727" si="2231">AK726</f>
        <v>0</v>
      </c>
      <c r="AL727" s="411">
        <f t="shared" ref="AL727" si="2232">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33">Z729</f>
        <v>0</v>
      </c>
      <c r="AA730" s="411">
        <f t="shared" ref="AA730" si="2234">AA729</f>
        <v>0</v>
      </c>
      <c r="AB730" s="411">
        <f t="shared" ref="AB730" si="2235">AB729</f>
        <v>0</v>
      </c>
      <c r="AC730" s="411">
        <f t="shared" ref="AC730" si="2236">AC729</f>
        <v>0</v>
      </c>
      <c r="AD730" s="411">
        <f t="shared" ref="AD730" si="2237">AD729</f>
        <v>0</v>
      </c>
      <c r="AE730" s="411">
        <f t="shared" ref="AE730" si="2238">AE729</f>
        <v>0</v>
      </c>
      <c r="AF730" s="411">
        <f t="shared" ref="AF730" si="2239">AF729</f>
        <v>0</v>
      </c>
      <c r="AG730" s="411">
        <f t="shared" ref="AG730" si="2240">AG729</f>
        <v>0</v>
      </c>
      <c r="AH730" s="411">
        <f t="shared" ref="AH730" si="2241">AH729</f>
        <v>0</v>
      </c>
      <c r="AI730" s="411">
        <f t="shared" ref="AI730" si="2242">AI729</f>
        <v>0</v>
      </c>
      <c r="AJ730" s="411">
        <f t="shared" ref="AJ730" si="2243">AJ729</f>
        <v>0</v>
      </c>
      <c r="AK730" s="411">
        <f t="shared" ref="AK730" si="2244">AK729</f>
        <v>0</v>
      </c>
      <c r="AL730" s="411">
        <f t="shared" ref="AL730" si="2245">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46">Z732</f>
        <v>0</v>
      </c>
      <c r="AA733" s="411">
        <f t="shared" ref="AA733" si="2247">AA732</f>
        <v>0</v>
      </c>
      <c r="AB733" s="411">
        <f t="shared" ref="AB733" si="2248">AB732</f>
        <v>0</v>
      </c>
      <c r="AC733" s="411">
        <f t="shared" ref="AC733" si="2249">AC732</f>
        <v>0</v>
      </c>
      <c r="AD733" s="411">
        <f t="shared" ref="AD733" si="2250">AD732</f>
        <v>0</v>
      </c>
      <c r="AE733" s="411">
        <f t="shared" ref="AE733" si="2251">AE732</f>
        <v>0</v>
      </c>
      <c r="AF733" s="411">
        <f t="shared" ref="AF733" si="2252">AF732</f>
        <v>0</v>
      </c>
      <c r="AG733" s="411">
        <f t="shared" ref="AG733" si="2253">AG732</f>
        <v>0</v>
      </c>
      <c r="AH733" s="411">
        <f t="shared" ref="AH733" si="2254">AH732</f>
        <v>0</v>
      </c>
      <c r="AI733" s="411">
        <f t="shared" ref="AI733" si="2255">AI732</f>
        <v>0</v>
      </c>
      <c r="AJ733" s="411">
        <f t="shared" ref="AJ733" si="2256">AJ732</f>
        <v>0</v>
      </c>
      <c r="AK733" s="411">
        <f t="shared" ref="AK733" si="2257">AK732</f>
        <v>0</v>
      </c>
      <c r="AL733" s="411">
        <f t="shared" ref="AL733" si="2258">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59">Z735</f>
        <v>0</v>
      </c>
      <c r="AA736" s="411">
        <f t="shared" ref="AA736" si="2260">AA735</f>
        <v>0</v>
      </c>
      <c r="AB736" s="411">
        <f t="shared" ref="AB736" si="2261">AB735</f>
        <v>0</v>
      </c>
      <c r="AC736" s="411">
        <f t="shared" ref="AC736" si="2262">AC735</f>
        <v>0</v>
      </c>
      <c r="AD736" s="411">
        <f t="shared" ref="AD736" si="2263">AD735</f>
        <v>0</v>
      </c>
      <c r="AE736" s="411">
        <f t="shared" ref="AE736" si="2264">AE735</f>
        <v>0</v>
      </c>
      <c r="AF736" s="411">
        <f t="shared" ref="AF736" si="2265">AF735</f>
        <v>0</v>
      </c>
      <c r="AG736" s="411">
        <f t="shared" ref="AG736" si="2266">AG735</f>
        <v>0</v>
      </c>
      <c r="AH736" s="411">
        <f t="shared" ref="AH736" si="2267">AH735</f>
        <v>0</v>
      </c>
      <c r="AI736" s="411">
        <f t="shared" ref="AI736" si="2268">AI735</f>
        <v>0</v>
      </c>
      <c r="AJ736" s="411">
        <f t="shared" ref="AJ736" si="2269">AJ735</f>
        <v>0</v>
      </c>
      <c r="AK736" s="411">
        <f t="shared" ref="AK736" si="2270">AK735</f>
        <v>0</v>
      </c>
      <c r="AL736" s="411">
        <f t="shared" ref="AL736" si="2271">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72">Z738</f>
        <v>0</v>
      </c>
      <c r="AA739" s="411">
        <f t="shared" ref="AA739" si="2273">AA738</f>
        <v>0</v>
      </c>
      <c r="AB739" s="411">
        <f t="shared" ref="AB739" si="2274">AB738</f>
        <v>0</v>
      </c>
      <c r="AC739" s="411">
        <f t="shared" ref="AC739" si="2275">AC738</f>
        <v>0</v>
      </c>
      <c r="AD739" s="411">
        <f t="shared" ref="AD739" si="2276">AD738</f>
        <v>0</v>
      </c>
      <c r="AE739" s="411">
        <f t="shared" ref="AE739" si="2277">AE738</f>
        <v>0</v>
      </c>
      <c r="AF739" s="411">
        <f t="shared" ref="AF739" si="2278">AF738</f>
        <v>0</v>
      </c>
      <c r="AG739" s="411">
        <f t="shared" ref="AG739" si="2279">AG738</f>
        <v>0</v>
      </c>
      <c r="AH739" s="411">
        <f t="shared" ref="AH739" si="2280">AH738</f>
        <v>0</v>
      </c>
      <c r="AI739" s="411">
        <f t="shared" ref="AI739" si="2281">AI738</f>
        <v>0</v>
      </c>
      <c r="AJ739" s="411">
        <f t="shared" ref="AJ739" si="2282">AJ738</f>
        <v>0</v>
      </c>
      <c r="AK739" s="411">
        <f t="shared" ref="AK739" si="2283">AK738</f>
        <v>0</v>
      </c>
      <c r="AL739" s="411">
        <f t="shared" ref="AL739" si="2284">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85">Z741</f>
        <v>0</v>
      </c>
      <c r="AA742" s="411">
        <f t="shared" ref="AA742" si="2286">AA741</f>
        <v>0</v>
      </c>
      <c r="AB742" s="411">
        <f t="shared" ref="AB742" si="2287">AB741</f>
        <v>0</v>
      </c>
      <c r="AC742" s="411">
        <f t="shared" ref="AC742" si="2288">AC741</f>
        <v>0</v>
      </c>
      <c r="AD742" s="411">
        <f t="shared" ref="AD742" si="2289">AD741</f>
        <v>0</v>
      </c>
      <c r="AE742" s="411">
        <f t="shared" ref="AE742" si="2290">AE741</f>
        <v>0</v>
      </c>
      <c r="AF742" s="411">
        <f t="shared" ref="AF742" si="2291">AF741</f>
        <v>0</v>
      </c>
      <c r="AG742" s="411">
        <f t="shared" ref="AG742" si="2292">AG741</f>
        <v>0</v>
      </c>
      <c r="AH742" s="411">
        <f t="shared" ref="AH742" si="2293">AH741</f>
        <v>0</v>
      </c>
      <c r="AI742" s="411">
        <f t="shared" ref="AI742" si="2294">AI741</f>
        <v>0</v>
      </c>
      <c r="AJ742" s="411">
        <f t="shared" ref="AJ742" si="2295">AJ741</f>
        <v>0</v>
      </c>
      <c r="AK742" s="411">
        <f t="shared" ref="AK742" si="2296">AK741</f>
        <v>0</v>
      </c>
      <c r="AL742" s="411">
        <f t="shared" ref="AL742" si="2297">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
      <c r="B744" s="327" t="s">
        <v>311</v>
      </c>
      <c r="C744" s="329"/>
      <c r="D744" s="329">
        <f>SUM(D587:D742)</f>
        <v>2749733.9213552428</v>
      </c>
      <c r="E744" s="329"/>
      <c r="F744" s="329"/>
      <c r="G744" s="329"/>
      <c r="H744" s="329"/>
      <c r="I744" s="329"/>
      <c r="J744" s="329"/>
      <c r="K744" s="329"/>
      <c r="L744" s="329"/>
      <c r="M744" s="329"/>
      <c r="N744" s="329"/>
      <c r="O744" s="329">
        <f>SUM(O587:O742)</f>
        <v>450.58142345879338</v>
      </c>
      <c r="P744" s="329"/>
      <c r="Q744" s="329"/>
      <c r="R744" s="329"/>
      <c r="S744" s="329"/>
      <c r="T744" s="329"/>
      <c r="U744" s="329"/>
      <c r="V744" s="329"/>
      <c r="W744" s="329"/>
      <c r="X744" s="329"/>
      <c r="Y744" s="329">
        <f>IF(Y585="kWh",SUMPRODUCT(D587:D742,Y587:Y742))</f>
        <v>961966.6496289717</v>
      </c>
      <c r="Z744" s="329">
        <f>IF(Z585="kWh",SUMPRODUCT(D587:D742,Z587:Z742))</f>
        <v>339857.84498508391</v>
      </c>
      <c r="AA744" s="329">
        <f>IF(AA585="kw",SUMPRODUCT(N587:N742,O587:O742,AA587:AA742),SUMPRODUCT(D587:D742,AA587:AA742))</f>
        <v>3296.5899136082694</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3262791</v>
      </c>
      <c r="Z745" s="392">
        <f>HLOOKUP(Z401,'2. LRAMVA Threshold'!$B$42:$Q$53,10,FALSE)</f>
        <v>4037004</v>
      </c>
      <c r="AA745" s="392">
        <f>HLOOKUP(AA401,'2. LRAMVA Threshold'!$B$42:$Q$53,10,FALSE)</f>
        <v>11672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5.7000000000000002E-3</v>
      </c>
      <c r="Z747" s="341">
        <f>HLOOKUP(Z$35,'3.  Distribution Rates'!$C$122:$P$133,10,FALSE)</f>
        <v>1.1900000000000001E-2</v>
      </c>
      <c r="AA747" s="341">
        <f>HLOOKUP(AA$35,'3.  Distribution Rates'!$C$122:$P$133,10,FALSE)</f>
        <v>2.3591000000000002</v>
      </c>
      <c r="AB747" s="341">
        <f>HLOOKUP(AB$35,'3.  Distribution Rates'!$C$122:$P$133,10,FALSE)</f>
        <v>2.06E-2</v>
      </c>
      <c r="AC747" s="341">
        <f>HLOOKUP(AC$35,'3.  Distribution Rates'!$C$122:$P$133,10,FALSE)</f>
        <v>29.693999999999999</v>
      </c>
      <c r="AD747" s="341">
        <f>HLOOKUP(AD$35,'3.  Distribution Rates'!$C$122:$P$133,10,FALSE)</f>
        <v>4.8712</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98">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98"/>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98"/>
        <v>0</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98"/>
        <v>0</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99">Y210*Y747</f>
        <v>0</v>
      </c>
      <c r="Z752" s="378">
        <f t="shared" si="2299"/>
        <v>0</v>
      </c>
      <c r="AA752" s="378">
        <f t="shared" si="2299"/>
        <v>0</v>
      </c>
      <c r="AB752" s="378">
        <f t="shared" si="2299"/>
        <v>0</v>
      </c>
      <c r="AC752" s="378">
        <f t="shared" si="2299"/>
        <v>0</v>
      </c>
      <c r="AD752" s="378">
        <f t="shared" si="2299"/>
        <v>0</v>
      </c>
      <c r="AE752" s="378">
        <f t="shared" si="2299"/>
        <v>0</v>
      </c>
      <c r="AF752" s="378">
        <f t="shared" si="2299"/>
        <v>0</v>
      </c>
      <c r="AG752" s="378">
        <f t="shared" si="2299"/>
        <v>0</v>
      </c>
      <c r="AH752" s="378">
        <f t="shared" si="2299"/>
        <v>0</v>
      </c>
      <c r="AI752" s="378">
        <f t="shared" si="2299"/>
        <v>0</v>
      </c>
      <c r="AJ752" s="378">
        <f t="shared" si="2299"/>
        <v>0</v>
      </c>
      <c r="AK752" s="378">
        <f t="shared" si="2299"/>
        <v>0</v>
      </c>
      <c r="AL752" s="378">
        <f t="shared" si="2299"/>
        <v>0</v>
      </c>
      <c r="AM752" s="629">
        <f t="shared" si="2298"/>
        <v>0</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300">Y393*Y747</f>
        <v>0</v>
      </c>
      <c r="Z753" s="378">
        <f t="shared" si="2300"/>
        <v>0</v>
      </c>
      <c r="AA753" s="378">
        <f t="shared" si="2300"/>
        <v>0</v>
      </c>
      <c r="AB753" s="378">
        <f t="shared" si="2300"/>
        <v>0</v>
      </c>
      <c r="AC753" s="378">
        <f t="shared" si="2300"/>
        <v>0</v>
      </c>
      <c r="AD753" s="378">
        <f t="shared" si="2300"/>
        <v>0</v>
      </c>
      <c r="AE753" s="378">
        <f t="shared" si="2300"/>
        <v>0</v>
      </c>
      <c r="AF753" s="378">
        <f t="shared" si="2300"/>
        <v>0</v>
      </c>
      <c r="AG753" s="378">
        <f t="shared" si="2300"/>
        <v>0</v>
      </c>
      <c r="AH753" s="378">
        <f t="shared" si="2300"/>
        <v>0</v>
      </c>
      <c r="AI753" s="378">
        <f t="shared" si="2300"/>
        <v>0</v>
      </c>
      <c r="AJ753" s="378">
        <f t="shared" si="2300"/>
        <v>0</v>
      </c>
      <c r="AK753" s="378">
        <f t="shared" si="2300"/>
        <v>0</v>
      </c>
      <c r="AL753" s="378">
        <f t="shared" si="2300"/>
        <v>0</v>
      </c>
      <c r="AM753" s="629">
        <f t="shared" si="2298"/>
        <v>0</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301">Y576*Y747</f>
        <v>18608.0661</v>
      </c>
      <c r="Z754" s="378">
        <f t="shared" si="2301"/>
        <v>3735.7215705600001</v>
      </c>
      <c r="AA754" s="378">
        <f t="shared" si="2301"/>
        <v>9837.2997921599999</v>
      </c>
      <c r="AB754" s="378">
        <f t="shared" si="2301"/>
        <v>0</v>
      </c>
      <c r="AC754" s="378">
        <f t="shared" si="2301"/>
        <v>0</v>
      </c>
      <c r="AD754" s="378">
        <f t="shared" si="2301"/>
        <v>0</v>
      </c>
      <c r="AE754" s="378">
        <f t="shared" si="2301"/>
        <v>0</v>
      </c>
      <c r="AF754" s="378">
        <f t="shared" si="2301"/>
        <v>0</v>
      </c>
      <c r="AG754" s="378">
        <f t="shared" si="2301"/>
        <v>0</v>
      </c>
      <c r="AH754" s="378">
        <f t="shared" si="2301"/>
        <v>0</v>
      </c>
      <c r="AI754" s="378">
        <f t="shared" si="2301"/>
        <v>0</v>
      </c>
      <c r="AJ754" s="378">
        <f t="shared" si="2301"/>
        <v>0</v>
      </c>
      <c r="AK754" s="378">
        <f t="shared" si="2301"/>
        <v>0</v>
      </c>
      <c r="AL754" s="378">
        <f t="shared" si="2301"/>
        <v>0</v>
      </c>
      <c r="AM754" s="629">
        <f t="shared" si="2298"/>
        <v>32181.087462719999</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5483.2099028851389</v>
      </c>
      <c r="Z755" s="378">
        <f t="shared" ref="Z755:AL755" si="2302">Z744*Z747</f>
        <v>4044.3083553224988</v>
      </c>
      <c r="AA755" s="378">
        <f t="shared" si="2302"/>
        <v>7776.9852651932688</v>
      </c>
      <c r="AB755" s="378">
        <f t="shared" si="2302"/>
        <v>0</v>
      </c>
      <c r="AC755" s="378">
        <f t="shared" si="2302"/>
        <v>0</v>
      </c>
      <c r="AD755" s="378">
        <f t="shared" si="2302"/>
        <v>0</v>
      </c>
      <c r="AE755" s="378">
        <f t="shared" si="2302"/>
        <v>0</v>
      </c>
      <c r="AF755" s="378">
        <f t="shared" si="2302"/>
        <v>0</v>
      </c>
      <c r="AG755" s="378">
        <f t="shared" si="2302"/>
        <v>0</v>
      </c>
      <c r="AH755" s="378">
        <f t="shared" si="2302"/>
        <v>0</v>
      </c>
      <c r="AI755" s="378">
        <f t="shared" si="2302"/>
        <v>0</v>
      </c>
      <c r="AJ755" s="378">
        <f t="shared" si="2302"/>
        <v>0</v>
      </c>
      <c r="AK755" s="378">
        <f t="shared" si="2302"/>
        <v>0</v>
      </c>
      <c r="AL755" s="378">
        <f t="shared" si="2302"/>
        <v>0</v>
      </c>
      <c r="AM755" s="629">
        <f t="shared" si="2298"/>
        <v>17304.503523400905</v>
      </c>
      <c r="AN755" s="443"/>
    </row>
    <row r="756" spans="1:40" ht="1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24091.276002885141</v>
      </c>
      <c r="Z756" s="346">
        <f>SUM(Z748:Z755)</f>
        <v>7780.0299258824989</v>
      </c>
      <c r="AA756" s="346">
        <f t="shared" ref="AA756:AE756" si="2303">SUM(AA748:AA755)</f>
        <v>17614.285057353271</v>
      </c>
      <c r="AB756" s="346">
        <f t="shared" si="2303"/>
        <v>0</v>
      </c>
      <c r="AC756" s="346">
        <f t="shared" si="2303"/>
        <v>0</v>
      </c>
      <c r="AD756" s="346">
        <f t="shared" si="2303"/>
        <v>0</v>
      </c>
      <c r="AE756" s="346">
        <f t="shared" si="2303"/>
        <v>0</v>
      </c>
      <c r="AF756" s="346">
        <f t="shared" ref="AF756:AL756" si="2304">SUM(AF748:AF755)</f>
        <v>0</v>
      </c>
      <c r="AG756" s="346">
        <f t="shared" si="2304"/>
        <v>0</v>
      </c>
      <c r="AH756" s="346">
        <f t="shared" si="2304"/>
        <v>0</v>
      </c>
      <c r="AI756" s="346">
        <f t="shared" si="2304"/>
        <v>0</v>
      </c>
      <c r="AJ756" s="346">
        <f t="shared" si="2304"/>
        <v>0</v>
      </c>
      <c r="AK756" s="346">
        <f t="shared" si="2304"/>
        <v>0</v>
      </c>
      <c r="AL756" s="346">
        <f t="shared" si="2304"/>
        <v>0</v>
      </c>
      <c r="AM756" s="407">
        <f>SUM(AM748:AM755)</f>
        <v>49485.590986120907</v>
      </c>
      <c r="AN756" s="443"/>
    </row>
    <row r="757" spans="1:40" ht="1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18597.9087</v>
      </c>
      <c r="Z757" s="347">
        <f t="shared" ref="Z757:AE757" si="2305">Z745*Z747</f>
        <v>48040.347600000001</v>
      </c>
      <c r="AA757" s="347">
        <f t="shared" si="2305"/>
        <v>27535.415200000003</v>
      </c>
      <c r="AB757" s="347">
        <f t="shared" si="2305"/>
        <v>0</v>
      </c>
      <c r="AC757" s="347">
        <f t="shared" si="2305"/>
        <v>0</v>
      </c>
      <c r="AD757" s="347">
        <f t="shared" si="2305"/>
        <v>0</v>
      </c>
      <c r="AE757" s="347">
        <f t="shared" si="2305"/>
        <v>0</v>
      </c>
      <c r="AF757" s="347">
        <f t="shared" ref="AF757:AL757" si="2306">AF745*AF747</f>
        <v>0</v>
      </c>
      <c r="AG757" s="347">
        <f t="shared" si="2306"/>
        <v>0</v>
      </c>
      <c r="AH757" s="347">
        <f t="shared" si="2306"/>
        <v>0</v>
      </c>
      <c r="AI757" s="347">
        <f t="shared" si="2306"/>
        <v>0</v>
      </c>
      <c r="AJ757" s="347">
        <f t="shared" si="2306"/>
        <v>0</v>
      </c>
      <c r="AK757" s="347">
        <f t="shared" si="2306"/>
        <v>0</v>
      </c>
      <c r="AL757" s="347">
        <f t="shared" si="2306"/>
        <v>0</v>
      </c>
      <c r="AM757" s="407">
        <f>SUM(Y757:AL757)</f>
        <v>94173.671500000011</v>
      </c>
      <c r="AN757" s="443"/>
    </row>
    <row r="758" spans="1:40" ht="1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-44688.080513879104</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961966.6496289717</v>
      </c>
      <c r="Z760" s="291">
        <f>SUMPRODUCT(E587:E742,Z587:Z742)</f>
        <v>339857.84498508391</v>
      </c>
      <c r="AA760" s="291">
        <f t="shared" ref="AA760:AL760" si="2307">IF(AA585="kw",SUMPRODUCT($N$587:$N$742,$P$587:$P$742,AA587:AA742),SUMPRODUCT($E$587:$E$742,AA587:AA742))</f>
        <v>3499.3278914198841</v>
      </c>
      <c r="AB760" s="291">
        <f t="shared" si="2307"/>
        <v>0</v>
      </c>
      <c r="AC760" s="291">
        <f t="shared" si="2307"/>
        <v>0</v>
      </c>
      <c r="AD760" s="291">
        <f t="shared" si="2307"/>
        <v>0</v>
      </c>
      <c r="AE760" s="291">
        <f t="shared" si="2307"/>
        <v>0</v>
      </c>
      <c r="AF760" s="291">
        <f t="shared" si="2307"/>
        <v>0</v>
      </c>
      <c r="AG760" s="291">
        <f t="shared" si="2307"/>
        <v>0</v>
      </c>
      <c r="AH760" s="291">
        <f t="shared" si="2307"/>
        <v>0</v>
      </c>
      <c r="AI760" s="291">
        <f t="shared" si="2307"/>
        <v>0</v>
      </c>
      <c r="AJ760" s="291">
        <f t="shared" si="2307"/>
        <v>0</v>
      </c>
      <c r="AK760" s="291">
        <f t="shared" si="2307"/>
        <v>0</v>
      </c>
      <c r="AL760" s="291">
        <f t="shared" si="2307"/>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961966.6496289717</v>
      </c>
      <c r="Z761" s="326">
        <f>SUMPRODUCT(F587:F742,Z587:Z742)</f>
        <v>339857.84498508391</v>
      </c>
      <c r="AA761" s="326">
        <f t="shared" ref="AA761:AL761" si="2308">IF(AA585="kw",SUMPRODUCT($N$587:$N$742,$Q$587:$Q$742,AA587:AA742),SUMPRODUCT($F$587:$F$742,AA587:AA742))</f>
        <v>3499.3278914198841</v>
      </c>
      <c r="AB761" s="326">
        <f t="shared" si="2308"/>
        <v>0</v>
      </c>
      <c r="AC761" s="326">
        <f t="shared" si="2308"/>
        <v>0</v>
      </c>
      <c r="AD761" s="326">
        <f t="shared" si="2308"/>
        <v>0</v>
      </c>
      <c r="AE761" s="326">
        <f t="shared" si="2308"/>
        <v>0</v>
      </c>
      <c r="AF761" s="326">
        <f t="shared" si="2308"/>
        <v>0</v>
      </c>
      <c r="AG761" s="326">
        <f t="shared" si="2308"/>
        <v>0</v>
      </c>
      <c r="AH761" s="326">
        <f t="shared" si="2308"/>
        <v>0</v>
      </c>
      <c r="AI761" s="326">
        <f t="shared" si="2308"/>
        <v>0</v>
      </c>
      <c r="AJ761" s="326">
        <f t="shared" si="2308"/>
        <v>0</v>
      </c>
      <c r="AK761" s="326">
        <f t="shared" si="2308"/>
        <v>0</v>
      </c>
      <c r="AL761" s="326">
        <f t="shared" si="2308"/>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4">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9" t="s">
        <v>211</v>
      </c>
      <c r="C766" s="811" t="s">
        <v>33</v>
      </c>
      <c r="D766" s="284" t="s">
        <v>421</v>
      </c>
      <c r="E766" s="813" t="s">
        <v>209</v>
      </c>
      <c r="F766" s="814"/>
      <c r="G766" s="814"/>
      <c r="H766" s="814"/>
      <c r="I766" s="814"/>
      <c r="J766" s="814"/>
      <c r="K766" s="814"/>
      <c r="L766" s="814"/>
      <c r="M766" s="815"/>
      <c r="N766" s="819" t="s">
        <v>213</v>
      </c>
      <c r="O766" s="284" t="s">
        <v>422</v>
      </c>
      <c r="P766" s="813" t="s">
        <v>212</v>
      </c>
      <c r="Q766" s="814"/>
      <c r="R766" s="814"/>
      <c r="S766" s="814"/>
      <c r="T766" s="814"/>
      <c r="U766" s="814"/>
      <c r="V766" s="814"/>
      <c r="W766" s="814"/>
      <c r="X766" s="815"/>
      <c r="Y766" s="816" t="s">
        <v>243</v>
      </c>
      <c r="Z766" s="817"/>
      <c r="AA766" s="817"/>
      <c r="AB766" s="817"/>
      <c r="AC766" s="817"/>
      <c r="AD766" s="817"/>
      <c r="AE766" s="817"/>
      <c r="AF766" s="817"/>
      <c r="AG766" s="817"/>
      <c r="AH766" s="817"/>
      <c r="AI766" s="817"/>
      <c r="AJ766" s="817"/>
      <c r="AK766" s="817"/>
      <c r="AL766" s="817"/>
      <c r="AM766" s="818"/>
    </row>
    <row r="767" spans="1:40" ht="65.25" customHeight="1">
      <c r="B767" s="810"/>
      <c r="C767" s="812"/>
      <c r="D767" s="285">
        <v>2019</v>
      </c>
      <c r="E767" s="285">
        <v>2020</v>
      </c>
      <c r="F767" s="285">
        <v>2021</v>
      </c>
      <c r="G767" s="285">
        <v>2022</v>
      </c>
      <c r="H767" s="285">
        <v>2023</v>
      </c>
      <c r="I767" s="285">
        <v>2024</v>
      </c>
      <c r="J767" s="285">
        <v>2025</v>
      </c>
      <c r="K767" s="285">
        <v>2026</v>
      </c>
      <c r="L767" s="285">
        <v>2027</v>
      </c>
      <c r="M767" s="285">
        <v>2028</v>
      </c>
      <c r="N767" s="82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USL</v>
      </c>
      <c r="AC767" s="285" t="str">
        <f>'1.  LRAMVA Summary'!H52</f>
        <v>Sentinel Lighting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309">Z770</f>
        <v>0</v>
      </c>
      <c r="AA771" s="411">
        <f t="shared" ref="AA771" si="2310">AA770</f>
        <v>0</v>
      </c>
      <c r="AB771" s="411">
        <f t="shared" ref="AB771" si="2311">AB770</f>
        <v>0</v>
      </c>
      <c r="AC771" s="411">
        <f t="shared" ref="AC771" si="2312">AC770</f>
        <v>0</v>
      </c>
      <c r="AD771" s="411">
        <f t="shared" ref="AD771" si="2313">AD770</f>
        <v>0</v>
      </c>
      <c r="AE771" s="411">
        <f t="shared" ref="AE771" si="2314">AE770</f>
        <v>0</v>
      </c>
      <c r="AF771" s="411">
        <f t="shared" ref="AF771" si="2315">AF770</f>
        <v>0</v>
      </c>
      <c r="AG771" s="411">
        <f t="shared" ref="AG771" si="2316">AG770</f>
        <v>0</v>
      </c>
      <c r="AH771" s="411">
        <f t="shared" ref="AH771" si="2317">AH770</f>
        <v>0</v>
      </c>
      <c r="AI771" s="411">
        <f t="shared" ref="AI771" si="2318">AI770</f>
        <v>0</v>
      </c>
      <c r="AJ771" s="411">
        <f t="shared" ref="AJ771" si="2319">AJ770</f>
        <v>0</v>
      </c>
      <c r="AK771" s="411">
        <f t="shared" ref="AK771" si="2320">AK770</f>
        <v>0</v>
      </c>
      <c r="AL771" s="411">
        <f t="shared" ref="AL771" si="2321">AL770</f>
        <v>0</v>
      </c>
      <c r="AM771" s="297"/>
    </row>
    <row r="772" spans="1:39" ht="1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22">Z773</f>
        <v>0</v>
      </c>
      <c r="AA774" s="411">
        <f t="shared" ref="AA774" si="2323">AA773</f>
        <v>0</v>
      </c>
      <c r="AB774" s="411">
        <f t="shared" ref="AB774" si="2324">AB773</f>
        <v>0</v>
      </c>
      <c r="AC774" s="411">
        <f t="shared" ref="AC774" si="2325">AC773</f>
        <v>0</v>
      </c>
      <c r="AD774" s="411">
        <f t="shared" ref="AD774" si="2326">AD773</f>
        <v>0</v>
      </c>
      <c r="AE774" s="411">
        <f t="shared" ref="AE774" si="2327">AE773</f>
        <v>0</v>
      </c>
      <c r="AF774" s="411">
        <f t="shared" ref="AF774" si="2328">AF773</f>
        <v>0</v>
      </c>
      <c r="AG774" s="411">
        <f t="shared" ref="AG774" si="2329">AG773</f>
        <v>0</v>
      </c>
      <c r="AH774" s="411">
        <f t="shared" ref="AH774" si="2330">AH773</f>
        <v>0</v>
      </c>
      <c r="AI774" s="411">
        <f t="shared" ref="AI774" si="2331">AI773</f>
        <v>0</v>
      </c>
      <c r="AJ774" s="411">
        <f t="shared" ref="AJ774" si="2332">AJ773</f>
        <v>0</v>
      </c>
      <c r="AK774" s="411">
        <f t="shared" ref="AK774" si="2333">AK773</f>
        <v>0</v>
      </c>
      <c r="AL774" s="411">
        <f t="shared" ref="AL774" si="2334">AL773</f>
        <v>0</v>
      </c>
      <c r="AM774" s="297"/>
    </row>
    <row r="775" spans="1:39" ht="1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35">Z776</f>
        <v>0</v>
      </c>
      <c r="AA777" s="411">
        <f t="shared" ref="AA777" si="2336">AA776</f>
        <v>0</v>
      </c>
      <c r="AB777" s="411">
        <f t="shared" ref="AB777" si="2337">AB776</f>
        <v>0</v>
      </c>
      <c r="AC777" s="411">
        <f t="shared" ref="AC777" si="2338">AC776</f>
        <v>0</v>
      </c>
      <c r="AD777" s="411">
        <f t="shared" ref="AD777" si="2339">AD776</f>
        <v>0</v>
      </c>
      <c r="AE777" s="411">
        <f t="shared" ref="AE777" si="2340">AE776</f>
        <v>0</v>
      </c>
      <c r="AF777" s="411">
        <f t="shared" ref="AF777" si="2341">AF776</f>
        <v>0</v>
      </c>
      <c r="AG777" s="411">
        <f t="shared" ref="AG777" si="2342">AG776</f>
        <v>0</v>
      </c>
      <c r="AH777" s="411">
        <f t="shared" ref="AH777" si="2343">AH776</f>
        <v>0</v>
      </c>
      <c r="AI777" s="411">
        <f t="shared" ref="AI777" si="2344">AI776</f>
        <v>0</v>
      </c>
      <c r="AJ777" s="411">
        <f t="shared" ref="AJ777" si="2345">AJ776</f>
        <v>0</v>
      </c>
      <c r="AK777" s="411">
        <f t="shared" ref="AK777" si="2346">AK776</f>
        <v>0</v>
      </c>
      <c r="AL777" s="411">
        <f t="shared" ref="AL777" si="2347">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48">Z779</f>
        <v>0</v>
      </c>
      <c r="AA780" s="411">
        <f t="shared" ref="AA780" si="2349">AA779</f>
        <v>0</v>
      </c>
      <c r="AB780" s="411">
        <f t="shared" ref="AB780" si="2350">AB779</f>
        <v>0</v>
      </c>
      <c r="AC780" s="411">
        <f t="shared" ref="AC780" si="2351">AC779</f>
        <v>0</v>
      </c>
      <c r="AD780" s="411">
        <f t="shared" ref="AD780" si="2352">AD779</f>
        <v>0</v>
      </c>
      <c r="AE780" s="411">
        <f t="shared" ref="AE780" si="2353">AE779</f>
        <v>0</v>
      </c>
      <c r="AF780" s="411">
        <f t="shared" ref="AF780" si="2354">AF779</f>
        <v>0</v>
      </c>
      <c r="AG780" s="411">
        <f t="shared" ref="AG780" si="2355">AG779</f>
        <v>0</v>
      </c>
      <c r="AH780" s="411">
        <f t="shared" ref="AH780" si="2356">AH779</f>
        <v>0</v>
      </c>
      <c r="AI780" s="411">
        <f t="shared" ref="AI780" si="2357">AI779</f>
        <v>0</v>
      </c>
      <c r="AJ780" s="411">
        <f t="shared" ref="AJ780" si="2358">AJ779</f>
        <v>0</v>
      </c>
      <c r="AK780" s="411">
        <f t="shared" ref="AK780" si="2359">AK779</f>
        <v>0</v>
      </c>
      <c r="AL780" s="411">
        <f t="shared" ref="AL780" si="2360">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61">Z782</f>
        <v>0</v>
      </c>
      <c r="AA783" s="411">
        <f t="shared" ref="AA783" si="2362">AA782</f>
        <v>0</v>
      </c>
      <c r="AB783" s="411">
        <f t="shared" ref="AB783" si="2363">AB782</f>
        <v>0</v>
      </c>
      <c r="AC783" s="411">
        <f t="shared" ref="AC783" si="2364">AC782</f>
        <v>0</v>
      </c>
      <c r="AD783" s="411">
        <f t="shared" ref="AD783" si="2365">AD782</f>
        <v>0</v>
      </c>
      <c r="AE783" s="411">
        <f t="shared" ref="AE783" si="2366">AE782</f>
        <v>0</v>
      </c>
      <c r="AF783" s="411">
        <f t="shared" ref="AF783" si="2367">AF782</f>
        <v>0</v>
      </c>
      <c r="AG783" s="411">
        <f t="shared" ref="AG783" si="2368">AG782</f>
        <v>0</v>
      </c>
      <c r="AH783" s="411">
        <f t="shared" ref="AH783" si="2369">AH782</f>
        <v>0</v>
      </c>
      <c r="AI783" s="411">
        <f t="shared" ref="AI783" si="2370">AI782</f>
        <v>0</v>
      </c>
      <c r="AJ783" s="411">
        <f t="shared" ref="AJ783" si="2371">AJ782</f>
        <v>0</v>
      </c>
      <c r="AK783" s="411">
        <f t="shared" ref="AK783" si="2372">AK782</f>
        <v>0</v>
      </c>
      <c r="AL783" s="411">
        <f t="shared" ref="AL783" si="2373">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74">Z786</f>
        <v>0</v>
      </c>
      <c r="AA787" s="411">
        <f t="shared" ref="AA787" si="2375">AA786</f>
        <v>0</v>
      </c>
      <c r="AB787" s="411">
        <f t="shared" ref="AB787" si="2376">AB786</f>
        <v>0</v>
      </c>
      <c r="AC787" s="411">
        <f t="shared" ref="AC787" si="2377">AC786</f>
        <v>0</v>
      </c>
      <c r="AD787" s="411">
        <f t="shared" ref="AD787" si="2378">AD786</f>
        <v>0</v>
      </c>
      <c r="AE787" s="411">
        <f t="shared" ref="AE787" si="2379">AE786</f>
        <v>0</v>
      </c>
      <c r="AF787" s="411">
        <f t="shared" ref="AF787" si="2380">AF786</f>
        <v>0</v>
      </c>
      <c r="AG787" s="411">
        <f t="shared" ref="AG787" si="2381">AG786</f>
        <v>0</v>
      </c>
      <c r="AH787" s="411">
        <f t="shared" ref="AH787" si="2382">AH786</f>
        <v>0</v>
      </c>
      <c r="AI787" s="411">
        <f t="shared" ref="AI787" si="2383">AI786</f>
        <v>0</v>
      </c>
      <c r="AJ787" s="411">
        <f t="shared" ref="AJ787" si="2384">AJ786</f>
        <v>0</v>
      </c>
      <c r="AK787" s="411">
        <f t="shared" ref="AK787" si="2385">AK786</f>
        <v>0</v>
      </c>
      <c r="AL787" s="411">
        <f t="shared" ref="AL787" si="2386">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87">Z789</f>
        <v>0</v>
      </c>
      <c r="AA790" s="411">
        <f t="shared" ref="AA790" si="2388">AA789</f>
        <v>0</v>
      </c>
      <c r="AB790" s="411">
        <f t="shared" ref="AB790" si="2389">AB789</f>
        <v>0</v>
      </c>
      <c r="AC790" s="411">
        <f t="shared" ref="AC790" si="2390">AC789</f>
        <v>0</v>
      </c>
      <c r="AD790" s="411">
        <f t="shared" ref="AD790" si="2391">AD789</f>
        <v>0</v>
      </c>
      <c r="AE790" s="411">
        <f t="shared" ref="AE790" si="2392">AE789</f>
        <v>0</v>
      </c>
      <c r="AF790" s="411">
        <f t="shared" ref="AF790" si="2393">AF789</f>
        <v>0</v>
      </c>
      <c r="AG790" s="411">
        <f t="shared" ref="AG790" si="2394">AG789</f>
        <v>0</v>
      </c>
      <c r="AH790" s="411">
        <f t="shared" ref="AH790" si="2395">AH789</f>
        <v>0</v>
      </c>
      <c r="AI790" s="411">
        <f t="shared" ref="AI790" si="2396">AI789</f>
        <v>0</v>
      </c>
      <c r="AJ790" s="411">
        <f t="shared" ref="AJ790" si="2397">AJ789</f>
        <v>0</v>
      </c>
      <c r="AK790" s="411">
        <f t="shared" ref="AK790" si="2398">AK789</f>
        <v>0</v>
      </c>
      <c r="AL790" s="411">
        <f t="shared" ref="AL790" si="2399">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400">Z792</f>
        <v>0</v>
      </c>
      <c r="AA793" s="411">
        <f t="shared" ref="AA793" si="2401">AA792</f>
        <v>0</v>
      </c>
      <c r="AB793" s="411">
        <f t="shared" ref="AB793" si="2402">AB792</f>
        <v>0</v>
      </c>
      <c r="AC793" s="411">
        <f t="shared" ref="AC793" si="2403">AC792</f>
        <v>0</v>
      </c>
      <c r="AD793" s="411">
        <f t="shared" ref="AD793" si="2404">AD792</f>
        <v>0</v>
      </c>
      <c r="AE793" s="411">
        <f t="shared" ref="AE793" si="2405">AE792</f>
        <v>0</v>
      </c>
      <c r="AF793" s="411">
        <f t="shared" ref="AF793" si="2406">AF792</f>
        <v>0</v>
      </c>
      <c r="AG793" s="411">
        <f t="shared" ref="AG793" si="2407">AG792</f>
        <v>0</v>
      </c>
      <c r="AH793" s="411">
        <f t="shared" ref="AH793" si="2408">AH792</f>
        <v>0</v>
      </c>
      <c r="AI793" s="411">
        <f t="shared" ref="AI793" si="2409">AI792</f>
        <v>0</v>
      </c>
      <c r="AJ793" s="411">
        <f t="shared" ref="AJ793" si="2410">AJ792</f>
        <v>0</v>
      </c>
      <c r="AK793" s="411">
        <f t="shared" ref="AK793" si="2411">AK792</f>
        <v>0</v>
      </c>
      <c r="AL793" s="411">
        <f t="shared" ref="AL793" si="2412">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413">Z795</f>
        <v>0</v>
      </c>
      <c r="AA796" s="411">
        <f t="shared" ref="AA796" si="2414">AA795</f>
        <v>0</v>
      </c>
      <c r="AB796" s="411">
        <f t="shared" ref="AB796" si="2415">AB795</f>
        <v>0</v>
      </c>
      <c r="AC796" s="411">
        <f t="shared" ref="AC796" si="2416">AC795</f>
        <v>0</v>
      </c>
      <c r="AD796" s="411">
        <f t="shared" ref="AD796" si="2417">AD795</f>
        <v>0</v>
      </c>
      <c r="AE796" s="411">
        <f t="shared" ref="AE796" si="2418">AE795</f>
        <v>0</v>
      </c>
      <c r="AF796" s="411">
        <f t="shared" ref="AF796" si="2419">AF795</f>
        <v>0</v>
      </c>
      <c r="AG796" s="411">
        <f t="shared" ref="AG796" si="2420">AG795</f>
        <v>0</v>
      </c>
      <c r="AH796" s="411">
        <f t="shared" ref="AH796" si="2421">AH795</f>
        <v>0</v>
      </c>
      <c r="AI796" s="411">
        <f t="shared" ref="AI796" si="2422">AI795</f>
        <v>0</v>
      </c>
      <c r="AJ796" s="411">
        <f t="shared" ref="AJ796" si="2423">AJ795</f>
        <v>0</v>
      </c>
      <c r="AK796" s="411">
        <f t="shared" ref="AK796" si="2424">AK795</f>
        <v>0</v>
      </c>
      <c r="AL796" s="411">
        <f t="shared" ref="AL796" si="2425">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26">Z798</f>
        <v>0</v>
      </c>
      <c r="AA799" s="411">
        <f t="shared" ref="AA799" si="2427">AA798</f>
        <v>0</v>
      </c>
      <c r="AB799" s="411">
        <f t="shared" ref="AB799" si="2428">AB798</f>
        <v>0</v>
      </c>
      <c r="AC799" s="411">
        <f t="shared" ref="AC799" si="2429">AC798</f>
        <v>0</v>
      </c>
      <c r="AD799" s="411">
        <f t="shared" ref="AD799" si="2430">AD798</f>
        <v>0</v>
      </c>
      <c r="AE799" s="411">
        <f t="shared" ref="AE799" si="2431">AE798</f>
        <v>0</v>
      </c>
      <c r="AF799" s="411">
        <f t="shared" ref="AF799" si="2432">AF798</f>
        <v>0</v>
      </c>
      <c r="AG799" s="411">
        <f t="shared" ref="AG799" si="2433">AG798</f>
        <v>0</v>
      </c>
      <c r="AH799" s="411">
        <f t="shared" ref="AH799" si="2434">AH798</f>
        <v>0</v>
      </c>
      <c r="AI799" s="411">
        <f t="shared" ref="AI799" si="2435">AI798</f>
        <v>0</v>
      </c>
      <c r="AJ799" s="411">
        <f t="shared" ref="AJ799" si="2436">AJ798</f>
        <v>0</v>
      </c>
      <c r="AK799" s="411">
        <f t="shared" ref="AK799" si="2437">AK798</f>
        <v>0</v>
      </c>
      <c r="AL799" s="411">
        <f t="shared" ref="AL799" si="2438">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39">Z802</f>
        <v>0</v>
      </c>
      <c r="AA803" s="411">
        <f t="shared" ref="AA803" si="2440">AA802</f>
        <v>0</v>
      </c>
      <c r="AB803" s="411">
        <f t="shared" ref="AB803" si="2441">AB802</f>
        <v>0</v>
      </c>
      <c r="AC803" s="411">
        <f t="shared" ref="AC803" si="2442">AC802</f>
        <v>0</v>
      </c>
      <c r="AD803" s="411">
        <f t="shared" ref="AD803" si="2443">AD802</f>
        <v>0</v>
      </c>
      <c r="AE803" s="411">
        <f t="shared" ref="AE803" si="2444">AE802</f>
        <v>0</v>
      </c>
      <c r="AF803" s="411">
        <f t="shared" ref="AF803" si="2445">AF802</f>
        <v>0</v>
      </c>
      <c r="AG803" s="411">
        <f t="shared" ref="AG803" si="2446">AG802</f>
        <v>0</v>
      </c>
      <c r="AH803" s="411">
        <f t="shared" ref="AH803" si="2447">AH802</f>
        <v>0</v>
      </c>
      <c r="AI803" s="411">
        <f t="shared" ref="AI803" si="2448">AI802</f>
        <v>0</v>
      </c>
      <c r="AJ803" s="411">
        <f t="shared" ref="AJ803" si="2449">AJ802</f>
        <v>0</v>
      </c>
      <c r="AK803" s="411">
        <f t="shared" ref="AK803" si="2450">AK802</f>
        <v>0</v>
      </c>
      <c r="AL803" s="411">
        <f t="shared" ref="AL803" si="2451">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52">Z805</f>
        <v>0</v>
      </c>
      <c r="AA806" s="411">
        <f t="shared" ref="AA806" si="2453">AA805</f>
        <v>0</v>
      </c>
      <c r="AB806" s="411">
        <f t="shared" ref="AB806" si="2454">AB805</f>
        <v>0</v>
      </c>
      <c r="AC806" s="411">
        <f t="shared" ref="AC806" si="2455">AC805</f>
        <v>0</v>
      </c>
      <c r="AD806" s="411">
        <f t="shared" ref="AD806" si="2456">AD805</f>
        <v>0</v>
      </c>
      <c r="AE806" s="411">
        <f t="shared" ref="AE806" si="2457">AE805</f>
        <v>0</v>
      </c>
      <c r="AF806" s="411">
        <f t="shared" ref="AF806" si="2458">AF805</f>
        <v>0</v>
      </c>
      <c r="AG806" s="411">
        <f t="shared" ref="AG806" si="2459">AG805</f>
        <v>0</v>
      </c>
      <c r="AH806" s="411">
        <f t="shared" ref="AH806" si="2460">AH805</f>
        <v>0</v>
      </c>
      <c r="AI806" s="411">
        <f t="shared" ref="AI806" si="2461">AI805</f>
        <v>0</v>
      </c>
      <c r="AJ806" s="411">
        <f t="shared" ref="AJ806" si="2462">AJ805</f>
        <v>0</v>
      </c>
      <c r="AK806" s="411">
        <f t="shared" ref="AK806" si="2463">AK805</f>
        <v>0</v>
      </c>
      <c r="AL806" s="411">
        <f t="shared" ref="AL806" si="2464">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65">Z808</f>
        <v>0</v>
      </c>
      <c r="AA809" s="411">
        <f t="shared" ref="AA809" si="2466">AA808</f>
        <v>0</v>
      </c>
      <c r="AB809" s="411">
        <f t="shared" ref="AB809" si="2467">AB808</f>
        <v>0</v>
      </c>
      <c r="AC809" s="411">
        <f t="shared" ref="AC809" si="2468">AC808</f>
        <v>0</v>
      </c>
      <c r="AD809" s="411">
        <f t="shared" ref="AD809" si="2469">AD808</f>
        <v>0</v>
      </c>
      <c r="AE809" s="411">
        <f t="shared" ref="AE809" si="2470">AE808</f>
        <v>0</v>
      </c>
      <c r="AF809" s="411">
        <f t="shared" ref="AF809" si="2471">AF808</f>
        <v>0</v>
      </c>
      <c r="AG809" s="411">
        <f t="shared" ref="AG809" si="2472">AG808</f>
        <v>0</v>
      </c>
      <c r="AH809" s="411">
        <f t="shared" ref="AH809" si="2473">AH808</f>
        <v>0</v>
      </c>
      <c r="AI809" s="411">
        <f t="shared" ref="AI809" si="2474">AI808</f>
        <v>0</v>
      </c>
      <c r="AJ809" s="411">
        <f t="shared" ref="AJ809" si="2475">AJ808</f>
        <v>0</v>
      </c>
      <c r="AK809" s="411">
        <f t="shared" ref="AK809" si="2476">AK808</f>
        <v>0</v>
      </c>
      <c r="AL809" s="411">
        <f t="shared" ref="AL809" si="2477">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78">Z812</f>
        <v>0</v>
      </c>
      <c r="AA813" s="411">
        <f t="shared" ref="AA813" si="2479">AA812</f>
        <v>0</v>
      </c>
      <c r="AB813" s="411">
        <f t="shared" ref="AB813" si="2480">AB812</f>
        <v>0</v>
      </c>
      <c r="AC813" s="411">
        <f t="shared" ref="AC813" si="2481">AC812</f>
        <v>0</v>
      </c>
      <c r="AD813" s="411">
        <f t="shared" ref="AD813" si="2482">AD812</f>
        <v>0</v>
      </c>
      <c r="AE813" s="411">
        <f t="shared" ref="AE813" si="2483">AE812</f>
        <v>0</v>
      </c>
      <c r="AF813" s="411">
        <f t="shared" ref="AF813" si="2484">AF812</f>
        <v>0</v>
      </c>
      <c r="AG813" s="411">
        <f t="shared" ref="AG813" si="2485">AG812</f>
        <v>0</v>
      </c>
      <c r="AH813" s="411">
        <f t="shared" ref="AH813" si="2486">AH812</f>
        <v>0</v>
      </c>
      <c r="AI813" s="411">
        <f t="shared" ref="AI813" si="2487">AI812</f>
        <v>0</v>
      </c>
      <c r="AJ813" s="411">
        <f t="shared" ref="AJ813" si="2488">AJ812</f>
        <v>0</v>
      </c>
      <c r="AK813" s="411">
        <f t="shared" ref="AK813" si="2489">AK812</f>
        <v>0</v>
      </c>
      <c r="AL813" s="411">
        <f t="shared" ref="AL813" si="2490">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91">Z816</f>
        <v>0</v>
      </c>
      <c r="AA817" s="411">
        <f t="shared" si="2491"/>
        <v>0</v>
      </c>
      <c r="AB817" s="411">
        <f t="shared" si="2491"/>
        <v>0</v>
      </c>
      <c r="AC817" s="411">
        <f t="shared" si="2491"/>
        <v>0</v>
      </c>
      <c r="AD817" s="411">
        <f t="shared" si="2491"/>
        <v>0</v>
      </c>
      <c r="AE817" s="411">
        <f t="shared" si="2491"/>
        <v>0</v>
      </c>
      <c r="AF817" s="411">
        <f t="shared" si="2491"/>
        <v>0</v>
      </c>
      <c r="AG817" s="411">
        <f t="shared" si="2491"/>
        <v>0</v>
      </c>
      <c r="AH817" s="411">
        <f t="shared" si="2491"/>
        <v>0</v>
      </c>
      <c r="AI817" s="411">
        <f t="shared" si="2491"/>
        <v>0</v>
      </c>
      <c r="AJ817" s="411">
        <f t="shared" si="2491"/>
        <v>0</v>
      </c>
      <c r="AK817" s="411">
        <f t="shared" si="2491"/>
        <v>0</v>
      </c>
      <c r="AL817" s="411">
        <f t="shared" si="2491"/>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92">Z819</f>
        <v>0</v>
      </c>
      <c r="AA820" s="411">
        <f t="shared" si="2492"/>
        <v>0</v>
      </c>
      <c r="AB820" s="411">
        <f t="shared" si="2492"/>
        <v>0</v>
      </c>
      <c r="AC820" s="411">
        <f t="shared" si="2492"/>
        <v>0</v>
      </c>
      <c r="AD820" s="411">
        <f t="shared" si="2492"/>
        <v>0</v>
      </c>
      <c r="AE820" s="411">
        <f t="shared" si="2492"/>
        <v>0</v>
      </c>
      <c r="AF820" s="411">
        <f t="shared" si="2492"/>
        <v>0</v>
      </c>
      <c r="AG820" s="411">
        <f t="shared" si="2492"/>
        <v>0</v>
      </c>
      <c r="AH820" s="411">
        <f t="shared" si="2492"/>
        <v>0</v>
      </c>
      <c r="AI820" s="411">
        <f t="shared" si="2492"/>
        <v>0</v>
      </c>
      <c r="AJ820" s="411">
        <f t="shared" si="2492"/>
        <v>0</v>
      </c>
      <c r="AK820" s="411">
        <f t="shared" si="2492"/>
        <v>0</v>
      </c>
      <c r="AL820" s="411">
        <f t="shared" si="2492"/>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93">Z823</f>
        <v>0</v>
      </c>
      <c r="AA824" s="411">
        <f t="shared" si="2493"/>
        <v>0</v>
      </c>
      <c r="AB824" s="411">
        <f t="shared" si="2493"/>
        <v>0</v>
      </c>
      <c r="AC824" s="411">
        <f t="shared" si="2493"/>
        <v>0</v>
      </c>
      <c r="AD824" s="411">
        <f t="shared" si="2493"/>
        <v>0</v>
      </c>
      <c r="AE824" s="411">
        <f t="shared" si="2493"/>
        <v>0</v>
      </c>
      <c r="AF824" s="411">
        <f t="shared" si="2493"/>
        <v>0</v>
      </c>
      <c r="AG824" s="411">
        <f t="shared" si="2493"/>
        <v>0</v>
      </c>
      <c r="AH824" s="411">
        <f t="shared" si="2493"/>
        <v>0</v>
      </c>
      <c r="AI824" s="411">
        <f t="shared" si="2493"/>
        <v>0</v>
      </c>
      <c r="AJ824" s="411">
        <f t="shared" si="2493"/>
        <v>0</v>
      </c>
      <c r="AK824" s="411">
        <f t="shared" si="2493"/>
        <v>0</v>
      </c>
      <c r="AL824" s="411">
        <f t="shared" si="2493"/>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94">Z826</f>
        <v>0</v>
      </c>
      <c r="AA827" s="411">
        <f t="shared" si="2494"/>
        <v>0</v>
      </c>
      <c r="AB827" s="411">
        <f t="shared" si="2494"/>
        <v>0</v>
      </c>
      <c r="AC827" s="411">
        <f t="shared" si="2494"/>
        <v>0</v>
      </c>
      <c r="AD827" s="411">
        <f t="shared" si="2494"/>
        <v>0</v>
      </c>
      <c r="AE827" s="411">
        <f t="shared" si="2494"/>
        <v>0</v>
      </c>
      <c r="AF827" s="411">
        <f t="shared" si="2494"/>
        <v>0</v>
      </c>
      <c r="AG827" s="411">
        <f t="shared" si="2494"/>
        <v>0</v>
      </c>
      <c r="AH827" s="411">
        <f t="shared" si="2494"/>
        <v>0</v>
      </c>
      <c r="AI827" s="411">
        <f t="shared" si="2494"/>
        <v>0</v>
      </c>
      <c r="AJ827" s="411">
        <f t="shared" si="2494"/>
        <v>0</v>
      </c>
      <c r="AK827" s="411">
        <f t="shared" si="2494"/>
        <v>0</v>
      </c>
      <c r="AL827" s="411">
        <f t="shared" si="2494"/>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95">Z829</f>
        <v>0</v>
      </c>
      <c r="AA830" s="411">
        <f t="shared" si="2495"/>
        <v>0</v>
      </c>
      <c r="AB830" s="411">
        <f t="shared" si="2495"/>
        <v>0</v>
      </c>
      <c r="AC830" s="411">
        <f t="shared" si="2495"/>
        <v>0</v>
      </c>
      <c r="AD830" s="411">
        <f t="shared" si="2495"/>
        <v>0</v>
      </c>
      <c r="AE830" s="411">
        <f t="shared" si="2495"/>
        <v>0</v>
      </c>
      <c r="AF830" s="411">
        <f t="shared" si="2495"/>
        <v>0</v>
      </c>
      <c r="AG830" s="411">
        <f t="shared" si="2495"/>
        <v>0</v>
      </c>
      <c r="AH830" s="411">
        <f t="shared" si="2495"/>
        <v>0</v>
      </c>
      <c r="AI830" s="411">
        <f t="shared" si="2495"/>
        <v>0</v>
      </c>
      <c r="AJ830" s="411">
        <f t="shared" si="2495"/>
        <v>0</v>
      </c>
      <c r="AK830" s="411">
        <f t="shared" si="2495"/>
        <v>0</v>
      </c>
      <c r="AL830" s="411">
        <f t="shared" si="2495"/>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96">Z832</f>
        <v>0</v>
      </c>
      <c r="AA833" s="411">
        <f t="shared" si="2496"/>
        <v>0</v>
      </c>
      <c r="AB833" s="411">
        <f t="shared" si="2496"/>
        <v>0</v>
      </c>
      <c r="AC833" s="411">
        <f t="shared" si="2496"/>
        <v>0</v>
      </c>
      <c r="AD833" s="411">
        <f t="shared" si="2496"/>
        <v>0</v>
      </c>
      <c r="AE833" s="411">
        <f t="shared" si="2496"/>
        <v>0</v>
      </c>
      <c r="AF833" s="411">
        <f t="shared" si="2496"/>
        <v>0</v>
      </c>
      <c r="AG833" s="411">
        <f t="shared" si="2496"/>
        <v>0</v>
      </c>
      <c r="AH833" s="411">
        <f t="shared" si="2496"/>
        <v>0</v>
      </c>
      <c r="AI833" s="411">
        <f t="shared" si="2496"/>
        <v>0</v>
      </c>
      <c r="AJ833" s="411">
        <f t="shared" si="2496"/>
        <v>0</v>
      </c>
      <c r="AK833" s="411">
        <f t="shared" si="2496"/>
        <v>0</v>
      </c>
      <c r="AL833" s="411">
        <f t="shared" si="2496"/>
        <v>0</v>
      </c>
      <c r="AM833" s="306"/>
    </row>
    <row r="834" spans="1:39" ht="1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97">Z837</f>
        <v>0</v>
      </c>
      <c r="AA838" s="411">
        <f t="shared" ref="AA838" si="2498">AA837</f>
        <v>0</v>
      </c>
      <c r="AB838" s="411">
        <f t="shared" ref="AB838" si="2499">AB837</f>
        <v>0</v>
      </c>
      <c r="AC838" s="411">
        <f t="shared" ref="AC838" si="2500">AC837</f>
        <v>0</v>
      </c>
      <c r="AD838" s="411">
        <f t="shared" ref="AD838" si="2501">AD837</f>
        <v>0</v>
      </c>
      <c r="AE838" s="411">
        <f t="shared" ref="AE838" si="2502">AE837</f>
        <v>0</v>
      </c>
      <c r="AF838" s="411">
        <f t="shared" ref="AF838" si="2503">AF837</f>
        <v>0</v>
      </c>
      <c r="AG838" s="411">
        <f t="shared" ref="AG838" si="2504">AG837</f>
        <v>0</v>
      </c>
      <c r="AH838" s="411">
        <f t="shared" ref="AH838" si="2505">AH837</f>
        <v>0</v>
      </c>
      <c r="AI838" s="411">
        <f t="shared" ref="AI838" si="2506">AI837</f>
        <v>0</v>
      </c>
      <c r="AJ838" s="411">
        <f t="shared" ref="AJ838" si="2507">AJ837</f>
        <v>0</v>
      </c>
      <c r="AK838" s="411">
        <f t="shared" ref="AK838" si="2508">AK837</f>
        <v>0</v>
      </c>
      <c r="AL838" s="411">
        <f t="shared" ref="AL838" si="2509">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4410</v>
      </c>
      <c r="E840" s="295">
        <v>4410</v>
      </c>
      <c r="F840" s="295">
        <v>4410</v>
      </c>
      <c r="G840" s="295">
        <v>4410</v>
      </c>
      <c r="H840" s="295">
        <v>4410</v>
      </c>
      <c r="I840" s="295">
        <v>4410</v>
      </c>
      <c r="J840" s="295">
        <v>4410</v>
      </c>
      <c r="K840" s="295">
        <v>4410</v>
      </c>
      <c r="L840" s="295">
        <v>4410</v>
      </c>
      <c r="M840" s="295">
        <v>4410</v>
      </c>
      <c r="N840" s="291"/>
      <c r="O840" s="295">
        <f>D840*(O657/D657)</f>
        <v>1.0440181448841508</v>
      </c>
      <c r="P840" s="295">
        <f t="shared" ref="P840:X840" si="2510">E840*(P657/E657)</f>
        <v>1.0440181448841508</v>
      </c>
      <c r="Q840" s="295">
        <f t="shared" si="2510"/>
        <v>1.0440181448841508</v>
      </c>
      <c r="R840" s="295">
        <f t="shared" si="2510"/>
        <v>1.0440181448841508</v>
      </c>
      <c r="S840" s="295">
        <f t="shared" si="2510"/>
        <v>1.0440181448841508</v>
      </c>
      <c r="T840" s="295">
        <f t="shared" si="2510"/>
        <v>1.0440181448841508</v>
      </c>
      <c r="U840" s="295">
        <f t="shared" si="2510"/>
        <v>1.0440181448841508</v>
      </c>
      <c r="V840" s="295">
        <f t="shared" si="2510"/>
        <v>1.0440181448841508</v>
      </c>
      <c r="W840" s="295">
        <f t="shared" si="2510"/>
        <v>1.0440181448841508</v>
      </c>
      <c r="X840" s="295">
        <f t="shared" si="2510"/>
        <v>1.0440181448841508</v>
      </c>
      <c r="Y840" s="415">
        <v>1</v>
      </c>
      <c r="Z840" s="415"/>
      <c r="AA840" s="415"/>
      <c r="AB840" s="415"/>
      <c r="AC840" s="415"/>
      <c r="AD840" s="415"/>
      <c r="AE840" s="415"/>
      <c r="AF840" s="410"/>
      <c r="AG840" s="410"/>
      <c r="AH840" s="410"/>
      <c r="AI840" s="410"/>
      <c r="AJ840" s="410"/>
      <c r="AK840" s="410"/>
      <c r="AL840" s="410"/>
      <c r="AM840" s="296">
        <f>SUM(Y840:AL840)</f>
        <v>1</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511">Z840</f>
        <v>0</v>
      </c>
      <c r="AA841" s="411">
        <f t="shared" ref="AA841" si="2512">AA840</f>
        <v>0</v>
      </c>
      <c r="AB841" s="411">
        <f t="shared" ref="AB841" si="2513">AB840</f>
        <v>0</v>
      </c>
      <c r="AC841" s="411">
        <f t="shared" ref="AC841" si="2514">AC840</f>
        <v>0</v>
      </c>
      <c r="AD841" s="411">
        <f t="shared" ref="AD841" si="2515">AD840</f>
        <v>0</v>
      </c>
      <c r="AE841" s="411">
        <f t="shared" ref="AE841" si="2516">AE840</f>
        <v>0</v>
      </c>
      <c r="AF841" s="411">
        <f t="shared" ref="AF841" si="2517">AF840</f>
        <v>0</v>
      </c>
      <c r="AG841" s="411">
        <f t="shared" ref="AG841" si="2518">AG840</f>
        <v>0</v>
      </c>
      <c r="AH841" s="411">
        <f t="shared" ref="AH841" si="2519">AH840</f>
        <v>0</v>
      </c>
      <c r="AI841" s="411">
        <f t="shared" ref="AI841" si="2520">AI840</f>
        <v>0</v>
      </c>
      <c r="AJ841" s="411">
        <f t="shared" ref="AJ841" si="2521">AJ840</f>
        <v>0</v>
      </c>
      <c r="AK841" s="411">
        <f t="shared" ref="AK841" si="2522">AK840</f>
        <v>0</v>
      </c>
      <c r="AL841" s="411">
        <f t="shared" ref="AL841" si="2523">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24">Z843</f>
        <v>0</v>
      </c>
      <c r="AA844" s="411">
        <f t="shared" ref="AA844" si="2525">AA843</f>
        <v>0</v>
      </c>
      <c r="AB844" s="411">
        <f t="shared" ref="AB844" si="2526">AB843</f>
        <v>0</v>
      </c>
      <c r="AC844" s="411">
        <f t="shared" ref="AC844" si="2527">AC843</f>
        <v>0</v>
      </c>
      <c r="AD844" s="411">
        <f t="shared" ref="AD844" si="2528">AD843</f>
        <v>0</v>
      </c>
      <c r="AE844" s="411">
        <f t="shared" ref="AE844" si="2529">AE843</f>
        <v>0</v>
      </c>
      <c r="AF844" s="411">
        <f t="shared" ref="AF844" si="2530">AF843</f>
        <v>0</v>
      </c>
      <c r="AG844" s="411">
        <f t="shared" ref="AG844" si="2531">AG843</f>
        <v>0</v>
      </c>
      <c r="AH844" s="411">
        <f t="shared" ref="AH844" si="2532">AH843</f>
        <v>0</v>
      </c>
      <c r="AI844" s="411">
        <f t="shared" ref="AI844" si="2533">AI843</f>
        <v>0</v>
      </c>
      <c r="AJ844" s="411">
        <f t="shared" ref="AJ844" si="2534">AJ843</f>
        <v>0</v>
      </c>
      <c r="AK844" s="411">
        <f t="shared" ref="AK844" si="2535">AK843</f>
        <v>0</v>
      </c>
      <c r="AL844" s="411">
        <f t="shared" ref="AL844" si="2536">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37">Z846</f>
        <v>0</v>
      </c>
      <c r="AA847" s="411">
        <f t="shared" ref="AA847" si="2538">AA846</f>
        <v>0</v>
      </c>
      <c r="AB847" s="411">
        <f t="shared" ref="AB847" si="2539">AB846</f>
        <v>0</v>
      </c>
      <c r="AC847" s="411">
        <f t="shared" ref="AC847" si="2540">AC846</f>
        <v>0</v>
      </c>
      <c r="AD847" s="411">
        <f t="shared" ref="AD847" si="2541">AD846</f>
        <v>0</v>
      </c>
      <c r="AE847" s="411">
        <f t="shared" ref="AE847" si="2542">AE846</f>
        <v>0</v>
      </c>
      <c r="AF847" s="411">
        <f t="shared" ref="AF847" si="2543">AF846</f>
        <v>0</v>
      </c>
      <c r="AG847" s="411">
        <f t="shared" ref="AG847" si="2544">AG846</f>
        <v>0</v>
      </c>
      <c r="AH847" s="411">
        <f t="shared" ref="AH847" si="2545">AH846</f>
        <v>0</v>
      </c>
      <c r="AI847" s="411">
        <f t="shared" ref="AI847" si="2546">AI846</f>
        <v>0</v>
      </c>
      <c r="AJ847" s="411">
        <f t="shared" ref="AJ847" si="2547">AJ846</f>
        <v>0</v>
      </c>
      <c r="AK847" s="411">
        <f t="shared" ref="AK847" si="2548">AK846</f>
        <v>0</v>
      </c>
      <c r="AL847" s="411">
        <f t="shared" ref="AL847" si="2549">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50">Z850</f>
        <v>0</v>
      </c>
      <c r="AA851" s="411">
        <f t="shared" ref="AA851" si="2551">AA850</f>
        <v>0</v>
      </c>
      <c r="AB851" s="411">
        <f t="shared" ref="AB851" si="2552">AB850</f>
        <v>0</v>
      </c>
      <c r="AC851" s="411">
        <f t="shared" ref="AC851" si="2553">AC850</f>
        <v>0</v>
      </c>
      <c r="AD851" s="411">
        <f t="shared" ref="AD851" si="2554">AD850</f>
        <v>0</v>
      </c>
      <c r="AE851" s="411">
        <f t="shared" ref="AE851" si="2555">AE850</f>
        <v>0</v>
      </c>
      <c r="AF851" s="411">
        <f t="shared" ref="AF851" si="2556">AF850</f>
        <v>0</v>
      </c>
      <c r="AG851" s="411">
        <f t="shared" ref="AG851" si="2557">AG850</f>
        <v>0</v>
      </c>
      <c r="AH851" s="411">
        <f t="shared" ref="AH851" si="2558">AH850</f>
        <v>0</v>
      </c>
      <c r="AI851" s="411">
        <f t="shared" ref="AI851" si="2559">AI850</f>
        <v>0</v>
      </c>
      <c r="AJ851" s="411">
        <f t="shared" ref="AJ851" si="2560">AJ850</f>
        <v>0</v>
      </c>
      <c r="AK851" s="411">
        <f t="shared" ref="AK851" si="2561">AK850</f>
        <v>0</v>
      </c>
      <c r="AL851" s="411">
        <f t="shared" ref="AL851" si="2562">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v>19877.162057573871</v>
      </c>
      <c r="E853" s="295">
        <v>19877.162057573871</v>
      </c>
      <c r="F853" s="295">
        <v>19877.162057573871</v>
      </c>
      <c r="G853" s="295">
        <v>19877.162057573871</v>
      </c>
      <c r="H853" s="295">
        <v>19877.162057573871</v>
      </c>
      <c r="I853" s="295">
        <v>19877.162057573871</v>
      </c>
      <c r="J853" s="295">
        <v>19877.162057573871</v>
      </c>
      <c r="K853" s="295">
        <v>19877.162057573871</v>
      </c>
      <c r="L853" s="295">
        <v>19877.162057573871</v>
      </c>
      <c r="M853" s="295">
        <v>19877.162057573871</v>
      </c>
      <c r="N853" s="295">
        <v>12</v>
      </c>
      <c r="O853" s="295">
        <f>D853*(O670/D670)</f>
        <v>3.771643647695861</v>
      </c>
      <c r="P853" s="295">
        <f t="shared" ref="P853:X853" si="2563">E853*(P670/E670)</f>
        <v>4.0036244308573394</v>
      </c>
      <c r="Q853" s="295">
        <f t="shared" si="2563"/>
        <v>4.0036244308573394</v>
      </c>
      <c r="R853" s="295">
        <f t="shared" si="2563"/>
        <v>4.0036244308573394</v>
      </c>
      <c r="S853" s="295">
        <f t="shared" si="2563"/>
        <v>4.0036244308573394</v>
      </c>
      <c r="T853" s="295">
        <f t="shared" si="2563"/>
        <v>4.036495319870836</v>
      </c>
      <c r="U853" s="295">
        <f t="shared" si="2563"/>
        <v>4.036495319870836</v>
      </c>
      <c r="V853" s="295">
        <f t="shared" si="2563"/>
        <v>4.036495319870836</v>
      </c>
      <c r="W853" s="295">
        <f t="shared" si="2563"/>
        <v>4.0694419463991904</v>
      </c>
      <c r="X853" s="295">
        <f t="shared" si="2563"/>
        <v>4.0694419463991904</v>
      </c>
      <c r="Y853" s="426"/>
      <c r="Z853" s="410">
        <v>0.1358</v>
      </c>
      <c r="AA853" s="410">
        <v>0.86419999999999997</v>
      </c>
      <c r="AB853" s="415"/>
      <c r="AC853" s="415"/>
      <c r="AD853" s="415"/>
      <c r="AE853" s="415"/>
      <c r="AF853" s="415"/>
      <c r="AG853" s="415"/>
      <c r="AH853" s="415"/>
      <c r="AI853" s="415"/>
      <c r="AJ853" s="415"/>
      <c r="AK853" s="415"/>
      <c r="AL853" s="415"/>
      <c r="AM853" s="296">
        <f>SUM(Y853:AL853)</f>
        <v>1</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64">Z853</f>
        <v>0.1358</v>
      </c>
      <c r="AA854" s="411">
        <f t="shared" ref="AA854" si="2565">AA853</f>
        <v>0.86419999999999997</v>
      </c>
      <c r="AB854" s="411">
        <f t="shared" ref="AB854" si="2566">AB853</f>
        <v>0</v>
      </c>
      <c r="AC854" s="411">
        <f t="shared" ref="AC854" si="2567">AC853</f>
        <v>0</v>
      </c>
      <c r="AD854" s="411">
        <f t="shared" ref="AD854" si="2568">AD853</f>
        <v>0</v>
      </c>
      <c r="AE854" s="411">
        <f t="shared" ref="AE854" si="2569">AE853</f>
        <v>0</v>
      </c>
      <c r="AF854" s="411">
        <f t="shared" ref="AF854" si="2570">AF853</f>
        <v>0</v>
      </c>
      <c r="AG854" s="411">
        <f t="shared" ref="AG854" si="2571">AG853</f>
        <v>0</v>
      </c>
      <c r="AH854" s="411">
        <f t="shared" ref="AH854" si="2572">AH853</f>
        <v>0</v>
      </c>
      <c r="AI854" s="411">
        <f t="shared" ref="AI854" si="2573">AI853</f>
        <v>0</v>
      </c>
      <c r="AJ854" s="411">
        <f t="shared" ref="AJ854" si="2574">AJ853</f>
        <v>0</v>
      </c>
      <c r="AK854" s="411">
        <f t="shared" ref="AK854" si="2575">AK853</f>
        <v>0</v>
      </c>
      <c r="AL854" s="411">
        <f t="shared" ref="AL854" si="2576">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18544.762251190426</v>
      </c>
      <c r="E856" s="295">
        <v>18544.762251190426</v>
      </c>
      <c r="F856" s="295">
        <v>18544.762251190426</v>
      </c>
      <c r="G856" s="295">
        <v>18544.762251190426</v>
      </c>
      <c r="H856" s="295">
        <v>18544.762251190426</v>
      </c>
      <c r="I856" s="295">
        <v>18544.762251190426</v>
      </c>
      <c r="J856" s="295">
        <v>18544.762251190426</v>
      </c>
      <c r="K856" s="295">
        <v>18544.762251190426</v>
      </c>
      <c r="L856" s="295">
        <v>18544.762251190426</v>
      </c>
      <c r="M856" s="295">
        <v>18544.762251190426</v>
      </c>
      <c r="N856" s="295">
        <v>12</v>
      </c>
      <c r="O856" s="295">
        <f>D856*(O673/D673)</f>
        <v>3.8407675940664459</v>
      </c>
      <c r="P856" s="295">
        <f t="shared" ref="P856:X856" si="2577">E856*(P673/E673)</f>
        <v>3.8407675940664459</v>
      </c>
      <c r="Q856" s="295">
        <f t="shared" si="2577"/>
        <v>3.8407675940664459</v>
      </c>
      <c r="R856" s="295">
        <f t="shared" si="2577"/>
        <v>3.8407675940664459</v>
      </c>
      <c r="S856" s="295">
        <f t="shared" si="2577"/>
        <v>4.1020067356478638</v>
      </c>
      <c r="T856" s="295">
        <f t="shared" si="2577"/>
        <v>4.5178480432210115</v>
      </c>
      <c r="U856" s="295">
        <f t="shared" si="2577"/>
        <v>4.7341278323289107</v>
      </c>
      <c r="V856" s="295">
        <f t="shared" si="2577"/>
        <v>4.5828009319405005</v>
      </c>
      <c r="W856" s="295">
        <f t="shared" si="2577"/>
        <v>5.8778961176514821</v>
      </c>
      <c r="X856" s="295">
        <f t="shared" si="2577"/>
        <v>0</v>
      </c>
      <c r="Y856" s="426"/>
      <c r="Z856" s="415">
        <v>1</v>
      </c>
      <c r="AA856" s="415"/>
      <c r="AB856" s="415"/>
      <c r="AC856" s="415"/>
      <c r="AD856" s="415"/>
      <c r="AE856" s="415"/>
      <c r="AF856" s="415"/>
      <c r="AG856" s="415"/>
      <c r="AH856" s="415"/>
      <c r="AI856" s="415"/>
      <c r="AJ856" s="415"/>
      <c r="AK856" s="415"/>
      <c r="AL856" s="415"/>
      <c r="AM856" s="296">
        <f>SUM(Y856:AL856)</f>
        <v>1</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Z856</f>
        <v>1</v>
      </c>
      <c r="AA857" s="411">
        <f t="shared" ref="AA857" si="2578">AA856</f>
        <v>0</v>
      </c>
      <c r="AB857" s="411">
        <f t="shared" ref="AB857" si="2579">AB856</f>
        <v>0</v>
      </c>
      <c r="AC857" s="411">
        <f t="shared" ref="AC857" si="2580">AC856</f>
        <v>0</v>
      </c>
      <c r="AD857" s="411">
        <f t="shared" ref="AD857" si="2581">AD856</f>
        <v>0</v>
      </c>
      <c r="AE857" s="411">
        <f t="shared" ref="AE857" si="2582">AE856</f>
        <v>0</v>
      </c>
      <c r="AF857" s="411">
        <f t="shared" ref="AF857" si="2583">AF856</f>
        <v>0</v>
      </c>
      <c r="AG857" s="411">
        <f t="shared" ref="AG857" si="2584">AG856</f>
        <v>0</v>
      </c>
      <c r="AH857" s="411">
        <f t="shared" ref="AH857" si="2585">AH856</f>
        <v>0</v>
      </c>
      <c r="AI857" s="411">
        <f t="shared" ref="AI857" si="2586">AI856</f>
        <v>0</v>
      </c>
      <c r="AJ857" s="411">
        <f t="shared" ref="AJ857" si="2587">AJ856</f>
        <v>0</v>
      </c>
      <c r="AK857" s="411">
        <f t="shared" ref="AK857" si="2588">AK856</f>
        <v>0</v>
      </c>
      <c r="AL857" s="411">
        <f t="shared" ref="AL857" si="2589">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90">Z859</f>
        <v>0</v>
      </c>
      <c r="AA860" s="411">
        <f t="shared" ref="AA860" si="2591">AA859</f>
        <v>0</v>
      </c>
      <c r="AB860" s="411">
        <f t="shared" ref="AB860" si="2592">AB859</f>
        <v>0</v>
      </c>
      <c r="AC860" s="411">
        <f t="shared" ref="AC860" si="2593">AC859</f>
        <v>0</v>
      </c>
      <c r="AD860" s="411">
        <f t="shared" ref="AD860" si="2594">AD859</f>
        <v>0</v>
      </c>
      <c r="AE860" s="411">
        <f t="shared" ref="AE860" si="2595">AE859</f>
        <v>0</v>
      </c>
      <c r="AF860" s="411">
        <f t="shared" ref="AF860" si="2596">AF859</f>
        <v>0</v>
      </c>
      <c r="AG860" s="411">
        <f t="shared" ref="AG860" si="2597">AG859</f>
        <v>0</v>
      </c>
      <c r="AH860" s="411">
        <f t="shared" ref="AH860" si="2598">AH859</f>
        <v>0</v>
      </c>
      <c r="AI860" s="411">
        <f t="shared" ref="AI860" si="2599">AI859</f>
        <v>0</v>
      </c>
      <c r="AJ860" s="411">
        <f t="shared" ref="AJ860" si="2600">AJ859</f>
        <v>0</v>
      </c>
      <c r="AK860" s="411">
        <f t="shared" ref="AK860" si="2601">AK859</f>
        <v>0</v>
      </c>
      <c r="AL860" s="411">
        <f t="shared" ref="AL860" si="2602">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603">Z862</f>
        <v>0</v>
      </c>
      <c r="AA863" s="411">
        <f t="shared" ref="AA863" si="2604">AA862</f>
        <v>0</v>
      </c>
      <c r="AB863" s="411">
        <f t="shared" ref="AB863" si="2605">AB862</f>
        <v>0</v>
      </c>
      <c r="AC863" s="411">
        <f t="shared" ref="AC863" si="2606">AC862</f>
        <v>0</v>
      </c>
      <c r="AD863" s="411">
        <f t="shared" ref="AD863" si="2607">AD862</f>
        <v>0</v>
      </c>
      <c r="AE863" s="411">
        <f t="shared" ref="AE863" si="2608">AE862</f>
        <v>0</v>
      </c>
      <c r="AF863" s="411">
        <f t="shared" ref="AF863" si="2609">AF862</f>
        <v>0</v>
      </c>
      <c r="AG863" s="411">
        <f t="shared" ref="AG863" si="2610">AG862</f>
        <v>0</v>
      </c>
      <c r="AH863" s="411">
        <f t="shared" ref="AH863" si="2611">AH862</f>
        <v>0</v>
      </c>
      <c r="AI863" s="411">
        <f t="shared" ref="AI863" si="2612">AI862</f>
        <v>0</v>
      </c>
      <c r="AJ863" s="411">
        <f t="shared" ref="AJ863" si="2613">AJ862</f>
        <v>0</v>
      </c>
      <c r="AK863" s="411">
        <f t="shared" ref="AK863" si="2614">AK862</f>
        <v>0</v>
      </c>
      <c r="AL863" s="411">
        <f t="shared" ref="AL863" si="2615">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616">Z865</f>
        <v>0</v>
      </c>
      <c r="AA866" s="411">
        <f t="shared" ref="AA866" si="2617">AA865</f>
        <v>0</v>
      </c>
      <c r="AB866" s="411">
        <f t="shared" ref="AB866" si="2618">AB865</f>
        <v>0</v>
      </c>
      <c r="AC866" s="411">
        <f t="shared" ref="AC866" si="2619">AC865</f>
        <v>0</v>
      </c>
      <c r="AD866" s="411">
        <f t="shared" ref="AD866" si="2620">AD865</f>
        <v>0</v>
      </c>
      <c r="AE866" s="411">
        <f t="shared" ref="AE866" si="2621">AE865</f>
        <v>0</v>
      </c>
      <c r="AF866" s="411">
        <f t="shared" ref="AF866" si="2622">AF865</f>
        <v>0</v>
      </c>
      <c r="AG866" s="411">
        <f t="shared" ref="AG866" si="2623">AG865</f>
        <v>0</v>
      </c>
      <c r="AH866" s="411">
        <f t="shared" ref="AH866" si="2624">AH865</f>
        <v>0</v>
      </c>
      <c r="AI866" s="411">
        <f t="shared" ref="AI866" si="2625">AI865</f>
        <v>0</v>
      </c>
      <c r="AJ866" s="411">
        <f t="shared" ref="AJ866" si="2626">AJ865</f>
        <v>0</v>
      </c>
      <c r="AK866" s="411">
        <f t="shared" ref="AK866" si="2627">AK865</f>
        <v>0</v>
      </c>
      <c r="AL866" s="411">
        <f t="shared" ref="AL866" si="2628">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29">Z868</f>
        <v>0</v>
      </c>
      <c r="AA869" s="411">
        <f t="shared" ref="AA869" si="2630">AA868</f>
        <v>0</v>
      </c>
      <c r="AB869" s="411">
        <f t="shared" ref="AB869" si="2631">AB868</f>
        <v>0</v>
      </c>
      <c r="AC869" s="411">
        <f t="shared" ref="AC869" si="2632">AC868</f>
        <v>0</v>
      </c>
      <c r="AD869" s="411">
        <f t="shared" ref="AD869" si="2633">AD868</f>
        <v>0</v>
      </c>
      <c r="AE869" s="411">
        <f t="shared" ref="AE869" si="2634">AE868</f>
        <v>0</v>
      </c>
      <c r="AF869" s="411">
        <f t="shared" ref="AF869" si="2635">AF868</f>
        <v>0</v>
      </c>
      <c r="AG869" s="411">
        <f t="shared" ref="AG869" si="2636">AG868</f>
        <v>0</v>
      </c>
      <c r="AH869" s="411">
        <f t="shared" ref="AH869" si="2637">AH868</f>
        <v>0</v>
      </c>
      <c r="AI869" s="411">
        <f t="shared" ref="AI869" si="2638">AI868</f>
        <v>0</v>
      </c>
      <c r="AJ869" s="411">
        <f t="shared" ref="AJ869" si="2639">AJ868</f>
        <v>0</v>
      </c>
      <c r="AK869" s="411">
        <f t="shared" ref="AK869" si="2640">AK868</f>
        <v>0</v>
      </c>
      <c r="AL869" s="411">
        <f t="shared" ref="AL869" si="2641">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42">Z871</f>
        <v>0</v>
      </c>
      <c r="AA872" s="411">
        <f t="shared" ref="AA872" si="2643">AA871</f>
        <v>0</v>
      </c>
      <c r="AB872" s="411">
        <f t="shared" ref="AB872" si="2644">AB871</f>
        <v>0</v>
      </c>
      <c r="AC872" s="411">
        <f t="shared" ref="AC872" si="2645">AC871</f>
        <v>0</v>
      </c>
      <c r="AD872" s="411">
        <f t="shared" ref="AD872" si="2646">AD871</f>
        <v>0</v>
      </c>
      <c r="AE872" s="411">
        <f t="shared" ref="AE872" si="2647">AE871</f>
        <v>0</v>
      </c>
      <c r="AF872" s="411">
        <f t="shared" ref="AF872" si="2648">AF871</f>
        <v>0</v>
      </c>
      <c r="AG872" s="411">
        <f t="shared" ref="AG872" si="2649">AG871</f>
        <v>0</v>
      </c>
      <c r="AH872" s="411">
        <f t="shared" ref="AH872" si="2650">AH871</f>
        <v>0</v>
      </c>
      <c r="AI872" s="411">
        <f t="shared" ref="AI872" si="2651">AI871</f>
        <v>0</v>
      </c>
      <c r="AJ872" s="411">
        <f t="shared" ref="AJ872" si="2652">AJ871</f>
        <v>0</v>
      </c>
      <c r="AK872" s="411">
        <f t="shared" ref="AK872" si="2653">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54">Z875</f>
        <v>0</v>
      </c>
      <c r="AA876" s="411">
        <f t="shared" ref="AA876" si="2655">AA875</f>
        <v>0</v>
      </c>
      <c r="AB876" s="411">
        <f t="shared" ref="AB876" si="2656">AB875</f>
        <v>0</v>
      </c>
      <c r="AC876" s="411">
        <f t="shared" ref="AC876" si="2657">AC875</f>
        <v>0</v>
      </c>
      <c r="AD876" s="411">
        <f t="shared" ref="AD876" si="2658">AD875</f>
        <v>0</v>
      </c>
      <c r="AE876" s="411">
        <f t="shared" ref="AE876" si="2659">AE875</f>
        <v>0</v>
      </c>
      <c r="AF876" s="411">
        <f t="shared" ref="AF876" si="2660">AF875</f>
        <v>0</v>
      </c>
      <c r="AG876" s="411">
        <f t="shared" ref="AG876" si="2661">AG875</f>
        <v>0</v>
      </c>
      <c r="AH876" s="411">
        <f t="shared" ref="AH876" si="2662">AH875</f>
        <v>0</v>
      </c>
      <c r="AI876" s="411">
        <f t="shared" ref="AI876" si="2663">AI875</f>
        <v>0</v>
      </c>
      <c r="AJ876" s="411">
        <f t="shared" ref="AJ876" si="2664">AJ875</f>
        <v>0</v>
      </c>
      <c r="AK876" s="411">
        <f t="shared" ref="AK876" si="2665">AK875</f>
        <v>0</v>
      </c>
      <c r="AL876" s="411">
        <f t="shared" ref="AL876" si="2666">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67">Z878</f>
        <v>0</v>
      </c>
      <c r="AA879" s="411">
        <f t="shared" ref="AA879" si="2668">AA878</f>
        <v>0</v>
      </c>
      <c r="AB879" s="411">
        <f t="shared" ref="AB879" si="2669">AB878</f>
        <v>0</v>
      </c>
      <c r="AC879" s="411">
        <f t="shared" ref="AC879" si="2670">AC878</f>
        <v>0</v>
      </c>
      <c r="AD879" s="411">
        <f t="shared" ref="AD879" si="2671">AD878</f>
        <v>0</v>
      </c>
      <c r="AE879" s="411">
        <f t="shared" ref="AE879" si="2672">AE878</f>
        <v>0</v>
      </c>
      <c r="AF879" s="411">
        <f t="shared" ref="AF879" si="2673">AF878</f>
        <v>0</v>
      </c>
      <c r="AG879" s="411">
        <f t="shared" ref="AG879" si="2674">AG878</f>
        <v>0</v>
      </c>
      <c r="AH879" s="411">
        <f t="shared" ref="AH879" si="2675">AH878</f>
        <v>0</v>
      </c>
      <c r="AI879" s="411">
        <f t="shared" ref="AI879" si="2676">AI878</f>
        <v>0</v>
      </c>
      <c r="AJ879" s="411">
        <f t="shared" ref="AJ879" si="2677">AJ878</f>
        <v>0</v>
      </c>
      <c r="AK879" s="411">
        <f t="shared" ref="AK879" si="2678">AK878</f>
        <v>0</v>
      </c>
      <c r="AL879" s="411">
        <f t="shared" ref="AL879" si="2679">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80">Z881</f>
        <v>0</v>
      </c>
      <c r="AA882" s="411">
        <f t="shared" ref="AA882" si="2681">AA881</f>
        <v>0</v>
      </c>
      <c r="AB882" s="411">
        <f t="shared" ref="AB882" si="2682">AB881</f>
        <v>0</v>
      </c>
      <c r="AC882" s="411">
        <f t="shared" ref="AC882" si="2683">AC881</f>
        <v>0</v>
      </c>
      <c r="AD882" s="411">
        <f t="shared" ref="AD882" si="2684">AD881</f>
        <v>0</v>
      </c>
      <c r="AE882" s="411">
        <f t="shared" ref="AE882" si="2685">AE881</f>
        <v>0</v>
      </c>
      <c r="AF882" s="411">
        <f t="shared" ref="AF882" si="2686">AF881</f>
        <v>0</v>
      </c>
      <c r="AG882" s="411">
        <f t="shared" ref="AG882" si="2687">AG881</f>
        <v>0</v>
      </c>
      <c r="AH882" s="411">
        <f t="shared" ref="AH882" si="2688">AH881</f>
        <v>0</v>
      </c>
      <c r="AI882" s="411">
        <f t="shared" ref="AI882" si="2689">AI881</f>
        <v>0</v>
      </c>
      <c r="AJ882" s="411">
        <f t="shared" ref="AJ882" si="2690">AJ881</f>
        <v>0</v>
      </c>
      <c r="AK882" s="411">
        <f t="shared" ref="AK882" si="2691">AK881</f>
        <v>0</v>
      </c>
      <c r="AL882" s="411">
        <f t="shared" ref="AL882" si="2692">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93">Z885</f>
        <v>0</v>
      </c>
      <c r="AA886" s="411">
        <f t="shared" ref="AA886" si="2694">AA885</f>
        <v>0</v>
      </c>
      <c r="AB886" s="411">
        <f t="shared" ref="AB886" si="2695">AB885</f>
        <v>0</v>
      </c>
      <c r="AC886" s="411">
        <f t="shared" ref="AC886" si="2696">AC885</f>
        <v>0</v>
      </c>
      <c r="AD886" s="411">
        <f t="shared" ref="AD886" si="2697">AD885</f>
        <v>0</v>
      </c>
      <c r="AE886" s="411">
        <f t="shared" ref="AE886" si="2698">AE885</f>
        <v>0</v>
      </c>
      <c r="AF886" s="411">
        <f t="shared" ref="AF886" si="2699">AF885</f>
        <v>0</v>
      </c>
      <c r="AG886" s="411">
        <f t="shared" ref="AG886" si="2700">AG885</f>
        <v>0</v>
      </c>
      <c r="AH886" s="411">
        <f t="shared" ref="AH886" si="2701">AH885</f>
        <v>0</v>
      </c>
      <c r="AI886" s="411">
        <f t="shared" ref="AI886" si="2702">AI885</f>
        <v>0</v>
      </c>
      <c r="AJ886" s="411">
        <f t="shared" ref="AJ886" si="2703">AJ885</f>
        <v>0</v>
      </c>
      <c r="AK886" s="411">
        <f t="shared" ref="AK886" si="2704">AK885</f>
        <v>0</v>
      </c>
      <c r="AL886" s="411">
        <f t="shared" ref="AL886" si="2705">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706">Z888</f>
        <v>0</v>
      </c>
      <c r="AA889" s="411">
        <f t="shared" ref="AA889" si="2707">AA888</f>
        <v>0</v>
      </c>
      <c r="AB889" s="411">
        <f t="shared" ref="AB889" si="2708">AB888</f>
        <v>0</v>
      </c>
      <c r="AC889" s="411">
        <f t="shared" ref="AC889" si="2709">AC888</f>
        <v>0</v>
      </c>
      <c r="AD889" s="411">
        <f t="shared" ref="AD889" si="2710">AD888</f>
        <v>0</v>
      </c>
      <c r="AE889" s="411">
        <f t="shared" ref="AE889" si="2711">AE888</f>
        <v>0</v>
      </c>
      <c r="AF889" s="411">
        <f t="shared" ref="AF889" si="2712">AF888</f>
        <v>0</v>
      </c>
      <c r="AG889" s="411">
        <f t="shared" ref="AG889" si="2713">AG888</f>
        <v>0</v>
      </c>
      <c r="AH889" s="411">
        <f t="shared" ref="AH889" si="2714">AH888</f>
        <v>0</v>
      </c>
      <c r="AI889" s="411">
        <f t="shared" ref="AI889" si="2715">AI888</f>
        <v>0</v>
      </c>
      <c r="AJ889" s="411">
        <f t="shared" ref="AJ889" si="2716">AJ888</f>
        <v>0</v>
      </c>
      <c r="AK889" s="411">
        <f t="shared" ref="AK889" si="2717">AK888</f>
        <v>0</v>
      </c>
      <c r="AL889" s="411">
        <f t="shared" ref="AL889" si="2718">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19">Z891</f>
        <v>0</v>
      </c>
      <c r="AA892" s="411">
        <f t="shared" ref="AA892" si="2720">AA891</f>
        <v>0</v>
      </c>
      <c r="AB892" s="411">
        <f t="shared" ref="AB892" si="2721">AB891</f>
        <v>0</v>
      </c>
      <c r="AC892" s="411">
        <f t="shared" ref="AC892" si="2722">AC891</f>
        <v>0</v>
      </c>
      <c r="AD892" s="411">
        <f t="shared" ref="AD892" si="2723">AD891</f>
        <v>0</v>
      </c>
      <c r="AE892" s="411">
        <f t="shared" ref="AE892" si="2724">AE891</f>
        <v>0</v>
      </c>
      <c r="AF892" s="411">
        <f t="shared" ref="AF892" si="2725">AF891</f>
        <v>0</v>
      </c>
      <c r="AG892" s="411">
        <f t="shared" ref="AG892" si="2726">AG891</f>
        <v>0</v>
      </c>
      <c r="AH892" s="411">
        <f t="shared" ref="AH892" si="2727">AH891</f>
        <v>0</v>
      </c>
      <c r="AI892" s="411">
        <f t="shared" ref="AI892" si="2728">AI891</f>
        <v>0</v>
      </c>
      <c r="AJ892" s="411">
        <f t="shared" ref="AJ892" si="2729">AJ891</f>
        <v>0</v>
      </c>
      <c r="AK892" s="411">
        <f t="shared" ref="AK892" si="2730">AK891</f>
        <v>0</v>
      </c>
      <c r="AL892" s="411">
        <f t="shared" ref="AL892" si="2731">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32">Z894</f>
        <v>0</v>
      </c>
      <c r="AA895" s="411">
        <f t="shared" ref="AA895" si="2733">AA894</f>
        <v>0</v>
      </c>
      <c r="AB895" s="411">
        <f t="shared" ref="AB895" si="2734">AB894</f>
        <v>0</v>
      </c>
      <c r="AC895" s="411">
        <f t="shared" ref="AC895" si="2735">AC894</f>
        <v>0</v>
      </c>
      <c r="AD895" s="411">
        <f t="shared" ref="AD895" si="2736">AD894</f>
        <v>0</v>
      </c>
      <c r="AE895" s="411">
        <f t="shared" ref="AE895" si="2737">AE894</f>
        <v>0</v>
      </c>
      <c r="AF895" s="411">
        <f t="shared" ref="AF895" si="2738">AF894</f>
        <v>0</v>
      </c>
      <c r="AG895" s="411">
        <f t="shared" ref="AG895" si="2739">AG894</f>
        <v>0</v>
      </c>
      <c r="AH895" s="411">
        <f t="shared" ref="AH895" si="2740">AH894</f>
        <v>0</v>
      </c>
      <c r="AI895" s="411">
        <f t="shared" ref="AI895" si="2741">AI894</f>
        <v>0</v>
      </c>
      <c r="AJ895" s="411">
        <f t="shared" ref="AJ895" si="2742">AJ894</f>
        <v>0</v>
      </c>
      <c r="AK895" s="411">
        <f t="shared" ref="AK895" si="2743">AK894</f>
        <v>0</v>
      </c>
      <c r="AL895" s="411">
        <f t="shared" ref="AL895" si="2744">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45">Z897</f>
        <v>0</v>
      </c>
      <c r="AA898" s="411">
        <f t="shared" ref="AA898" si="2746">AA897</f>
        <v>0</v>
      </c>
      <c r="AB898" s="411">
        <f t="shared" ref="AB898" si="2747">AB897</f>
        <v>0</v>
      </c>
      <c r="AC898" s="411">
        <f t="shared" ref="AC898" si="2748">AC897</f>
        <v>0</v>
      </c>
      <c r="AD898" s="411">
        <f t="shared" ref="AD898" si="2749">AD897</f>
        <v>0</v>
      </c>
      <c r="AE898" s="411">
        <f t="shared" ref="AE898" si="2750">AE897</f>
        <v>0</v>
      </c>
      <c r="AF898" s="411">
        <f t="shared" ref="AF898" si="2751">AF897</f>
        <v>0</v>
      </c>
      <c r="AG898" s="411">
        <f t="shared" ref="AG898" si="2752">AG897</f>
        <v>0</v>
      </c>
      <c r="AH898" s="411">
        <f t="shared" ref="AH898" si="2753">AH897</f>
        <v>0</v>
      </c>
      <c r="AI898" s="411">
        <f t="shared" ref="AI898" si="2754">AI897</f>
        <v>0</v>
      </c>
      <c r="AJ898" s="411">
        <f t="shared" ref="AJ898" si="2755">AJ897</f>
        <v>0</v>
      </c>
      <c r="AK898" s="411">
        <f t="shared" ref="AK898" si="2756">AK897</f>
        <v>0</v>
      </c>
      <c r="AL898" s="411">
        <f t="shared" ref="AL898" si="2757">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58">Z900</f>
        <v>0</v>
      </c>
      <c r="AA901" s="411">
        <f t="shared" ref="AA901" si="2759">AA900</f>
        <v>0</v>
      </c>
      <c r="AB901" s="411">
        <f t="shared" ref="AB901" si="2760">AB900</f>
        <v>0</v>
      </c>
      <c r="AC901" s="411">
        <f t="shared" ref="AC901" si="2761">AC900</f>
        <v>0</v>
      </c>
      <c r="AD901" s="411">
        <f t="shared" ref="AD901" si="2762">AD900</f>
        <v>0</v>
      </c>
      <c r="AE901" s="411">
        <f t="shared" ref="AE901" si="2763">AE900</f>
        <v>0</v>
      </c>
      <c r="AF901" s="411">
        <f t="shared" ref="AF901" si="2764">AF900</f>
        <v>0</v>
      </c>
      <c r="AG901" s="411">
        <f t="shared" ref="AG901" si="2765">AG900</f>
        <v>0</v>
      </c>
      <c r="AH901" s="411">
        <f t="shared" ref="AH901" si="2766">AH900</f>
        <v>0</v>
      </c>
      <c r="AI901" s="411">
        <f t="shared" ref="AI901" si="2767">AI900</f>
        <v>0</v>
      </c>
      <c r="AJ901" s="411">
        <f t="shared" ref="AJ901" si="2768">AJ900</f>
        <v>0</v>
      </c>
      <c r="AK901" s="411">
        <f t="shared" ref="AK901" si="2769">AK900</f>
        <v>0</v>
      </c>
      <c r="AL901" s="411">
        <f t="shared" ref="AL901" si="2770">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71">Z903</f>
        <v>0</v>
      </c>
      <c r="AA904" s="411">
        <f t="shared" ref="AA904" si="2772">AA903</f>
        <v>0</v>
      </c>
      <c r="AB904" s="411">
        <f t="shared" ref="AB904" si="2773">AB903</f>
        <v>0</v>
      </c>
      <c r="AC904" s="411">
        <f t="shared" ref="AC904" si="2774">AC903</f>
        <v>0</v>
      </c>
      <c r="AD904" s="411">
        <f t="shared" ref="AD904" si="2775">AD903</f>
        <v>0</v>
      </c>
      <c r="AE904" s="411">
        <f t="shared" ref="AE904" si="2776">AE903</f>
        <v>0</v>
      </c>
      <c r="AF904" s="411">
        <f t="shared" ref="AF904" si="2777">AF903</f>
        <v>0</v>
      </c>
      <c r="AG904" s="411">
        <f t="shared" ref="AG904" si="2778">AG903</f>
        <v>0</v>
      </c>
      <c r="AH904" s="411">
        <f t="shared" ref="AH904" si="2779">AH903</f>
        <v>0</v>
      </c>
      <c r="AI904" s="411">
        <f t="shared" ref="AI904" si="2780">AI903</f>
        <v>0</v>
      </c>
      <c r="AJ904" s="411">
        <f t="shared" ref="AJ904" si="2781">AJ903</f>
        <v>0</v>
      </c>
      <c r="AK904" s="411">
        <f t="shared" ref="AK904" si="2782">AK903</f>
        <v>0</v>
      </c>
      <c r="AL904" s="411">
        <f t="shared" ref="AL904" si="2783">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84">Z906</f>
        <v>0</v>
      </c>
      <c r="AA907" s="411">
        <f t="shared" ref="AA907" si="2785">AA906</f>
        <v>0</v>
      </c>
      <c r="AB907" s="411">
        <f t="shared" ref="AB907" si="2786">AB906</f>
        <v>0</v>
      </c>
      <c r="AC907" s="411">
        <f t="shared" ref="AC907" si="2787">AC906</f>
        <v>0</v>
      </c>
      <c r="AD907" s="411">
        <f t="shared" ref="AD907" si="2788">AD906</f>
        <v>0</v>
      </c>
      <c r="AE907" s="411">
        <f t="shared" ref="AE907" si="2789">AE906</f>
        <v>0</v>
      </c>
      <c r="AF907" s="411">
        <f t="shared" ref="AF907" si="2790">AF906</f>
        <v>0</v>
      </c>
      <c r="AG907" s="411">
        <f t="shared" ref="AG907" si="2791">AG906</f>
        <v>0</v>
      </c>
      <c r="AH907" s="411">
        <f t="shared" ref="AH907" si="2792">AH906</f>
        <v>0</v>
      </c>
      <c r="AI907" s="411">
        <f t="shared" ref="AI907" si="2793">AI906</f>
        <v>0</v>
      </c>
      <c r="AJ907" s="411">
        <f t="shared" ref="AJ907" si="2794">AJ906</f>
        <v>0</v>
      </c>
      <c r="AK907" s="411">
        <f t="shared" ref="AK907" si="2795">AK906</f>
        <v>0</v>
      </c>
      <c r="AL907" s="411">
        <f t="shared" ref="AL907" si="2796">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97">Z909</f>
        <v>0</v>
      </c>
      <c r="AA910" s="411">
        <f t="shared" ref="AA910" si="2798">AA909</f>
        <v>0</v>
      </c>
      <c r="AB910" s="411">
        <f t="shared" ref="AB910" si="2799">AB909</f>
        <v>0</v>
      </c>
      <c r="AC910" s="411">
        <f t="shared" ref="AC910" si="2800">AC909</f>
        <v>0</v>
      </c>
      <c r="AD910" s="411">
        <f t="shared" ref="AD910" si="2801">AD909</f>
        <v>0</v>
      </c>
      <c r="AE910" s="411">
        <f t="shared" ref="AE910" si="2802">AE909</f>
        <v>0</v>
      </c>
      <c r="AF910" s="411">
        <f t="shared" ref="AF910" si="2803">AF909</f>
        <v>0</v>
      </c>
      <c r="AG910" s="411">
        <f t="shared" ref="AG910" si="2804">AG909</f>
        <v>0</v>
      </c>
      <c r="AH910" s="411">
        <f t="shared" ref="AH910" si="2805">AH909</f>
        <v>0</v>
      </c>
      <c r="AI910" s="411">
        <f t="shared" ref="AI910" si="2806">AI909</f>
        <v>0</v>
      </c>
      <c r="AJ910" s="411">
        <f t="shared" ref="AJ910" si="2807">AJ909</f>
        <v>0</v>
      </c>
      <c r="AK910" s="411">
        <f t="shared" ref="AK910" si="2808">AK909</f>
        <v>0</v>
      </c>
      <c r="AL910" s="411">
        <f t="shared" ref="AL910" si="2809">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810">Z912</f>
        <v>0</v>
      </c>
      <c r="AA913" s="411">
        <f t="shared" ref="AA913" si="2811">AA912</f>
        <v>0</v>
      </c>
      <c r="AB913" s="411">
        <f t="shared" ref="AB913" si="2812">AB912</f>
        <v>0</v>
      </c>
      <c r="AC913" s="411">
        <f t="shared" ref="AC913" si="2813">AC912</f>
        <v>0</v>
      </c>
      <c r="AD913" s="411">
        <f t="shared" ref="AD913" si="2814">AD912</f>
        <v>0</v>
      </c>
      <c r="AE913" s="411">
        <f t="shared" ref="AE913" si="2815">AE912</f>
        <v>0</v>
      </c>
      <c r="AF913" s="411">
        <f t="shared" ref="AF913" si="2816">AF912</f>
        <v>0</v>
      </c>
      <c r="AG913" s="411">
        <f t="shared" ref="AG913" si="2817">AG912</f>
        <v>0</v>
      </c>
      <c r="AH913" s="411">
        <f t="shared" ref="AH913" si="2818">AH912</f>
        <v>0</v>
      </c>
      <c r="AI913" s="411">
        <f t="shared" ref="AI913" si="2819">AI912</f>
        <v>0</v>
      </c>
      <c r="AJ913" s="411">
        <f t="shared" ref="AJ913" si="2820">AJ912</f>
        <v>0</v>
      </c>
      <c r="AK913" s="411">
        <f t="shared" ref="AK913" si="2821">AK912</f>
        <v>0</v>
      </c>
      <c r="AL913" s="411">
        <f t="shared" ref="AL913" si="2822">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23">Z915</f>
        <v>0</v>
      </c>
      <c r="AA916" s="411">
        <f t="shared" ref="AA916" si="2824">AA915</f>
        <v>0</v>
      </c>
      <c r="AB916" s="411">
        <f t="shared" ref="AB916" si="2825">AB915</f>
        <v>0</v>
      </c>
      <c r="AC916" s="411">
        <f t="shared" ref="AC916" si="2826">AC915</f>
        <v>0</v>
      </c>
      <c r="AD916" s="411">
        <f t="shared" ref="AD916" si="2827">AD915</f>
        <v>0</v>
      </c>
      <c r="AE916" s="411">
        <f t="shared" ref="AE916" si="2828">AE915</f>
        <v>0</v>
      </c>
      <c r="AF916" s="411">
        <f t="shared" ref="AF916" si="2829">AF915</f>
        <v>0</v>
      </c>
      <c r="AG916" s="411">
        <f t="shared" ref="AG916" si="2830">AG915</f>
        <v>0</v>
      </c>
      <c r="AH916" s="411">
        <f t="shared" ref="AH916" si="2831">AH915</f>
        <v>0</v>
      </c>
      <c r="AI916" s="411">
        <f t="shared" ref="AI916" si="2832">AI915</f>
        <v>0</v>
      </c>
      <c r="AJ916" s="411">
        <f t="shared" ref="AJ916" si="2833">AJ915</f>
        <v>0</v>
      </c>
      <c r="AK916" s="411">
        <f t="shared" ref="AK916" si="2834">AK915</f>
        <v>0</v>
      </c>
      <c r="AL916" s="411">
        <f t="shared" ref="AL916" si="2835">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36">Z918</f>
        <v>0</v>
      </c>
      <c r="AA919" s="411">
        <f t="shared" ref="AA919" si="2837">AA918</f>
        <v>0</v>
      </c>
      <c r="AB919" s="411">
        <f t="shared" ref="AB919" si="2838">AB918</f>
        <v>0</v>
      </c>
      <c r="AC919" s="411">
        <f t="shared" ref="AC919" si="2839">AC918</f>
        <v>0</v>
      </c>
      <c r="AD919" s="411">
        <f t="shared" ref="AD919" si="2840">AD918</f>
        <v>0</v>
      </c>
      <c r="AE919" s="411">
        <f t="shared" ref="AE919" si="2841">AE918</f>
        <v>0</v>
      </c>
      <c r="AF919" s="411">
        <f t="shared" ref="AF919" si="2842">AF918</f>
        <v>0</v>
      </c>
      <c r="AG919" s="411">
        <f t="shared" ref="AG919" si="2843">AG918</f>
        <v>0</v>
      </c>
      <c r="AH919" s="411">
        <f t="shared" ref="AH919" si="2844">AH918</f>
        <v>0</v>
      </c>
      <c r="AI919" s="411">
        <f t="shared" ref="AI919" si="2845">AI918</f>
        <v>0</v>
      </c>
      <c r="AJ919" s="411">
        <f t="shared" ref="AJ919" si="2846">AJ918</f>
        <v>0</v>
      </c>
      <c r="AK919" s="411">
        <f t="shared" ref="AK919" si="2847">AK918</f>
        <v>0</v>
      </c>
      <c r="AL919" s="411">
        <f t="shared" ref="AL919" si="2848">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49">Z921</f>
        <v>0</v>
      </c>
      <c r="AA922" s="411">
        <f t="shared" ref="AA922" si="2850">AA921</f>
        <v>0</v>
      </c>
      <c r="AB922" s="411">
        <f t="shared" ref="AB922" si="2851">AB921</f>
        <v>0</v>
      </c>
      <c r="AC922" s="411">
        <f t="shared" ref="AC922" si="2852">AC921</f>
        <v>0</v>
      </c>
      <c r="AD922" s="411">
        <f t="shared" ref="AD922" si="2853">AD921</f>
        <v>0</v>
      </c>
      <c r="AE922" s="411">
        <f t="shared" ref="AE922" si="2854">AE921</f>
        <v>0</v>
      </c>
      <c r="AF922" s="411">
        <f t="shared" ref="AF922" si="2855">AF921</f>
        <v>0</v>
      </c>
      <c r="AG922" s="411">
        <f t="shared" ref="AG922" si="2856">AG921</f>
        <v>0</v>
      </c>
      <c r="AH922" s="411">
        <f t="shared" ref="AH922" si="2857">AH921</f>
        <v>0</v>
      </c>
      <c r="AI922" s="411">
        <f t="shared" ref="AI922" si="2858">AI921</f>
        <v>0</v>
      </c>
      <c r="AJ922" s="411">
        <f t="shared" ref="AJ922" si="2859">AJ921</f>
        <v>0</v>
      </c>
      <c r="AK922" s="411">
        <f t="shared" ref="AK922" si="2860">AK921</f>
        <v>0</v>
      </c>
      <c r="AL922" s="411">
        <f t="shared" ref="AL922" si="2861">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62">Z924</f>
        <v>0</v>
      </c>
      <c r="AA925" s="411">
        <f t="shared" ref="AA925" si="2863">AA924</f>
        <v>0</v>
      </c>
      <c r="AB925" s="411">
        <f t="shared" ref="AB925" si="2864">AB924</f>
        <v>0</v>
      </c>
      <c r="AC925" s="411">
        <f t="shared" ref="AC925" si="2865">AC924</f>
        <v>0</v>
      </c>
      <c r="AD925" s="411">
        <f t="shared" ref="AD925" si="2866">AD924</f>
        <v>0</v>
      </c>
      <c r="AE925" s="411">
        <f t="shared" ref="AE925" si="2867">AE924</f>
        <v>0</v>
      </c>
      <c r="AF925" s="411">
        <f t="shared" ref="AF925" si="2868">AF924</f>
        <v>0</v>
      </c>
      <c r="AG925" s="411">
        <f t="shared" ref="AG925" si="2869">AG924</f>
        <v>0</v>
      </c>
      <c r="AH925" s="411">
        <f t="shared" ref="AH925" si="2870">AH924</f>
        <v>0</v>
      </c>
      <c r="AI925" s="411">
        <f t="shared" ref="AI925" si="2871">AI924</f>
        <v>0</v>
      </c>
      <c r="AJ925" s="411">
        <f t="shared" ref="AJ925" si="2872">AJ924</f>
        <v>0</v>
      </c>
      <c r="AK925" s="411">
        <f t="shared" ref="AK925" si="2873">AK924</f>
        <v>0</v>
      </c>
      <c r="AL925" s="411">
        <f t="shared" ref="AL925" si="2874">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
      <c r="B927" s="327" t="s">
        <v>328</v>
      </c>
      <c r="C927" s="329"/>
      <c r="D927" s="329">
        <f>SUM(D770:D925)</f>
        <v>42831.924308764297</v>
      </c>
      <c r="E927" s="329"/>
      <c r="F927" s="329"/>
      <c r="G927" s="329"/>
      <c r="H927" s="329"/>
      <c r="I927" s="329"/>
      <c r="J927" s="329"/>
      <c r="K927" s="329"/>
      <c r="L927" s="329"/>
      <c r="M927" s="329"/>
      <c r="N927" s="329"/>
      <c r="O927" s="329">
        <f>SUM(O770:O925)</f>
        <v>8.6564293866464581</v>
      </c>
      <c r="P927" s="329"/>
      <c r="Q927" s="329"/>
      <c r="R927" s="329"/>
      <c r="S927" s="329"/>
      <c r="T927" s="329"/>
      <c r="U927" s="329"/>
      <c r="V927" s="329"/>
      <c r="W927" s="329"/>
      <c r="X927" s="329"/>
      <c r="Y927" s="329">
        <f>IF(Y768="kWh",SUMPRODUCT(D770:D925,Y770:Y925))</f>
        <v>4410</v>
      </c>
      <c r="Z927" s="329">
        <f>IF(Z768="kWh",SUMPRODUCT(D770:D925,Z770:Z925))</f>
        <v>21244.080858608959</v>
      </c>
      <c r="AA927" s="329">
        <f>IF(AA768="kw",SUMPRODUCT(N770:N925,O770:O925,AA770:AA925),SUMPRODUCT(D770:D925,AA770:AA925))</f>
        <v>39.113453284065159</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3262791</v>
      </c>
      <c r="Z928" s="392">
        <f>HLOOKUP(Z584,'2. LRAMVA Threshold'!$B$42:$Q$53,11,FALSE)</f>
        <v>4037004</v>
      </c>
      <c r="AA928" s="392">
        <f>HLOOKUP(AA584,'2. LRAMVA Threshold'!$B$42:$Q$53,11,FALSE)</f>
        <v>11672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1.5E-3</v>
      </c>
      <c r="Z930" s="341">
        <f>HLOOKUP(Z$35,'3.  Distribution Rates'!$C$122:$P$133,11,FALSE)</f>
        <v>1.23E-2</v>
      </c>
      <c r="AA930" s="341">
        <f>HLOOKUP(AA$35,'3.  Distribution Rates'!$C$122:$P$133,11,FALSE)</f>
        <v>2.4681999999999999</v>
      </c>
      <c r="AB930" s="341">
        <f>HLOOKUP(AB$35,'3.  Distribution Rates'!$C$122:$P$133,11,FALSE)</f>
        <v>1.9E-2</v>
      </c>
      <c r="AC930" s="341">
        <f>HLOOKUP(AC$35,'3.  Distribution Rates'!$C$122:$P$133,11,FALSE)</f>
        <v>29.906300000000002</v>
      </c>
      <c r="AD930" s="341">
        <f>HLOOKUP(AD$35,'3.  Distribution Rates'!$C$122:$P$133,11,FALSE)</f>
        <v>4.8193999999999999</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75">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75"/>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75"/>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75"/>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76">Y211*Y930</f>
        <v>0</v>
      </c>
      <c r="Z935" s="378">
        <f t="shared" si="2876"/>
        <v>0</v>
      </c>
      <c r="AA935" s="378">
        <f t="shared" si="2876"/>
        <v>0</v>
      </c>
      <c r="AB935" s="378">
        <f t="shared" si="2876"/>
        <v>0</v>
      </c>
      <c r="AC935" s="378">
        <f t="shared" si="2876"/>
        <v>0</v>
      </c>
      <c r="AD935" s="378">
        <f t="shared" si="2876"/>
        <v>0</v>
      </c>
      <c r="AE935" s="378">
        <f t="shared" si="2876"/>
        <v>0</v>
      </c>
      <c r="AF935" s="378">
        <f t="shared" si="2876"/>
        <v>0</v>
      </c>
      <c r="AG935" s="378">
        <f t="shared" si="2876"/>
        <v>0</v>
      </c>
      <c r="AH935" s="378">
        <f t="shared" si="2876"/>
        <v>0</v>
      </c>
      <c r="AI935" s="378">
        <f t="shared" si="2876"/>
        <v>0</v>
      </c>
      <c r="AJ935" s="378">
        <f t="shared" si="2876"/>
        <v>0</v>
      </c>
      <c r="AK935" s="378">
        <f t="shared" si="2876"/>
        <v>0</v>
      </c>
      <c r="AL935" s="378">
        <f t="shared" si="2876"/>
        <v>0</v>
      </c>
      <c r="AM935" s="629">
        <f t="shared" si="2875"/>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77">Y394*Y930</f>
        <v>0</v>
      </c>
      <c r="Z936" s="378">
        <f t="shared" si="2877"/>
        <v>0</v>
      </c>
      <c r="AA936" s="378">
        <f t="shared" si="2877"/>
        <v>0</v>
      </c>
      <c r="AB936" s="378">
        <f t="shared" si="2877"/>
        <v>0</v>
      </c>
      <c r="AC936" s="378">
        <f t="shared" si="2877"/>
        <v>0</v>
      </c>
      <c r="AD936" s="378">
        <f t="shared" si="2877"/>
        <v>0</v>
      </c>
      <c r="AE936" s="378">
        <f t="shared" si="2877"/>
        <v>0</v>
      </c>
      <c r="AF936" s="378">
        <f t="shared" si="2877"/>
        <v>0</v>
      </c>
      <c r="AG936" s="378">
        <f t="shared" si="2877"/>
        <v>0</v>
      </c>
      <c r="AH936" s="378">
        <f t="shared" si="2877"/>
        <v>0</v>
      </c>
      <c r="AI936" s="378">
        <f t="shared" si="2877"/>
        <v>0</v>
      </c>
      <c r="AJ936" s="378">
        <f t="shared" si="2877"/>
        <v>0</v>
      </c>
      <c r="AK936" s="378">
        <f t="shared" si="2877"/>
        <v>0</v>
      </c>
      <c r="AL936" s="378">
        <f t="shared" si="2877"/>
        <v>0</v>
      </c>
      <c r="AM936" s="629">
        <f t="shared" si="2875"/>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78">Y577*Y930</f>
        <v>4896.8595000000005</v>
      </c>
      <c r="Z937" s="378">
        <f t="shared" si="2878"/>
        <v>3861.2920435199999</v>
      </c>
      <c r="AA937" s="378">
        <f t="shared" si="2878"/>
        <v>10292.239984319998</v>
      </c>
      <c r="AB937" s="378">
        <f t="shared" si="2878"/>
        <v>0</v>
      </c>
      <c r="AC937" s="378">
        <f t="shared" si="2878"/>
        <v>0</v>
      </c>
      <c r="AD937" s="378">
        <f t="shared" si="2878"/>
        <v>0</v>
      </c>
      <c r="AE937" s="378">
        <f t="shared" si="2878"/>
        <v>0</v>
      </c>
      <c r="AF937" s="378">
        <f t="shared" si="2878"/>
        <v>0</v>
      </c>
      <c r="AG937" s="378">
        <f t="shared" si="2878"/>
        <v>0</v>
      </c>
      <c r="AH937" s="378">
        <f t="shared" si="2878"/>
        <v>0</v>
      </c>
      <c r="AI937" s="378">
        <f t="shared" si="2878"/>
        <v>0</v>
      </c>
      <c r="AJ937" s="378">
        <f t="shared" si="2878"/>
        <v>0</v>
      </c>
      <c r="AK937" s="378">
        <f t="shared" si="2878"/>
        <v>0</v>
      </c>
      <c r="AL937" s="378">
        <f t="shared" si="2878"/>
        <v>0</v>
      </c>
      <c r="AM937" s="629">
        <f t="shared" si="2875"/>
        <v>19050.391527839998</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79">Y760*Y930</f>
        <v>1442.9499744434577</v>
      </c>
      <c r="Z938" s="378">
        <f t="shared" si="2879"/>
        <v>4180.2514933165321</v>
      </c>
      <c r="AA938" s="378">
        <f t="shared" si="2879"/>
        <v>8637.0411016025573</v>
      </c>
      <c r="AB938" s="378">
        <f t="shared" si="2879"/>
        <v>0</v>
      </c>
      <c r="AC938" s="378">
        <f t="shared" si="2879"/>
        <v>0</v>
      </c>
      <c r="AD938" s="378">
        <f t="shared" si="2879"/>
        <v>0</v>
      </c>
      <c r="AE938" s="378">
        <f t="shared" si="2879"/>
        <v>0</v>
      </c>
      <c r="AF938" s="378">
        <f t="shared" si="2879"/>
        <v>0</v>
      </c>
      <c r="AG938" s="378">
        <f t="shared" si="2879"/>
        <v>0</v>
      </c>
      <c r="AH938" s="378">
        <f t="shared" si="2879"/>
        <v>0</v>
      </c>
      <c r="AI938" s="378">
        <f t="shared" si="2879"/>
        <v>0</v>
      </c>
      <c r="AJ938" s="378">
        <f t="shared" si="2879"/>
        <v>0</v>
      </c>
      <c r="AK938" s="378">
        <f t="shared" si="2879"/>
        <v>0</v>
      </c>
      <c r="AL938" s="378">
        <f t="shared" si="2879"/>
        <v>0</v>
      </c>
      <c r="AM938" s="629">
        <f t="shared" si="2875"/>
        <v>14260.242569362548</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6.6150000000000002</v>
      </c>
      <c r="Z939" s="378">
        <f t="shared" ref="Z939:AL939" si="2880">Z927*Z930</f>
        <v>261.3021945608902</v>
      </c>
      <c r="AA939" s="378">
        <f t="shared" si="2880"/>
        <v>96.539825395729622</v>
      </c>
      <c r="AB939" s="378">
        <f t="shared" si="2880"/>
        <v>0</v>
      </c>
      <c r="AC939" s="378">
        <f t="shared" si="2880"/>
        <v>0</v>
      </c>
      <c r="AD939" s="378">
        <f t="shared" si="2880"/>
        <v>0</v>
      </c>
      <c r="AE939" s="378">
        <f t="shared" si="2880"/>
        <v>0</v>
      </c>
      <c r="AF939" s="378">
        <f t="shared" si="2880"/>
        <v>0</v>
      </c>
      <c r="AG939" s="378">
        <f t="shared" si="2880"/>
        <v>0</v>
      </c>
      <c r="AH939" s="378">
        <f t="shared" si="2880"/>
        <v>0</v>
      </c>
      <c r="AI939" s="378">
        <f t="shared" si="2880"/>
        <v>0</v>
      </c>
      <c r="AJ939" s="378">
        <f t="shared" si="2880"/>
        <v>0</v>
      </c>
      <c r="AK939" s="378">
        <f t="shared" si="2880"/>
        <v>0</v>
      </c>
      <c r="AL939" s="378">
        <f t="shared" si="2880"/>
        <v>0</v>
      </c>
      <c r="AM939" s="629">
        <f t="shared" si="2875"/>
        <v>364.45701995661983</v>
      </c>
    </row>
    <row r="940" spans="2:39" ht="1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6346.4244744434582</v>
      </c>
      <c r="Z940" s="346">
        <f t="shared" ref="Z940:AE940" si="2881">SUM(Z931:Z939)</f>
        <v>8302.8457313974232</v>
      </c>
      <c r="AA940" s="346">
        <f t="shared" si="2881"/>
        <v>19025.820911318286</v>
      </c>
      <c r="AB940" s="346">
        <f t="shared" si="2881"/>
        <v>0</v>
      </c>
      <c r="AC940" s="346">
        <f t="shared" si="2881"/>
        <v>0</v>
      </c>
      <c r="AD940" s="346">
        <f t="shared" si="2881"/>
        <v>0</v>
      </c>
      <c r="AE940" s="346">
        <f t="shared" si="2881"/>
        <v>0</v>
      </c>
      <c r="AF940" s="346">
        <f>SUM(AF931:AF939)</f>
        <v>0</v>
      </c>
      <c r="AG940" s="346">
        <f t="shared" ref="AG940:AL940" si="2882">SUM(AG931:AG939)</f>
        <v>0</v>
      </c>
      <c r="AH940" s="346">
        <f t="shared" si="2882"/>
        <v>0</v>
      </c>
      <c r="AI940" s="346">
        <f t="shared" si="2882"/>
        <v>0</v>
      </c>
      <c r="AJ940" s="346">
        <f t="shared" si="2882"/>
        <v>0</v>
      </c>
      <c r="AK940" s="346">
        <f t="shared" si="2882"/>
        <v>0</v>
      </c>
      <c r="AL940" s="346">
        <f t="shared" si="2882"/>
        <v>0</v>
      </c>
      <c r="AM940" s="407">
        <f>SUM(AM931:AM939)</f>
        <v>33675.091117159172</v>
      </c>
    </row>
    <row r="941" spans="2:39" ht="1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4894.1864999999998</v>
      </c>
      <c r="Z941" s="347">
        <f t="shared" ref="Z941:AE941" si="2883">Z928*Z930</f>
        <v>49655.1492</v>
      </c>
      <c r="AA941" s="347">
        <f t="shared" si="2883"/>
        <v>28808.830399999999</v>
      </c>
      <c r="AB941" s="347">
        <f t="shared" si="2883"/>
        <v>0</v>
      </c>
      <c r="AC941" s="347">
        <f t="shared" si="2883"/>
        <v>0</v>
      </c>
      <c r="AD941" s="347">
        <f t="shared" si="2883"/>
        <v>0</v>
      </c>
      <c r="AE941" s="347">
        <f t="shared" si="2883"/>
        <v>0</v>
      </c>
      <c r="AF941" s="347">
        <f>AF928*AF930</f>
        <v>0</v>
      </c>
      <c r="AG941" s="347">
        <f t="shared" ref="AG941:AL941" si="2884">AG928*AG930</f>
        <v>0</v>
      </c>
      <c r="AH941" s="347">
        <f t="shared" si="2884"/>
        <v>0</v>
      </c>
      <c r="AI941" s="347">
        <f t="shared" si="2884"/>
        <v>0</v>
      </c>
      <c r="AJ941" s="347">
        <f t="shared" si="2884"/>
        <v>0</v>
      </c>
      <c r="AK941" s="347">
        <f t="shared" si="2884"/>
        <v>0</v>
      </c>
      <c r="AL941" s="347">
        <f t="shared" si="2884"/>
        <v>0</v>
      </c>
      <c r="AM941" s="407">
        <f>SUM(Y941:AL941)</f>
        <v>83358.166100000002</v>
      </c>
    </row>
    <row r="942" spans="2:39" ht="1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-49683.07498284083</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4410</v>
      </c>
      <c r="Z944" s="326">
        <f>SUMPRODUCT(E770:E925,Z770:Z925)</f>
        <v>21244.080858608959</v>
      </c>
      <c r="AA944" s="326">
        <f t="shared" ref="AA944:AL944" si="2885">IF(AA768="kw",SUMPRODUCT($N$770:$N$925,$P$770:$P$925,AA770:AA925),SUMPRODUCT($E$770:$E$925,AA770:AA925))</f>
        <v>41.519186797762949</v>
      </c>
      <c r="AB944" s="326">
        <f t="shared" si="2885"/>
        <v>0</v>
      </c>
      <c r="AC944" s="326">
        <f t="shared" si="2885"/>
        <v>0</v>
      </c>
      <c r="AD944" s="326">
        <f t="shared" si="2885"/>
        <v>0</v>
      </c>
      <c r="AE944" s="326">
        <f t="shared" si="2885"/>
        <v>0</v>
      </c>
      <c r="AF944" s="326">
        <f t="shared" si="2885"/>
        <v>0</v>
      </c>
      <c r="AG944" s="326">
        <f t="shared" si="2885"/>
        <v>0</v>
      </c>
      <c r="AH944" s="326">
        <f t="shared" si="2885"/>
        <v>0</v>
      </c>
      <c r="AI944" s="326">
        <f t="shared" si="2885"/>
        <v>0</v>
      </c>
      <c r="AJ944" s="326">
        <f t="shared" si="2885"/>
        <v>0</v>
      </c>
      <c r="AK944" s="326">
        <f t="shared" si="2885"/>
        <v>0</v>
      </c>
      <c r="AL944" s="326">
        <f t="shared" si="2885"/>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4">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9" t="s">
        <v>211</v>
      </c>
      <c r="C949" s="811" t="s">
        <v>33</v>
      </c>
      <c r="D949" s="284" t="s">
        <v>421</v>
      </c>
      <c r="E949" s="813" t="s">
        <v>209</v>
      </c>
      <c r="F949" s="814"/>
      <c r="G949" s="814"/>
      <c r="H949" s="814"/>
      <c r="I949" s="814"/>
      <c r="J949" s="814"/>
      <c r="K949" s="814"/>
      <c r="L949" s="814"/>
      <c r="M949" s="815"/>
      <c r="N949" s="819" t="s">
        <v>213</v>
      </c>
      <c r="O949" s="284" t="s">
        <v>422</v>
      </c>
      <c r="P949" s="813" t="s">
        <v>212</v>
      </c>
      <c r="Q949" s="814"/>
      <c r="R949" s="814"/>
      <c r="S949" s="814"/>
      <c r="T949" s="814"/>
      <c r="U949" s="814"/>
      <c r="V949" s="814"/>
      <c r="W949" s="814"/>
      <c r="X949" s="815"/>
      <c r="Y949" s="816" t="s">
        <v>243</v>
      </c>
      <c r="Z949" s="817"/>
      <c r="AA949" s="817"/>
      <c r="AB949" s="817"/>
      <c r="AC949" s="817"/>
      <c r="AD949" s="817"/>
      <c r="AE949" s="817"/>
      <c r="AF949" s="817"/>
      <c r="AG949" s="817"/>
      <c r="AH949" s="817"/>
      <c r="AI949" s="817"/>
      <c r="AJ949" s="817"/>
      <c r="AK949" s="817"/>
      <c r="AL949" s="817"/>
      <c r="AM949" s="818"/>
    </row>
    <row r="950" spans="1:39" ht="65.25" customHeight="1">
      <c r="B950" s="810"/>
      <c r="C950" s="812"/>
      <c r="D950" s="285">
        <v>2020</v>
      </c>
      <c r="E950" s="285">
        <v>2021</v>
      </c>
      <c r="F950" s="285">
        <v>2022</v>
      </c>
      <c r="G950" s="285">
        <v>2023</v>
      </c>
      <c r="H950" s="285">
        <v>2024</v>
      </c>
      <c r="I950" s="285">
        <v>2025</v>
      </c>
      <c r="J950" s="285">
        <v>2026</v>
      </c>
      <c r="K950" s="285">
        <v>2027</v>
      </c>
      <c r="L950" s="285">
        <v>2028</v>
      </c>
      <c r="M950" s="285">
        <v>2029</v>
      </c>
      <c r="N950" s="82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USL</v>
      </c>
      <c r="AC950" s="285" t="str">
        <f>'1.  LRAMVA Summary'!H52</f>
        <v>Sentinel Lighting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86">Z953</f>
        <v>0</v>
      </c>
      <c r="AA954" s="411">
        <f t="shared" ref="AA954" si="2887">AA953</f>
        <v>0</v>
      </c>
      <c r="AB954" s="411">
        <f t="shared" ref="AB954" si="2888">AB953</f>
        <v>0</v>
      </c>
      <c r="AC954" s="411">
        <f t="shared" ref="AC954" si="2889">AC953</f>
        <v>0</v>
      </c>
      <c r="AD954" s="411">
        <f t="shared" ref="AD954" si="2890">AD953</f>
        <v>0</v>
      </c>
      <c r="AE954" s="411">
        <f t="shared" ref="AE954" si="2891">AE953</f>
        <v>0</v>
      </c>
      <c r="AF954" s="411">
        <f t="shared" ref="AF954" si="2892">AF953</f>
        <v>0</v>
      </c>
      <c r="AG954" s="411">
        <f t="shared" ref="AG954" si="2893">AG953</f>
        <v>0</v>
      </c>
      <c r="AH954" s="411">
        <f t="shared" ref="AH954" si="2894">AH953</f>
        <v>0</v>
      </c>
      <c r="AI954" s="411">
        <f t="shared" ref="AI954" si="2895">AI953</f>
        <v>0</v>
      </c>
      <c r="AJ954" s="411">
        <f t="shared" ref="AJ954" si="2896">AJ953</f>
        <v>0</v>
      </c>
      <c r="AK954" s="411">
        <f t="shared" ref="AK954" si="2897">AK953</f>
        <v>0</v>
      </c>
      <c r="AL954" s="411">
        <f t="shared" ref="AL954" si="2898">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99">Z956</f>
        <v>0</v>
      </c>
      <c r="AA957" s="411">
        <f t="shared" ref="AA957" si="2900">AA956</f>
        <v>0</v>
      </c>
      <c r="AB957" s="411">
        <f t="shared" ref="AB957" si="2901">AB956</f>
        <v>0</v>
      </c>
      <c r="AC957" s="411">
        <f t="shared" ref="AC957" si="2902">AC956</f>
        <v>0</v>
      </c>
      <c r="AD957" s="411">
        <f t="shared" ref="AD957" si="2903">AD956</f>
        <v>0</v>
      </c>
      <c r="AE957" s="411">
        <f t="shared" ref="AE957" si="2904">AE956</f>
        <v>0</v>
      </c>
      <c r="AF957" s="411">
        <f t="shared" ref="AF957" si="2905">AF956</f>
        <v>0</v>
      </c>
      <c r="AG957" s="411">
        <f t="shared" ref="AG957" si="2906">AG956</f>
        <v>0</v>
      </c>
      <c r="AH957" s="411">
        <f t="shared" ref="AH957" si="2907">AH956</f>
        <v>0</v>
      </c>
      <c r="AI957" s="411">
        <f t="shared" ref="AI957" si="2908">AI956</f>
        <v>0</v>
      </c>
      <c r="AJ957" s="411">
        <f t="shared" ref="AJ957" si="2909">AJ956</f>
        <v>0</v>
      </c>
      <c r="AK957" s="411">
        <f t="shared" ref="AK957" si="2910">AK956</f>
        <v>0</v>
      </c>
      <c r="AL957" s="411">
        <f t="shared" ref="AL957" si="2911">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912">Z959</f>
        <v>0</v>
      </c>
      <c r="AA960" s="411">
        <f t="shared" ref="AA960" si="2913">AA959</f>
        <v>0</v>
      </c>
      <c r="AB960" s="411">
        <f t="shared" ref="AB960" si="2914">AB959</f>
        <v>0</v>
      </c>
      <c r="AC960" s="411">
        <f t="shared" ref="AC960" si="2915">AC959</f>
        <v>0</v>
      </c>
      <c r="AD960" s="411">
        <f t="shared" ref="AD960" si="2916">AD959</f>
        <v>0</v>
      </c>
      <c r="AE960" s="411">
        <f t="shared" ref="AE960" si="2917">AE959</f>
        <v>0</v>
      </c>
      <c r="AF960" s="411">
        <f t="shared" ref="AF960" si="2918">AF959</f>
        <v>0</v>
      </c>
      <c r="AG960" s="411">
        <f t="shared" ref="AG960" si="2919">AG959</f>
        <v>0</v>
      </c>
      <c r="AH960" s="411">
        <f t="shared" ref="AH960" si="2920">AH959</f>
        <v>0</v>
      </c>
      <c r="AI960" s="411">
        <f t="shared" ref="AI960" si="2921">AI959</f>
        <v>0</v>
      </c>
      <c r="AJ960" s="411">
        <f t="shared" ref="AJ960" si="2922">AJ959</f>
        <v>0</v>
      </c>
      <c r="AK960" s="411">
        <f t="shared" ref="AK960" si="2923">AK959</f>
        <v>0</v>
      </c>
      <c r="AL960" s="411">
        <f t="shared" ref="AL960" si="2924">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25">Z962</f>
        <v>0</v>
      </c>
      <c r="AA963" s="411">
        <f t="shared" ref="AA963" si="2926">AA962</f>
        <v>0</v>
      </c>
      <c r="AB963" s="411">
        <f t="shared" ref="AB963" si="2927">AB962</f>
        <v>0</v>
      </c>
      <c r="AC963" s="411">
        <f t="shared" ref="AC963" si="2928">AC962</f>
        <v>0</v>
      </c>
      <c r="AD963" s="411">
        <f t="shared" ref="AD963" si="2929">AD962</f>
        <v>0</v>
      </c>
      <c r="AE963" s="411">
        <f t="shared" ref="AE963" si="2930">AE962</f>
        <v>0</v>
      </c>
      <c r="AF963" s="411">
        <f t="shared" ref="AF963" si="2931">AF962</f>
        <v>0</v>
      </c>
      <c r="AG963" s="411">
        <f t="shared" ref="AG963" si="2932">AG962</f>
        <v>0</v>
      </c>
      <c r="AH963" s="411">
        <f t="shared" ref="AH963" si="2933">AH962</f>
        <v>0</v>
      </c>
      <c r="AI963" s="411">
        <f t="shared" ref="AI963" si="2934">AI962</f>
        <v>0</v>
      </c>
      <c r="AJ963" s="411">
        <f t="shared" ref="AJ963" si="2935">AJ962</f>
        <v>0</v>
      </c>
      <c r="AK963" s="411">
        <f t="shared" ref="AK963" si="2936">AK962</f>
        <v>0</v>
      </c>
      <c r="AL963" s="411">
        <f t="shared" ref="AL963" si="2937">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38">Z965</f>
        <v>0</v>
      </c>
      <c r="AA966" s="411">
        <f t="shared" ref="AA966" si="2939">AA965</f>
        <v>0</v>
      </c>
      <c r="AB966" s="411">
        <f t="shared" ref="AB966" si="2940">AB965</f>
        <v>0</v>
      </c>
      <c r="AC966" s="411">
        <f t="shared" ref="AC966" si="2941">AC965</f>
        <v>0</v>
      </c>
      <c r="AD966" s="411">
        <f t="shared" ref="AD966" si="2942">AD965</f>
        <v>0</v>
      </c>
      <c r="AE966" s="411">
        <f t="shared" ref="AE966" si="2943">AE965</f>
        <v>0</v>
      </c>
      <c r="AF966" s="411">
        <f t="shared" ref="AF966" si="2944">AF965</f>
        <v>0</v>
      </c>
      <c r="AG966" s="411">
        <f t="shared" ref="AG966" si="2945">AG965</f>
        <v>0</v>
      </c>
      <c r="AH966" s="411">
        <f t="shared" ref="AH966" si="2946">AH965</f>
        <v>0</v>
      </c>
      <c r="AI966" s="411">
        <f t="shared" ref="AI966" si="2947">AI965</f>
        <v>0</v>
      </c>
      <c r="AJ966" s="411">
        <f t="shared" ref="AJ966" si="2948">AJ965</f>
        <v>0</v>
      </c>
      <c r="AK966" s="411">
        <f t="shared" ref="AK966" si="2949">AK965</f>
        <v>0</v>
      </c>
      <c r="AL966" s="411">
        <f t="shared" ref="AL966" si="2950">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51">Z969</f>
        <v>0</v>
      </c>
      <c r="AA970" s="411">
        <f t="shared" ref="AA970" si="2952">AA969</f>
        <v>0</v>
      </c>
      <c r="AB970" s="411">
        <f t="shared" ref="AB970" si="2953">AB969</f>
        <v>0</v>
      </c>
      <c r="AC970" s="411">
        <f t="shared" ref="AC970" si="2954">AC969</f>
        <v>0</v>
      </c>
      <c r="AD970" s="411">
        <f t="shared" ref="AD970" si="2955">AD969</f>
        <v>0</v>
      </c>
      <c r="AE970" s="411">
        <f t="shared" ref="AE970" si="2956">AE969</f>
        <v>0</v>
      </c>
      <c r="AF970" s="411">
        <f t="shared" ref="AF970" si="2957">AF969</f>
        <v>0</v>
      </c>
      <c r="AG970" s="411">
        <f t="shared" ref="AG970" si="2958">AG969</f>
        <v>0</v>
      </c>
      <c r="AH970" s="411">
        <f t="shared" ref="AH970" si="2959">AH969</f>
        <v>0</v>
      </c>
      <c r="AI970" s="411">
        <f t="shared" ref="AI970" si="2960">AI969</f>
        <v>0</v>
      </c>
      <c r="AJ970" s="411">
        <f t="shared" ref="AJ970" si="2961">AJ969</f>
        <v>0</v>
      </c>
      <c r="AK970" s="411">
        <f t="shared" ref="AK970" si="2962">AK969</f>
        <v>0</v>
      </c>
      <c r="AL970" s="411">
        <f t="shared" ref="AL970" si="2963">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64">Z972</f>
        <v>0</v>
      </c>
      <c r="AA973" s="411">
        <f t="shared" ref="AA973" si="2965">AA972</f>
        <v>0</v>
      </c>
      <c r="AB973" s="411">
        <f t="shared" ref="AB973" si="2966">AB972</f>
        <v>0</v>
      </c>
      <c r="AC973" s="411">
        <f t="shared" ref="AC973" si="2967">AC972</f>
        <v>0</v>
      </c>
      <c r="AD973" s="411">
        <f t="shared" ref="AD973" si="2968">AD972</f>
        <v>0</v>
      </c>
      <c r="AE973" s="411">
        <f t="shared" ref="AE973" si="2969">AE972</f>
        <v>0</v>
      </c>
      <c r="AF973" s="411">
        <f t="shared" ref="AF973" si="2970">AF972</f>
        <v>0</v>
      </c>
      <c r="AG973" s="411">
        <f t="shared" ref="AG973" si="2971">AG972</f>
        <v>0</v>
      </c>
      <c r="AH973" s="411">
        <f t="shared" ref="AH973" si="2972">AH972</f>
        <v>0</v>
      </c>
      <c r="AI973" s="411">
        <f t="shared" ref="AI973" si="2973">AI972</f>
        <v>0</v>
      </c>
      <c r="AJ973" s="411">
        <f t="shared" ref="AJ973" si="2974">AJ972</f>
        <v>0</v>
      </c>
      <c r="AK973" s="411">
        <f t="shared" ref="AK973" si="2975">AK972</f>
        <v>0</v>
      </c>
      <c r="AL973" s="411">
        <f t="shared" ref="AL973" si="2976">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77">Z975</f>
        <v>0</v>
      </c>
      <c r="AA976" s="411">
        <f t="shared" ref="AA976" si="2978">AA975</f>
        <v>0</v>
      </c>
      <c r="AB976" s="411">
        <f t="shared" ref="AB976" si="2979">AB975</f>
        <v>0</v>
      </c>
      <c r="AC976" s="411">
        <f t="shared" ref="AC976" si="2980">AC975</f>
        <v>0</v>
      </c>
      <c r="AD976" s="411">
        <f t="shared" ref="AD976" si="2981">AD975</f>
        <v>0</v>
      </c>
      <c r="AE976" s="411">
        <f t="shared" ref="AE976" si="2982">AE975</f>
        <v>0</v>
      </c>
      <c r="AF976" s="411">
        <f t="shared" ref="AF976" si="2983">AF975</f>
        <v>0</v>
      </c>
      <c r="AG976" s="411">
        <f t="shared" ref="AG976" si="2984">AG975</f>
        <v>0</v>
      </c>
      <c r="AH976" s="411">
        <f t="shared" ref="AH976" si="2985">AH975</f>
        <v>0</v>
      </c>
      <c r="AI976" s="411">
        <f t="shared" ref="AI976" si="2986">AI975</f>
        <v>0</v>
      </c>
      <c r="AJ976" s="411">
        <f t="shared" ref="AJ976" si="2987">AJ975</f>
        <v>0</v>
      </c>
      <c r="AK976" s="411">
        <f t="shared" ref="AK976" si="2988">AK975</f>
        <v>0</v>
      </c>
      <c r="AL976" s="411">
        <f t="shared" ref="AL976" si="2989">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90">Z978</f>
        <v>0</v>
      </c>
      <c r="AA979" s="411">
        <f t="shared" ref="AA979" si="2991">AA978</f>
        <v>0</v>
      </c>
      <c r="AB979" s="411">
        <f t="shared" ref="AB979" si="2992">AB978</f>
        <v>0</v>
      </c>
      <c r="AC979" s="411">
        <f t="shared" ref="AC979" si="2993">AC978</f>
        <v>0</v>
      </c>
      <c r="AD979" s="411">
        <f t="shared" ref="AD979" si="2994">AD978</f>
        <v>0</v>
      </c>
      <c r="AE979" s="411">
        <f t="shared" ref="AE979" si="2995">AE978</f>
        <v>0</v>
      </c>
      <c r="AF979" s="411">
        <f t="shared" ref="AF979" si="2996">AF978</f>
        <v>0</v>
      </c>
      <c r="AG979" s="411">
        <f t="shared" ref="AG979" si="2997">AG978</f>
        <v>0</v>
      </c>
      <c r="AH979" s="411">
        <f t="shared" ref="AH979" si="2998">AH978</f>
        <v>0</v>
      </c>
      <c r="AI979" s="411">
        <f t="shared" ref="AI979" si="2999">AI978</f>
        <v>0</v>
      </c>
      <c r="AJ979" s="411">
        <f t="shared" ref="AJ979" si="3000">AJ978</f>
        <v>0</v>
      </c>
      <c r="AK979" s="411">
        <f t="shared" ref="AK979" si="3001">AK978</f>
        <v>0</v>
      </c>
      <c r="AL979" s="411">
        <f t="shared" ref="AL979" si="3002">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3003">Z981</f>
        <v>0</v>
      </c>
      <c r="AA982" s="411">
        <f t="shared" ref="AA982" si="3004">AA981</f>
        <v>0</v>
      </c>
      <c r="AB982" s="411">
        <f t="shared" ref="AB982" si="3005">AB981</f>
        <v>0</v>
      </c>
      <c r="AC982" s="411">
        <f t="shared" ref="AC982" si="3006">AC981</f>
        <v>0</v>
      </c>
      <c r="AD982" s="411">
        <f t="shared" ref="AD982" si="3007">AD981</f>
        <v>0</v>
      </c>
      <c r="AE982" s="411">
        <f t="shared" ref="AE982" si="3008">AE981</f>
        <v>0</v>
      </c>
      <c r="AF982" s="411">
        <f t="shared" ref="AF982" si="3009">AF981</f>
        <v>0</v>
      </c>
      <c r="AG982" s="411">
        <f t="shared" ref="AG982" si="3010">AG981</f>
        <v>0</v>
      </c>
      <c r="AH982" s="411">
        <f t="shared" ref="AH982" si="3011">AH981</f>
        <v>0</v>
      </c>
      <c r="AI982" s="411">
        <f t="shared" ref="AI982" si="3012">AI981</f>
        <v>0</v>
      </c>
      <c r="AJ982" s="411">
        <f t="shared" ref="AJ982" si="3013">AJ981</f>
        <v>0</v>
      </c>
      <c r="AK982" s="411">
        <f t="shared" ref="AK982" si="3014">AK981</f>
        <v>0</v>
      </c>
      <c r="AL982" s="411">
        <f t="shared" ref="AL982" si="3015">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16">Z985</f>
        <v>0</v>
      </c>
      <c r="AA986" s="411">
        <f t="shared" ref="AA986" si="3017">AA985</f>
        <v>0</v>
      </c>
      <c r="AB986" s="411">
        <f t="shared" ref="AB986" si="3018">AB985</f>
        <v>0</v>
      </c>
      <c r="AC986" s="411">
        <f t="shared" ref="AC986" si="3019">AC985</f>
        <v>0</v>
      </c>
      <c r="AD986" s="411">
        <f t="shared" ref="AD986" si="3020">AD985</f>
        <v>0</v>
      </c>
      <c r="AE986" s="411">
        <f t="shared" ref="AE986" si="3021">AE985</f>
        <v>0</v>
      </c>
      <c r="AF986" s="411">
        <f t="shared" ref="AF986" si="3022">AF985</f>
        <v>0</v>
      </c>
      <c r="AG986" s="411">
        <f t="shared" ref="AG986" si="3023">AG985</f>
        <v>0</v>
      </c>
      <c r="AH986" s="411">
        <f t="shared" ref="AH986" si="3024">AH985</f>
        <v>0</v>
      </c>
      <c r="AI986" s="411">
        <f t="shared" ref="AI986" si="3025">AI985</f>
        <v>0</v>
      </c>
      <c r="AJ986" s="411">
        <f t="shared" ref="AJ986" si="3026">AJ985</f>
        <v>0</v>
      </c>
      <c r="AK986" s="411">
        <f t="shared" ref="AK986" si="3027">AK985</f>
        <v>0</v>
      </c>
      <c r="AL986" s="411">
        <f t="shared" ref="AL986" si="3028">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29">Z988</f>
        <v>0</v>
      </c>
      <c r="AA989" s="411">
        <f t="shared" ref="AA989" si="3030">AA988</f>
        <v>0</v>
      </c>
      <c r="AB989" s="411">
        <f t="shared" ref="AB989" si="3031">AB988</f>
        <v>0</v>
      </c>
      <c r="AC989" s="411">
        <f t="shared" ref="AC989" si="3032">AC988</f>
        <v>0</v>
      </c>
      <c r="AD989" s="411">
        <f t="shared" ref="AD989" si="3033">AD988</f>
        <v>0</v>
      </c>
      <c r="AE989" s="411">
        <f t="shared" ref="AE989" si="3034">AE988</f>
        <v>0</v>
      </c>
      <c r="AF989" s="411">
        <f t="shared" ref="AF989" si="3035">AF988</f>
        <v>0</v>
      </c>
      <c r="AG989" s="411">
        <f t="shared" ref="AG989" si="3036">AG988</f>
        <v>0</v>
      </c>
      <c r="AH989" s="411">
        <f t="shared" ref="AH989" si="3037">AH988</f>
        <v>0</v>
      </c>
      <c r="AI989" s="411">
        <f t="shared" ref="AI989" si="3038">AI988</f>
        <v>0</v>
      </c>
      <c r="AJ989" s="411">
        <f t="shared" ref="AJ989" si="3039">AJ988</f>
        <v>0</v>
      </c>
      <c r="AK989" s="411">
        <f t="shared" ref="AK989" si="3040">AK988</f>
        <v>0</v>
      </c>
      <c r="AL989" s="411">
        <f t="shared" ref="AL989" si="3041">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42">Z991</f>
        <v>0</v>
      </c>
      <c r="AA992" s="411">
        <f t="shared" ref="AA992" si="3043">AA991</f>
        <v>0</v>
      </c>
      <c r="AB992" s="411">
        <f t="shared" ref="AB992" si="3044">AB991</f>
        <v>0</v>
      </c>
      <c r="AC992" s="411">
        <f t="shared" ref="AC992" si="3045">AC991</f>
        <v>0</v>
      </c>
      <c r="AD992" s="411">
        <f t="shared" ref="AD992" si="3046">AD991</f>
        <v>0</v>
      </c>
      <c r="AE992" s="411">
        <f t="shared" ref="AE992" si="3047">AE991</f>
        <v>0</v>
      </c>
      <c r="AF992" s="411">
        <f t="shared" ref="AF992" si="3048">AF991</f>
        <v>0</v>
      </c>
      <c r="AG992" s="411">
        <f t="shared" ref="AG992" si="3049">AG991</f>
        <v>0</v>
      </c>
      <c r="AH992" s="411">
        <f t="shared" ref="AH992" si="3050">AH991</f>
        <v>0</v>
      </c>
      <c r="AI992" s="411">
        <f t="shared" ref="AI992" si="3051">AI991</f>
        <v>0</v>
      </c>
      <c r="AJ992" s="411">
        <f t="shared" ref="AJ992" si="3052">AJ991</f>
        <v>0</v>
      </c>
      <c r="AK992" s="411">
        <f t="shared" ref="AK992" si="3053">AK991</f>
        <v>0</v>
      </c>
      <c r="AL992" s="411">
        <f t="shared" ref="AL992" si="3054">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55">Z995</f>
        <v>0</v>
      </c>
      <c r="AA996" s="411">
        <f t="shared" ref="AA996" si="3056">AA995</f>
        <v>0</v>
      </c>
      <c r="AB996" s="411">
        <f t="shared" ref="AB996" si="3057">AB995</f>
        <v>0</v>
      </c>
      <c r="AC996" s="411">
        <f t="shared" ref="AC996" si="3058">AC995</f>
        <v>0</v>
      </c>
      <c r="AD996" s="411">
        <f t="shared" ref="AD996" si="3059">AD995</f>
        <v>0</v>
      </c>
      <c r="AE996" s="411">
        <f t="shared" ref="AE996" si="3060">AE995</f>
        <v>0</v>
      </c>
      <c r="AF996" s="411">
        <f t="shared" ref="AF996" si="3061">AF995</f>
        <v>0</v>
      </c>
      <c r="AG996" s="411">
        <f t="shared" ref="AG996" si="3062">AG995</f>
        <v>0</v>
      </c>
      <c r="AH996" s="411">
        <f t="shared" ref="AH996" si="3063">AH995</f>
        <v>0</v>
      </c>
      <c r="AI996" s="411">
        <f t="shared" ref="AI996" si="3064">AI995</f>
        <v>0</v>
      </c>
      <c r="AJ996" s="411">
        <f t="shared" ref="AJ996" si="3065">AJ995</f>
        <v>0</v>
      </c>
      <c r="AK996" s="411">
        <f t="shared" ref="AK996" si="3066">AK995</f>
        <v>0</v>
      </c>
      <c r="AL996" s="411">
        <f t="shared" ref="AL996" si="3067">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68">AA999</f>
        <v>0</v>
      </c>
      <c r="AB1000" s="411">
        <f t="shared" si="3068"/>
        <v>0</v>
      </c>
      <c r="AC1000" s="411">
        <f t="shared" si="3068"/>
        <v>0</v>
      </c>
      <c r="AD1000" s="411">
        <f>AD999</f>
        <v>0</v>
      </c>
      <c r="AE1000" s="411">
        <f t="shared" si="3068"/>
        <v>0</v>
      </c>
      <c r="AF1000" s="411">
        <f t="shared" si="3068"/>
        <v>0</v>
      </c>
      <c r="AG1000" s="411">
        <f t="shared" si="3068"/>
        <v>0</v>
      </c>
      <c r="AH1000" s="411">
        <f t="shared" si="3068"/>
        <v>0</v>
      </c>
      <c r="AI1000" s="411">
        <f t="shared" si="3068"/>
        <v>0</v>
      </c>
      <c r="AJ1000" s="411">
        <f t="shared" si="3068"/>
        <v>0</v>
      </c>
      <c r="AK1000" s="411">
        <f t="shared" si="3068"/>
        <v>0</v>
      </c>
      <c r="AL1000" s="411">
        <f t="shared" si="3068"/>
        <v>0</v>
      </c>
      <c r="AM1000" s="297"/>
    </row>
    <row r="1001" spans="1:40" ht="15"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69">Z1002</f>
        <v>0</v>
      </c>
      <c r="AA1003" s="411">
        <f t="shared" si="3069"/>
        <v>0</v>
      </c>
      <c r="AB1003" s="411">
        <f t="shared" si="3069"/>
        <v>0</v>
      </c>
      <c r="AC1003" s="411">
        <f t="shared" si="3069"/>
        <v>0</v>
      </c>
      <c r="AD1003" s="411">
        <f t="shared" si="3069"/>
        <v>0</v>
      </c>
      <c r="AE1003" s="411">
        <f t="shared" si="3069"/>
        <v>0</v>
      </c>
      <c r="AF1003" s="411">
        <f t="shared" si="3069"/>
        <v>0</v>
      </c>
      <c r="AG1003" s="411">
        <f t="shared" si="3069"/>
        <v>0</v>
      </c>
      <c r="AH1003" s="411">
        <f t="shared" si="3069"/>
        <v>0</v>
      </c>
      <c r="AI1003" s="411">
        <f t="shared" si="3069"/>
        <v>0</v>
      </c>
      <c r="AJ1003" s="411">
        <f t="shared" si="3069"/>
        <v>0</v>
      </c>
      <c r="AK1003" s="411">
        <f t="shared" si="3069"/>
        <v>0</v>
      </c>
      <c r="AL1003" s="411">
        <f>AL1002</f>
        <v>0</v>
      </c>
      <c r="AM1003" s="297"/>
    </row>
    <row r="1004" spans="1:40" s="283" customFormat="1" ht="15"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70">Z1006</f>
        <v>0</v>
      </c>
      <c r="AA1007" s="411">
        <f t="shared" si="3070"/>
        <v>0</v>
      </c>
      <c r="AB1007" s="411">
        <f t="shared" si="3070"/>
        <v>0</v>
      </c>
      <c r="AC1007" s="411">
        <f t="shared" si="3070"/>
        <v>0</v>
      </c>
      <c r="AD1007" s="411">
        <f t="shared" si="3070"/>
        <v>0</v>
      </c>
      <c r="AE1007" s="411">
        <f t="shared" si="3070"/>
        <v>0</v>
      </c>
      <c r="AF1007" s="411">
        <f t="shared" si="3070"/>
        <v>0</v>
      </c>
      <c r="AG1007" s="411">
        <f t="shared" si="3070"/>
        <v>0</v>
      </c>
      <c r="AH1007" s="411">
        <f t="shared" si="3070"/>
        <v>0</v>
      </c>
      <c r="AI1007" s="411">
        <f t="shared" si="3070"/>
        <v>0</v>
      </c>
      <c r="AJ1007" s="411">
        <f t="shared" si="3070"/>
        <v>0</v>
      </c>
      <c r="AK1007" s="411">
        <f t="shared" si="3070"/>
        <v>0</v>
      </c>
      <c r="AL1007" s="411">
        <f t="shared" si="3070"/>
        <v>0</v>
      </c>
      <c r="AM1007" s="306"/>
    </row>
    <row r="1008" spans="1:40" ht="15"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71">Z1009</f>
        <v>0</v>
      </c>
      <c r="AA1010" s="411">
        <f t="shared" si="3071"/>
        <v>0</v>
      </c>
      <c r="AB1010" s="411">
        <f t="shared" si="3071"/>
        <v>0</v>
      </c>
      <c r="AC1010" s="411">
        <f t="shared" si="3071"/>
        <v>0</v>
      </c>
      <c r="AD1010" s="411">
        <f t="shared" si="3071"/>
        <v>0</v>
      </c>
      <c r="AE1010" s="411">
        <f t="shared" si="3071"/>
        <v>0</v>
      </c>
      <c r="AF1010" s="411">
        <f t="shared" si="3071"/>
        <v>0</v>
      </c>
      <c r="AG1010" s="411">
        <f t="shared" si="3071"/>
        <v>0</v>
      </c>
      <c r="AH1010" s="411">
        <f t="shared" si="3071"/>
        <v>0</v>
      </c>
      <c r="AI1010" s="411">
        <f t="shared" si="3071"/>
        <v>0</v>
      </c>
      <c r="AJ1010" s="411">
        <f t="shared" si="3071"/>
        <v>0</v>
      </c>
      <c r="AK1010" s="411">
        <f t="shared" si="3071"/>
        <v>0</v>
      </c>
      <c r="AL1010" s="411">
        <f t="shared" si="3071"/>
        <v>0</v>
      </c>
      <c r="AM1010" s="306"/>
    </row>
    <row r="1011" spans="1:39" ht="15"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72">Z1012</f>
        <v>0</v>
      </c>
      <c r="AA1013" s="411">
        <f t="shared" si="3072"/>
        <v>0</v>
      </c>
      <c r="AB1013" s="411">
        <f t="shared" si="3072"/>
        <v>0</v>
      </c>
      <c r="AC1013" s="411">
        <f t="shared" si="3072"/>
        <v>0</v>
      </c>
      <c r="AD1013" s="411">
        <f t="shared" si="3072"/>
        <v>0</v>
      </c>
      <c r="AE1013" s="411">
        <f t="shared" si="3072"/>
        <v>0</v>
      </c>
      <c r="AF1013" s="411">
        <f t="shared" si="3072"/>
        <v>0</v>
      </c>
      <c r="AG1013" s="411">
        <f t="shared" si="3072"/>
        <v>0</v>
      </c>
      <c r="AH1013" s="411">
        <f t="shared" si="3072"/>
        <v>0</v>
      </c>
      <c r="AI1013" s="411">
        <f t="shared" si="3072"/>
        <v>0</v>
      </c>
      <c r="AJ1013" s="411">
        <f t="shared" si="3072"/>
        <v>0</v>
      </c>
      <c r="AK1013" s="411">
        <f t="shared" si="3072"/>
        <v>0</v>
      </c>
      <c r="AL1013" s="411">
        <f t="shared" si="3072"/>
        <v>0</v>
      </c>
      <c r="AM1013" s="297"/>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73">Y1015</f>
        <v>0</v>
      </c>
      <c r="Z1016" s="411">
        <f t="shared" si="3073"/>
        <v>0</v>
      </c>
      <c r="AA1016" s="411">
        <f t="shared" si="3073"/>
        <v>0</v>
      </c>
      <c r="AB1016" s="411">
        <f t="shared" si="3073"/>
        <v>0</v>
      </c>
      <c r="AC1016" s="411">
        <f t="shared" si="3073"/>
        <v>0</v>
      </c>
      <c r="AD1016" s="411">
        <f t="shared" si="3073"/>
        <v>0</v>
      </c>
      <c r="AE1016" s="411">
        <f t="shared" si="3073"/>
        <v>0</v>
      </c>
      <c r="AF1016" s="411">
        <f t="shared" si="3073"/>
        <v>0</v>
      </c>
      <c r="AG1016" s="411">
        <f t="shared" si="3073"/>
        <v>0</v>
      </c>
      <c r="AH1016" s="411">
        <f t="shared" si="3073"/>
        <v>0</v>
      </c>
      <c r="AI1016" s="411">
        <f t="shared" si="3073"/>
        <v>0</v>
      </c>
      <c r="AJ1016" s="411">
        <f t="shared" si="3073"/>
        <v>0</v>
      </c>
      <c r="AK1016" s="411">
        <f t="shared" si="3073"/>
        <v>0</v>
      </c>
      <c r="AL1016" s="411">
        <f t="shared" si="3073"/>
        <v>0</v>
      </c>
      <c r="AM1016" s="306"/>
    </row>
    <row r="1017" spans="1:39" ht="1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74">Z1020</f>
        <v>0</v>
      </c>
      <c r="AA1021" s="411">
        <f t="shared" ref="AA1021" si="3075">AA1020</f>
        <v>0</v>
      </c>
      <c r="AB1021" s="411">
        <f t="shared" ref="AB1021" si="3076">AB1020</f>
        <v>0</v>
      </c>
      <c r="AC1021" s="411">
        <f t="shared" ref="AC1021" si="3077">AC1020</f>
        <v>0</v>
      </c>
      <c r="AD1021" s="411">
        <f t="shared" ref="AD1021" si="3078">AD1020</f>
        <v>0</v>
      </c>
      <c r="AE1021" s="411">
        <f t="shared" ref="AE1021" si="3079">AE1020</f>
        <v>0</v>
      </c>
      <c r="AF1021" s="411">
        <f t="shared" ref="AF1021" si="3080">AF1020</f>
        <v>0</v>
      </c>
      <c r="AG1021" s="411">
        <f t="shared" ref="AG1021" si="3081">AG1020</f>
        <v>0</v>
      </c>
      <c r="AH1021" s="411">
        <f t="shared" ref="AH1021" si="3082">AH1020</f>
        <v>0</v>
      </c>
      <c r="AI1021" s="411">
        <f t="shared" ref="AI1021" si="3083">AI1020</f>
        <v>0</v>
      </c>
      <c r="AJ1021" s="411">
        <f t="shared" ref="AJ1021" si="3084">AJ1020</f>
        <v>0</v>
      </c>
      <c r="AK1021" s="411">
        <f t="shared" ref="AK1021" si="3085">AK1020</f>
        <v>0</v>
      </c>
      <c r="AL1021" s="411">
        <f t="shared" ref="AL1021" si="3086">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87">Z1023</f>
        <v>0</v>
      </c>
      <c r="AA1024" s="411">
        <f t="shared" ref="AA1024" si="3088">AA1023</f>
        <v>0</v>
      </c>
      <c r="AB1024" s="411">
        <f t="shared" ref="AB1024" si="3089">AB1023</f>
        <v>0</v>
      </c>
      <c r="AC1024" s="411">
        <f t="shared" ref="AC1024" si="3090">AC1023</f>
        <v>0</v>
      </c>
      <c r="AD1024" s="411">
        <f t="shared" ref="AD1024" si="3091">AD1023</f>
        <v>0</v>
      </c>
      <c r="AE1024" s="411">
        <f t="shared" ref="AE1024" si="3092">AE1023</f>
        <v>0</v>
      </c>
      <c r="AF1024" s="411">
        <f t="shared" ref="AF1024" si="3093">AF1023</f>
        <v>0</v>
      </c>
      <c r="AG1024" s="411">
        <f t="shared" ref="AG1024" si="3094">AG1023</f>
        <v>0</v>
      </c>
      <c r="AH1024" s="411">
        <f t="shared" ref="AH1024" si="3095">AH1023</f>
        <v>0</v>
      </c>
      <c r="AI1024" s="411">
        <f t="shared" ref="AI1024" si="3096">AI1023</f>
        <v>0</v>
      </c>
      <c r="AJ1024" s="411">
        <f t="shared" ref="AJ1024" si="3097">AJ1023</f>
        <v>0</v>
      </c>
      <c r="AK1024" s="411">
        <f t="shared" ref="AK1024" si="3098">AK1023</f>
        <v>0</v>
      </c>
      <c r="AL1024" s="411">
        <f t="shared" ref="AL1024" si="3099">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100">Z1026</f>
        <v>0</v>
      </c>
      <c r="AA1027" s="411">
        <f t="shared" ref="AA1027" si="3101">AA1026</f>
        <v>0</v>
      </c>
      <c r="AB1027" s="411">
        <f t="shared" ref="AB1027" si="3102">AB1026</f>
        <v>0</v>
      </c>
      <c r="AC1027" s="411">
        <f t="shared" ref="AC1027" si="3103">AC1026</f>
        <v>0</v>
      </c>
      <c r="AD1027" s="411">
        <f t="shared" ref="AD1027" si="3104">AD1026</f>
        <v>0</v>
      </c>
      <c r="AE1027" s="411">
        <f t="shared" ref="AE1027" si="3105">AE1026</f>
        <v>0</v>
      </c>
      <c r="AF1027" s="411">
        <f t="shared" ref="AF1027" si="3106">AF1026</f>
        <v>0</v>
      </c>
      <c r="AG1027" s="411">
        <f t="shared" ref="AG1027" si="3107">AG1026</f>
        <v>0</v>
      </c>
      <c r="AH1027" s="411">
        <f t="shared" ref="AH1027" si="3108">AH1026</f>
        <v>0</v>
      </c>
      <c r="AI1027" s="411">
        <f t="shared" ref="AI1027" si="3109">AI1026</f>
        <v>0</v>
      </c>
      <c r="AJ1027" s="411">
        <f t="shared" ref="AJ1027" si="3110">AJ1026</f>
        <v>0</v>
      </c>
      <c r="AK1027" s="411">
        <f t="shared" ref="AK1027" si="3111">AK1026</f>
        <v>0</v>
      </c>
      <c r="AL1027" s="411">
        <f t="shared" ref="AL1027" si="3112">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113">Z1029</f>
        <v>0</v>
      </c>
      <c r="AA1030" s="411">
        <f t="shared" ref="AA1030" si="3114">AA1029</f>
        <v>0</v>
      </c>
      <c r="AB1030" s="411">
        <f t="shared" ref="AB1030" si="3115">AB1029</f>
        <v>0</v>
      </c>
      <c r="AC1030" s="411">
        <f t="shared" ref="AC1030" si="3116">AC1029</f>
        <v>0</v>
      </c>
      <c r="AD1030" s="411">
        <f t="shared" ref="AD1030" si="3117">AD1029</f>
        <v>0</v>
      </c>
      <c r="AE1030" s="411">
        <f t="shared" ref="AE1030" si="3118">AE1029</f>
        <v>0</v>
      </c>
      <c r="AF1030" s="411">
        <f t="shared" ref="AF1030" si="3119">AF1029</f>
        <v>0</v>
      </c>
      <c r="AG1030" s="411">
        <f t="shared" ref="AG1030" si="3120">AG1029</f>
        <v>0</v>
      </c>
      <c r="AH1030" s="411">
        <f t="shared" ref="AH1030" si="3121">AH1029</f>
        <v>0</v>
      </c>
      <c r="AI1030" s="411">
        <f t="shared" ref="AI1030" si="3122">AI1029</f>
        <v>0</v>
      </c>
      <c r="AJ1030" s="411">
        <f t="shared" ref="AJ1030" si="3123">AJ1029</f>
        <v>0</v>
      </c>
      <c r="AK1030" s="411">
        <f t="shared" ref="AK1030" si="3124">AK1029</f>
        <v>0</v>
      </c>
      <c r="AL1030" s="411">
        <f t="shared" ref="AL1030" si="3125">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26">Z1033</f>
        <v>0</v>
      </c>
      <c r="AA1034" s="411">
        <f t="shared" ref="AA1034" si="3127">AA1033</f>
        <v>0</v>
      </c>
      <c r="AB1034" s="411">
        <f t="shared" ref="AB1034" si="3128">AB1033</f>
        <v>0</v>
      </c>
      <c r="AC1034" s="411">
        <f t="shared" ref="AC1034" si="3129">AC1033</f>
        <v>0</v>
      </c>
      <c r="AD1034" s="411">
        <f t="shared" ref="AD1034" si="3130">AD1033</f>
        <v>0</v>
      </c>
      <c r="AE1034" s="411">
        <f t="shared" ref="AE1034" si="3131">AE1033</f>
        <v>0</v>
      </c>
      <c r="AF1034" s="411">
        <f t="shared" ref="AF1034" si="3132">AF1033</f>
        <v>0</v>
      </c>
      <c r="AG1034" s="411">
        <f t="shared" ref="AG1034" si="3133">AG1033</f>
        <v>0</v>
      </c>
      <c r="AH1034" s="411">
        <f t="shared" ref="AH1034" si="3134">AH1033</f>
        <v>0</v>
      </c>
      <c r="AI1034" s="411">
        <f t="shared" ref="AI1034" si="3135">AI1033</f>
        <v>0</v>
      </c>
      <c r="AJ1034" s="411">
        <f t="shared" ref="AJ1034" si="3136">AJ1033</f>
        <v>0</v>
      </c>
      <c r="AK1034" s="411">
        <f t="shared" ref="AK1034" si="3137">AK1033</f>
        <v>0</v>
      </c>
      <c r="AL1034" s="411">
        <f t="shared" ref="AL1034" si="3138">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39">Z1036</f>
        <v>0</v>
      </c>
      <c r="AA1037" s="411">
        <f t="shared" ref="AA1037" si="3140">AA1036</f>
        <v>0</v>
      </c>
      <c r="AB1037" s="411">
        <f t="shared" ref="AB1037" si="3141">AB1036</f>
        <v>0</v>
      </c>
      <c r="AC1037" s="411">
        <f t="shared" ref="AC1037" si="3142">AC1036</f>
        <v>0</v>
      </c>
      <c r="AD1037" s="411">
        <f t="shared" ref="AD1037" si="3143">AD1036</f>
        <v>0</v>
      </c>
      <c r="AE1037" s="411">
        <f t="shared" ref="AE1037" si="3144">AE1036</f>
        <v>0</v>
      </c>
      <c r="AF1037" s="411">
        <f t="shared" ref="AF1037" si="3145">AF1036</f>
        <v>0</v>
      </c>
      <c r="AG1037" s="411">
        <f t="shared" ref="AG1037" si="3146">AG1036</f>
        <v>0</v>
      </c>
      <c r="AH1037" s="411">
        <f t="shared" ref="AH1037" si="3147">AH1036</f>
        <v>0</v>
      </c>
      <c r="AI1037" s="411">
        <f t="shared" ref="AI1037" si="3148">AI1036</f>
        <v>0</v>
      </c>
      <c r="AJ1037" s="411">
        <f t="shared" ref="AJ1037" si="3149">AJ1036</f>
        <v>0</v>
      </c>
      <c r="AK1037" s="411">
        <f t="shared" ref="AK1037" si="3150">AK1036</f>
        <v>0</v>
      </c>
      <c r="AL1037" s="411">
        <f t="shared" ref="AL1037" si="3151">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52">Z1039</f>
        <v>0</v>
      </c>
      <c r="AA1040" s="411">
        <f t="shared" ref="AA1040" si="3153">AA1039</f>
        <v>0</v>
      </c>
      <c r="AB1040" s="411">
        <f t="shared" ref="AB1040" si="3154">AB1039</f>
        <v>0</v>
      </c>
      <c r="AC1040" s="411">
        <f t="shared" ref="AC1040" si="3155">AC1039</f>
        <v>0</v>
      </c>
      <c r="AD1040" s="411">
        <f t="shared" ref="AD1040" si="3156">AD1039</f>
        <v>0</v>
      </c>
      <c r="AE1040" s="411">
        <f t="shared" ref="AE1040" si="3157">AE1039</f>
        <v>0</v>
      </c>
      <c r="AF1040" s="411">
        <f t="shared" ref="AF1040" si="3158">AF1039</f>
        <v>0</v>
      </c>
      <c r="AG1040" s="411">
        <f t="shared" ref="AG1040" si="3159">AG1039</f>
        <v>0</v>
      </c>
      <c r="AH1040" s="411">
        <f t="shared" ref="AH1040" si="3160">AH1039</f>
        <v>0</v>
      </c>
      <c r="AI1040" s="411">
        <f t="shared" ref="AI1040" si="3161">AI1039</f>
        <v>0</v>
      </c>
      <c r="AJ1040" s="411">
        <f t="shared" ref="AJ1040" si="3162">AJ1039</f>
        <v>0</v>
      </c>
      <c r="AK1040" s="411">
        <f t="shared" ref="AK1040" si="3163">AK1039</f>
        <v>0</v>
      </c>
      <c r="AL1040" s="411">
        <f t="shared" ref="AL1040" si="3164">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65">AA1042</f>
        <v>0</v>
      </c>
      <c r="AB1043" s="411">
        <f t="shared" ref="AB1043" si="3166">AB1042</f>
        <v>0</v>
      </c>
      <c r="AC1043" s="411">
        <f t="shared" ref="AC1043" si="3167">AC1042</f>
        <v>0</v>
      </c>
      <c r="AD1043" s="411">
        <f t="shared" ref="AD1043" si="3168">AD1042</f>
        <v>0</v>
      </c>
      <c r="AE1043" s="411">
        <f>AE1042</f>
        <v>0</v>
      </c>
      <c r="AF1043" s="411">
        <f t="shared" ref="AF1043" si="3169">AF1042</f>
        <v>0</v>
      </c>
      <c r="AG1043" s="411">
        <f t="shared" ref="AG1043" si="3170">AG1042</f>
        <v>0</v>
      </c>
      <c r="AH1043" s="411">
        <f t="shared" ref="AH1043" si="3171">AH1042</f>
        <v>0</v>
      </c>
      <c r="AI1043" s="411">
        <f t="shared" ref="AI1043" si="3172">AI1042</f>
        <v>0</v>
      </c>
      <c r="AJ1043" s="411">
        <f t="shared" ref="AJ1043" si="3173">AJ1042</f>
        <v>0</v>
      </c>
      <c r="AK1043" s="411">
        <f t="shared" ref="AK1043" si="3174">AK1042</f>
        <v>0</v>
      </c>
      <c r="AL1043" s="411">
        <f t="shared" ref="AL1043" si="3175">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76">Z1045</f>
        <v>0</v>
      </c>
      <c r="AA1046" s="411">
        <f t="shared" ref="AA1046" si="3177">AA1045</f>
        <v>0</v>
      </c>
      <c r="AB1046" s="411">
        <f t="shared" ref="AB1046" si="3178">AB1045</f>
        <v>0</v>
      </c>
      <c r="AC1046" s="411">
        <f t="shared" ref="AC1046" si="3179">AC1045</f>
        <v>0</v>
      </c>
      <c r="AD1046" s="411">
        <f t="shared" ref="AD1046" si="3180">AD1045</f>
        <v>0</v>
      </c>
      <c r="AE1046" s="411">
        <f t="shared" ref="AE1046" si="3181">AE1045</f>
        <v>0</v>
      </c>
      <c r="AF1046" s="411">
        <f t="shared" ref="AF1046" si="3182">AF1045</f>
        <v>0</v>
      </c>
      <c r="AG1046" s="411">
        <f t="shared" ref="AG1046" si="3183">AG1045</f>
        <v>0</v>
      </c>
      <c r="AH1046" s="411">
        <f t="shared" ref="AH1046" si="3184">AH1045</f>
        <v>0</v>
      </c>
      <c r="AI1046" s="411">
        <f t="shared" ref="AI1046" si="3185">AI1045</f>
        <v>0</v>
      </c>
      <c r="AJ1046" s="411">
        <f t="shared" ref="AJ1046" si="3186">AJ1045</f>
        <v>0</v>
      </c>
      <c r="AK1046" s="411">
        <f t="shared" ref="AK1046" si="3187">AK1045</f>
        <v>0</v>
      </c>
      <c r="AL1046" s="411">
        <f t="shared" ref="AL1046" si="3188">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89">Z1048</f>
        <v>0</v>
      </c>
      <c r="AA1049" s="411">
        <f t="shared" ref="AA1049" si="3190">AA1048</f>
        <v>0</v>
      </c>
      <c r="AB1049" s="411">
        <f t="shared" ref="AB1049" si="3191">AB1048</f>
        <v>0</v>
      </c>
      <c r="AC1049" s="411">
        <f t="shared" ref="AC1049" si="3192">AC1048</f>
        <v>0</v>
      </c>
      <c r="AD1049" s="411">
        <f t="shared" ref="AD1049" si="3193">AD1048</f>
        <v>0</v>
      </c>
      <c r="AE1049" s="411">
        <f t="shared" ref="AE1049" si="3194">AE1048</f>
        <v>0</v>
      </c>
      <c r="AF1049" s="411">
        <f t="shared" ref="AF1049" si="3195">AF1048</f>
        <v>0</v>
      </c>
      <c r="AG1049" s="411">
        <f t="shared" ref="AG1049" si="3196">AG1048</f>
        <v>0</v>
      </c>
      <c r="AH1049" s="411">
        <f t="shared" ref="AH1049" si="3197">AH1048</f>
        <v>0</v>
      </c>
      <c r="AI1049" s="411">
        <f t="shared" ref="AI1049" si="3198">AI1048</f>
        <v>0</v>
      </c>
      <c r="AJ1049" s="411">
        <f t="shared" ref="AJ1049" si="3199">AJ1048</f>
        <v>0</v>
      </c>
      <c r="AK1049" s="411">
        <f t="shared" ref="AK1049" si="3200">AK1048</f>
        <v>0</v>
      </c>
      <c r="AL1049" s="411">
        <f t="shared" ref="AL1049" si="3201">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202">Z1051</f>
        <v>0</v>
      </c>
      <c r="AA1052" s="411">
        <f t="shared" ref="AA1052" si="3203">AA1051</f>
        <v>0</v>
      </c>
      <c r="AB1052" s="411">
        <f t="shared" ref="AB1052" si="3204">AB1051</f>
        <v>0</v>
      </c>
      <c r="AC1052" s="411">
        <f t="shared" ref="AC1052" si="3205">AC1051</f>
        <v>0</v>
      </c>
      <c r="AD1052" s="411">
        <f t="shared" ref="AD1052" si="3206">AD1051</f>
        <v>0</v>
      </c>
      <c r="AE1052" s="411">
        <f t="shared" ref="AE1052" si="3207">AE1051</f>
        <v>0</v>
      </c>
      <c r="AF1052" s="411">
        <f t="shared" ref="AF1052" si="3208">AF1051</f>
        <v>0</v>
      </c>
      <c r="AG1052" s="411">
        <f t="shared" ref="AG1052" si="3209">AG1051</f>
        <v>0</v>
      </c>
      <c r="AH1052" s="411">
        <f t="shared" ref="AH1052" si="3210">AH1051</f>
        <v>0</v>
      </c>
      <c r="AI1052" s="411">
        <f t="shared" ref="AI1052" si="3211">AI1051</f>
        <v>0</v>
      </c>
      <c r="AJ1052" s="411">
        <f t="shared" ref="AJ1052" si="3212">AJ1051</f>
        <v>0</v>
      </c>
      <c r="AK1052" s="411">
        <f t="shared" ref="AK1052" si="3213">AK1051</f>
        <v>0</v>
      </c>
      <c r="AL1052" s="411">
        <f t="shared" ref="AL1052" si="3214">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15">Z1054</f>
        <v>0</v>
      </c>
      <c r="AA1055" s="411">
        <f t="shared" ref="AA1055" si="3216">AA1054</f>
        <v>0</v>
      </c>
      <c r="AB1055" s="411">
        <f t="shared" ref="AB1055" si="3217">AB1054</f>
        <v>0</v>
      </c>
      <c r="AC1055" s="411">
        <f t="shared" ref="AC1055" si="3218">AC1054</f>
        <v>0</v>
      </c>
      <c r="AD1055" s="411">
        <f t="shared" ref="AD1055" si="3219">AD1054</f>
        <v>0</v>
      </c>
      <c r="AE1055" s="411">
        <f t="shared" ref="AE1055" si="3220">AE1054</f>
        <v>0</v>
      </c>
      <c r="AF1055" s="411">
        <f t="shared" ref="AF1055" si="3221">AF1054</f>
        <v>0</v>
      </c>
      <c r="AG1055" s="411">
        <f t="shared" ref="AG1055" si="3222">AG1054</f>
        <v>0</v>
      </c>
      <c r="AH1055" s="411">
        <f t="shared" ref="AH1055" si="3223">AH1054</f>
        <v>0</v>
      </c>
      <c r="AI1055" s="411">
        <f t="shared" ref="AI1055" si="3224">AI1054</f>
        <v>0</v>
      </c>
      <c r="AJ1055" s="411">
        <f t="shared" ref="AJ1055" si="3225">AJ1054</f>
        <v>0</v>
      </c>
      <c r="AK1055" s="411">
        <f t="shared" ref="AK1055" si="3226">AK1054</f>
        <v>0</v>
      </c>
      <c r="AL1055" s="411">
        <f t="shared" ref="AL1055" si="3227">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28">Z1058</f>
        <v>0</v>
      </c>
      <c r="AA1059" s="411">
        <f t="shared" ref="AA1059" si="3229">AA1058</f>
        <v>0</v>
      </c>
      <c r="AB1059" s="411">
        <f t="shared" ref="AB1059" si="3230">AB1058</f>
        <v>0</v>
      </c>
      <c r="AC1059" s="411">
        <f t="shared" ref="AC1059" si="3231">AC1058</f>
        <v>0</v>
      </c>
      <c r="AD1059" s="411">
        <f t="shared" ref="AD1059" si="3232">AD1058</f>
        <v>0</v>
      </c>
      <c r="AE1059" s="411">
        <f t="shared" ref="AE1059" si="3233">AE1058</f>
        <v>0</v>
      </c>
      <c r="AF1059" s="411">
        <f t="shared" ref="AF1059" si="3234">AF1058</f>
        <v>0</v>
      </c>
      <c r="AG1059" s="411">
        <f t="shared" ref="AG1059" si="3235">AG1058</f>
        <v>0</v>
      </c>
      <c r="AH1059" s="411">
        <f t="shared" ref="AH1059" si="3236">AH1058</f>
        <v>0</v>
      </c>
      <c r="AI1059" s="411">
        <f t="shared" ref="AI1059" si="3237">AI1058</f>
        <v>0</v>
      </c>
      <c r="AJ1059" s="411">
        <f t="shared" ref="AJ1059" si="3238">AJ1058</f>
        <v>0</v>
      </c>
      <c r="AK1059" s="411">
        <f t="shared" ref="AK1059" si="3239">AK1058</f>
        <v>0</v>
      </c>
      <c r="AL1059" s="411">
        <f t="shared" ref="AL1059" si="3240">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41">Z1061</f>
        <v>0</v>
      </c>
      <c r="AA1062" s="411">
        <f t="shared" ref="AA1062" si="3242">AA1061</f>
        <v>0</v>
      </c>
      <c r="AB1062" s="411">
        <f t="shared" ref="AB1062" si="3243">AB1061</f>
        <v>0</v>
      </c>
      <c r="AC1062" s="411">
        <f t="shared" ref="AC1062" si="3244">AC1061</f>
        <v>0</v>
      </c>
      <c r="AD1062" s="411">
        <f t="shared" ref="AD1062" si="3245">AD1061</f>
        <v>0</v>
      </c>
      <c r="AE1062" s="411">
        <f t="shared" ref="AE1062" si="3246">AE1061</f>
        <v>0</v>
      </c>
      <c r="AF1062" s="411">
        <f t="shared" ref="AF1062" si="3247">AF1061</f>
        <v>0</v>
      </c>
      <c r="AG1062" s="411">
        <f t="shared" ref="AG1062" si="3248">AG1061</f>
        <v>0</v>
      </c>
      <c r="AH1062" s="411">
        <f t="shared" ref="AH1062" si="3249">AH1061</f>
        <v>0</v>
      </c>
      <c r="AI1062" s="411">
        <f t="shared" ref="AI1062" si="3250">AI1061</f>
        <v>0</v>
      </c>
      <c r="AJ1062" s="411">
        <f t="shared" ref="AJ1062" si="3251">AJ1061</f>
        <v>0</v>
      </c>
      <c r="AK1062" s="411">
        <f t="shared" ref="AK1062" si="3252">AK1061</f>
        <v>0</v>
      </c>
      <c r="AL1062" s="411">
        <f t="shared" ref="AL1062" si="3253">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54">Z1064</f>
        <v>0</v>
      </c>
      <c r="AA1065" s="411">
        <f t="shared" ref="AA1065" si="3255">AA1064</f>
        <v>0</v>
      </c>
      <c r="AB1065" s="411">
        <f t="shared" ref="AB1065" si="3256">AB1064</f>
        <v>0</v>
      </c>
      <c r="AC1065" s="411">
        <f t="shared" ref="AC1065" si="3257">AC1064</f>
        <v>0</v>
      </c>
      <c r="AD1065" s="411">
        <f t="shared" ref="AD1065" si="3258">AD1064</f>
        <v>0</v>
      </c>
      <c r="AE1065" s="411">
        <f t="shared" ref="AE1065" si="3259">AE1064</f>
        <v>0</v>
      </c>
      <c r="AF1065" s="411">
        <f t="shared" ref="AF1065" si="3260">AF1064</f>
        <v>0</v>
      </c>
      <c r="AG1065" s="411">
        <f t="shared" ref="AG1065" si="3261">AG1064</f>
        <v>0</v>
      </c>
      <c r="AH1065" s="411">
        <f t="shared" ref="AH1065" si="3262">AH1064</f>
        <v>0</v>
      </c>
      <c r="AI1065" s="411">
        <f t="shared" ref="AI1065" si="3263">AI1064</f>
        <v>0</v>
      </c>
      <c r="AJ1065" s="411">
        <f t="shared" ref="AJ1065" si="3264">AJ1064</f>
        <v>0</v>
      </c>
      <c r="AK1065" s="411">
        <f t="shared" ref="AK1065" si="3265">AK1064</f>
        <v>0</v>
      </c>
      <c r="AL1065" s="411">
        <f t="shared" ref="AL1065" si="3266">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67">Z1068</f>
        <v>0</v>
      </c>
      <c r="AA1069" s="411">
        <f t="shared" ref="AA1069" si="3268">AA1068</f>
        <v>0</v>
      </c>
      <c r="AB1069" s="411">
        <f t="shared" ref="AB1069" si="3269">AB1068</f>
        <v>0</v>
      </c>
      <c r="AC1069" s="411">
        <f t="shared" ref="AC1069" si="3270">AC1068</f>
        <v>0</v>
      </c>
      <c r="AD1069" s="411">
        <f t="shared" ref="AD1069" si="3271">AD1068</f>
        <v>0</v>
      </c>
      <c r="AE1069" s="411">
        <f t="shared" ref="AE1069" si="3272">AE1068</f>
        <v>0</v>
      </c>
      <c r="AF1069" s="411">
        <f t="shared" ref="AF1069" si="3273">AF1068</f>
        <v>0</v>
      </c>
      <c r="AG1069" s="411">
        <f t="shared" ref="AG1069" si="3274">AG1068</f>
        <v>0</v>
      </c>
      <c r="AH1069" s="411">
        <f t="shared" ref="AH1069" si="3275">AH1068</f>
        <v>0</v>
      </c>
      <c r="AI1069" s="411">
        <f t="shared" ref="AI1069" si="3276">AI1068</f>
        <v>0</v>
      </c>
      <c r="AJ1069" s="411">
        <f t="shared" ref="AJ1069" si="3277">AJ1068</f>
        <v>0</v>
      </c>
      <c r="AK1069" s="411">
        <f t="shared" ref="AK1069" si="3278">AK1068</f>
        <v>0</v>
      </c>
      <c r="AL1069" s="411">
        <f t="shared" ref="AL1069" si="3279">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80">Z1071</f>
        <v>0</v>
      </c>
      <c r="AA1072" s="411">
        <f t="shared" ref="AA1072" si="3281">AA1071</f>
        <v>0</v>
      </c>
      <c r="AB1072" s="411">
        <f t="shared" ref="AB1072" si="3282">AB1071</f>
        <v>0</v>
      </c>
      <c r="AC1072" s="411">
        <f t="shared" ref="AC1072" si="3283">AC1071</f>
        <v>0</v>
      </c>
      <c r="AD1072" s="411">
        <f t="shared" ref="AD1072" si="3284">AD1071</f>
        <v>0</v>
      </c>
      <c r="AE1072" s="411">
        <f t="shared" ref="AE1072" si="3285">AE1071</f>
        <v>0</v>
      </c>
      <c r="AF1072" s="411">
        <f t="shared" ref="AF1072" si="3286">AF1071</f>
        <v>0</v>
      </c>
      <c r="AG1072" s="411">
        <f t="shared" ref="AG1072" si="3287">AG1071</f>
        <v>0</v>
      </c>
      <c r="AH1072" s="411">
        <f t="shared" ref="AH1072" si="3288">AH1071</f>
        <v>0</v>
      </c>
      <c r="AI1072" s="411">
        <f t="shared" ref="AI1072" si="3289">AI1071</f>
        <v>0</v>
      </c>
      <c r="AJ1072" s="411">
        <f t="shared" ref="AJ1072" si="3290">AJ1071</f>
        <v>0</v>
      </c>
      <c r="AK1072" s="411">
        <f t="shared" ref="AK1072" si="3291">AK1071</f>
        <v>0</v>
      </c>
      <c r="AL1072" s="411">
        <f t="shared" ref="AL1072" si="3292">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93">Z1074</f>
        <v>0</v>
      </c>
      <c r="AA1075" s="411">
        <f t="shared" ref="AA1075" si="3294">AA1074</f>
        <v>0</v>
      </c>
      <c r="AB1075" s="411">
        <f t="shared" ref="AB1075" si="3295">AB1074</f>
        <v>0</v>
      </c>
      <c r="AC1075" s="411">
        <f t="shared" ref="AC1075" si="3296">AC1074</f>
        <v>0</v>
      </c>
      <c r="AD1075" s="411">
        <f t="shared" ref="AD1075" si="3297">AD1074</f>
        <v>0</v>
      </c>
      <c r="AE1075" s="411">
        <f t="shared" ref="AE1075" si="3298">AE1074</f>
        <v>0</v>
      </c>
      <c r="AF1075" s="411">
        <f t="shared" ref="AF1075" si="3299">AF1074</f>
        <v>0</v>
      </c>
      <c r="AG1075" s="411">
        <f t="shared" ref="AG1075" si="3300">AG1074</f>
        <v>0</v>
      </c>
      <c r="AH1075" s="411">
        <f t="shared" ref="AH1075" si="3301">AH1074</f>
        <v>0</v>
      </c>
      <c r="AI1075" s="411">
        <f t="shared" ref="AI1075" si="3302">AI1074</f>
        <v>0</v>
      </c>
      <c r="AJ1075" s="411">
        <f t="shared" ref="AJ1075" si="3303">AJ1074</f>
        <v>0</v>
      </c>
      <c r="AK1075" s="411">
        <f t="shared" ref="AK1075" si="3304">AK1074</f>
        <v>0</v>
      </c>
      <c r="AL1075" s="411">
        <f t="shared" ref="AL1075" si="3305">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306">Z1077</f>
        <v>0</v>
      </c>
      <c r="AA1078" s="411">
        <f t="shared" ref="AA1078" si="3307">AA1077</f>
        <v>0</v>
      </c>
      <c r="AB1078" s="411">
        <f t="shared" ref="AB1078" si="3308">AB1077</f>
        <v>0</v>
      </c>
      <c r="AC1078" s="411">
        <f t="shared" ref="AC1078" si="3309">AC1077</f>
        <v>0</v>
      </c>
      <c r="AD1078" s="411">
        <f t="shared" ref="AD1078" si="3310">AD1077</f>
        <v>0</v>
      </c>
      <c r="AE1078" s="411">
        <f t="shared" ref="AE1078" si="3311">AE1077</f>
        <v>0</v>
      </c>
      <c r="AF1078" s="411">
        <f t="shared" ref="AF1078" si="3312">AF1077</f>
        <v>0</v>
      </c>
      <c r="AG1078" s="411">
        <f t="shared" ref="AG1078" si="3313">AG1077</f>
        <v>0</v>
      </c>
      <c r="AH1078" s="411">
        <f t="shared" ref="AH1078" si="3314">AH1077</f>
        <v>0</v>
      </c>
      <c r="AI1078" s="411">
        <f t="shared" ref="AI1078" si="3315">AI1077</f>
        <v>0</v>
      </c>
      <c r="AJ1078" s="411">
        <f t="shared" ref="AJ1078" si="3316">AJ1077</f>
        <v>0</v>
      </c>
      <c r="AK1078" s="411">
        <f t="shared" ref="AK1078" si="3317">AK1077</f>
        <v>0</v>
      </c>
      <c r="AL1078" s="411">
        <f t="shared" ref="AL1078" si="3318">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19">Z1080</f>
        <v>0</v>
      </c>
      <c r="AA1081" s="411">
        <f t="shared" ref="AA1081" si="3320">AA1080</f>
        <v>0</v>
      </c>
      <c r="AB1081" s="411">
        <f t="shared" ref="AB1081" si="3321">AB1080</f>
        <v>0</v>
      </c>
      <c r="AC1081" s="411">
        <f t="shared" ref="AC1081" si="3322">AC1080</f>
        <v>0</v>
      </c>
      <c r="AD1081" s="411">
        <f t="shared" ref="AD1081" si="3323">AD1080</f>
        <v>0</v>
      </c>
      <c r="AE1081" s="411">
        <f t="shared" ref="AE1081" si="3324">AE1080</f>
        <v>0</v>
      </c>
      <c r="AF1081" s="411">
        <f t="shared" ref="AF1081" si="3325">AF1080</f>
        <v>0</v>
      </c>
      <c r="AG1081" s="411">
        <f t="shared" ref="AG1081" si="3326">AG1080</f>
        <v>0</v>
      </c>
      <c r="AH1081" s="411">
        <f t="shared" ref="AH1081" si="3327">AH1080</f>
        <v>0</v>
      </c>
      <c r="AI1081" s="411">
        <f t="shared" ref="AI1081" si="3328">AI1080</f>
        <v>0</v>
      </c>
      <c r="AJ1081" s="411">
        <f t="shared" ref="AJ1081" si="3329">AJ1080</f>
        <v>0</v>
      </c>
      <c r="AK1081" s="411">
        <f t="shared" ref="AK1081" si="3330">AK1080</f>
        <v>0</v>
      </c>
      <c r="AL1081" s="411">
        <f t="shared" ref="AL1081" si="3331">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32">Z1083</f>
        <v>0</v>
      </c>
      <c r="AA1084" s="411">
        <f t="shared" ref="AA1084" si="3333">AA1083</f>
        <v>0</v>
      </c>
      <c r="AB1084" s="411">
        <f t="shared" ref="AB1084" si="3334">AB1083</f>
        <v>0</v>
      </c>
      <c r="AC1084" s="411">
        <f t="shared" ref="AC1084" si="3335">AC1083</f>
        <v>0</v>
      </c>
      <c r="AD1084" s="411">
        <f t="shared" ref="AD1084" si="3336">AD1083</f>
        <v>0</v>
      </c>
      <c r="AE1084" s="411">
        <f t="shared" ref="AE1084" si="3337">AE1083</f>
        <v>0</v>
      </c>
      <c r="AF1084" s="411">
        <f t="shared" ref="AF1084" si="3338">AF1083</f>
        <v>0</v>
      </c>
      <c r="AG1084" s="411">
        <f t="shared" ref="AG1084" si="3339">AG1083</f>
        <v>0</v>
      </c>
      <c r="AH1084" s="411">
        <f t="shared" ref="AH1084" si="3340">AH1083</f>
        <v>0</v>
      </c>
      <c r="AI1084" s="411">
        <f t="shared" ref="AI1084" si="3341">AI1083</f>
        <v>0</v>
      </c>
      <c r="AJ1084" s="411">
        <f t="shared" ref="AJ1084" si="3342">AJ1083</f>
        <v>0</v>
      </c>
      <c r="AK1084" s="411">
        <f t="shared" ref="AK1084" si="3343">AK1083</f>
        <v>0</v>
      </c>
      <c r="AL1084" s="411">
        <f t="shared" ref="AL1084" si="3344">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45">Z1086</f>
        <v>0</v>
      </c>
      <c r="AA1087" s="411">
        <f t="shared" ref="AA1087" si="3346">AA1086</f>
        <v>0</v>
      </c>
      <c r="AB1087" s="411">
        <f t="shared" ref="AB1087" si="3347">AB1086</f>
        <v>0</v>
      </c>
      <c r="AC1087" s="411">
        <f t="shared" ref="AC1087" si="3348">AC1086</f>
        <v>0</v>
      </c>
      <c r="AD1087" s="411">
        <f t="shared" ref="AD1087" si="3349">AD1086</f>
        <v>0</v>
      </c>
      <c r="AE1087" s="411">
        <f t="shared" ref="AE1087" si="3350">AE1086</f>
        <v>0</v>
      </c>
      <c r="AF1087" s="411">
        <f t="shared" ref="AF1087" si="3351">AF1086</f>
        <v>0</v>
      </c>
      <c r="AG1087" s="411">
        <f t="shared" ref="AG1087" si="3352">AG1086</f>
        <v>0</v>
      </c>
      <c r="AH1087" s="411">
        <f t="shared" ref="AH1087" si="3353">AH1086</f>
        <v>0</v>
      </c>
      <c r="AI1087" s="411">
        <f t="shared" ref="AI1087" si="3354">AI1086</f>
        <v>0</v>
      </c>
      <c r="AJ1087" s="411">
        <f t="shared" ref="AJ1087" si="3355">AJ1086</f>
        <v>0</v>
      </c>
      <c r="AK1087" s="411">
        <f t="shared" ref="AK1087" si="3356">AK1086</f>
        <v>0</v>
      </c>
      <c r="AL1087" s="411">
        <f t="shared" ref="AL1087" si="3357">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58">Z1089</f>
        <v>0</v>
      </c>
      <c r="AA1090" s="411">
        <f t="shared" ref="AA1090" si="3359">AA1089</f>
        <v>0</v>
      </c>
      <c r="AB1090" s="411">
        <f t="shared" ref="AB1090" si="3360">AB1089</f>
        <v>0</v>
      </c>
      <c r="AC1090" s="411">
        <f t="shared" ref="AC1090" si="3361">AC1089</f>
        <v>0</v>
      </c>
      <c r="AD1090" s="411">
        <f t="shared" ref="AD1090" si="3362">AD1089</f>
        <v>0</v>
      </c>
      <c r="AE1090" s="411">
        <f t="shared" ref="AE1090" si="3363">AE1089</f>
        <v>0</v>
      </c>
      <c r="AF1090" s="411">
        <f t="shared" ref="AF1090" si="3364">AF1089</f>
        <v>0</v>
      </c>
      <c r="AG1090" s="411">
        <f t="shared" ref="AG1090" si="3365">AG1089</f>
        <v>0</v>
      </c>
      <c r="AH1090" s="411">
        <f t="shared" ref="AH1090" si="3366">AH1089</f>
        <v>0</v>
      </c>
      <c r="AI1090" s="411">
        <f t="shared" ref="AI1090" si="3367">AI1089</f>
        <v>0</v>
      </c>
      <c r="AJ1090" s="411">
        <f t="shared" ref="AJ1090" si="3368">AJ1089</f>
        <v>0</v>
      </c>
      <c r="AK1090" s="411">
        <f t="shared" ref="AK1090" si="3369">AK1089</f>
        <v>0</v>
      </c>
      <c r="AL1090" s="411">
        <f t="shared" ref="AL1090" si="3370">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71">Z1092</f>
        <v>0</v>
      </c>
      <c r="AA1093" s="411">
        <f t="shared" ref="AA1093" si="3372">AA1092</f>
        <v>0</v>
      </c>
      <c r="AB1093" s="411">
        <f t="shared" ref="AB1093" si="3373">AB1092</f>
        <v>0</v>
      </c>
      <c r="AC1093" s="411">
        <f t="shared" ref="AC1093" si="3374">AC1092</f>
        <v>0</v>
      </c>
      <c r="AD1093" s="411">
        <f t="shared" ref="AD1093" si="3375">AD1092</f>
        <v>0</v>
      </c>
      <c r="AE1093" s="411">
        <f t="shared" ref="AE1093" si="3376">AE1092</f>
        <v>0</v>
      </c>
      <c r="AF1093" s="411">
        <f t="shared" ref="AF1093" si="3377">AF1092</f>
        <v>0</v>
      </c>
      <c r="AG1093" s="411">
        <f t="shared" ref="AG1093" si="3378">AG1092</f>
        <v>0</v>
      </c>
      <c r="AH1093" s="411">
        <f t="shared" ref="AH1093" si="3379">AH1092</f>
        <v>0</v>
      </c>
      <c r="AI1093" s="411">
        <f t="shared" ref="AI1093" si="3380">AI1092</f>
        <v>0</v>
      </c>
      <c r="AJ1093" s="411">
        <f t="shared" ref="AJ1093" si="3381">AJ1092</f>
        <v>0</v>
      </c>
      <c r="AK1093" s="411">
        <f t="shared" ref="AK1093" si="3382">AK1092</f>
        <v>0</v>
      </c>
      <c r="AL1093" s="411">
        <f t="shared" ref="AL1093" si="3383">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84">Z1095</f>
        <v>0</v>
      </c>
      <c r="AA1096" s="411">
        <f t="shared" ref="AA1096" si="3385">AA1095</f>
        <v>0</v>
      </c>
      <c r="AB1096" s="411">
        <f t="shared" ref="AB1096" si="3386">AB1095</f>
        <v>0</v>
      </c>
      <c r="AC1096" s="411">
        <f t="shared" ref="AC1096" si="3387">AC1095</f>
        <v>0</v>
      </c>
      <c r="AD1096" s="411">
        <f t="shared" ref="AD1096" si="3388">AD1095</f>
        <v>0</v>
      </c>
      <c r="AE1096" s="411">
        <f t="shared" ref="AE1096" si="3389">AE1095</f>
        <v>0</v>
      </c>
      <c r="AF1096" s="411">
        <f t="shared" ref="AF1096" si="3390">AF1095</f>
        <v>0</v>
      </c>
      <c r="AG1096" s="411">
        <f t="shared" ref="AG1096" si="3391">AG1095</f>
        <v>0</v>
      </c>
      <c r="AH1096" s="411">
        <f t="shared" ref="AH1096" si="3392">AH1095</f>
        <v>0</v>
      </c>
      <c r="AI1096" s="411">
        <f t="shared" ref="AI1096" si="3393">AI1095</f>
        <v>0</v>
      </c>
      <c r="AJ1096" s="411">
        <f t="shared" ref="AJ1096" si="3394">AJ1095</f>
        <v>0</v>
      </c>
      <c r="AK1096" s="411">
        <f t="shared" ref="AK1096" si="3395">AK1095</f>
        <v>0</v>
      </c>
      <c r="AL1096" s="411">
        <f t="shared" ref="AL1096" si="3396">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97">Z1098</f>
        <v>0</v>
      </c>
      <c r="AA1099" s="411">
        <f t="shared" ref="AA1099" si="3398">AA1098</f>
        <v>0</v>
      </c>
      <c r="AB1099" s="411">
        <f t="shared" ref="AB1099" si="3399">AB1098</f>
        <v>0</v>
      </c>
      <c r="AC1099" s="411">
        <f t="shared" ref="AC1099" si="3400">AC1098</f>
        <v>0</v>
      </c>
      <c r="AD1099" s="411">
        <f t="shared" ref="AD1099" si="3401">AD1098</f>
        <v>0</v>
      </c>
      <c r="AE1099" s="411">
        <f t="shared" ref="AE1099" si="3402">AE1098</f>
        <v>0</v>
      </c>
      <c r="AF1099" s="411">
        <f t="shared" ref="AF1099" si="3403">AF1098</f>
        <v>0</v>
      </c>
      <c r="AG1099" s="411">
        <f t="shared" ref="AG1099" si="3404">AG1098</f>
        <v>0</v>
      </c>
      <c r="AH1099" s="411">
        <f t="shared" ref="AH1099" si="3405">AH1098</f>
        <v>0</v>
      </c>
      <c r="AI1099" s="411">
        <f t="shared" ref="AI1099" si="3406">AI1098</f>
        <v>0</v>
      </c>
      <c r="AJ1099" s="411">
        <f t="shared" ref="AJ1099" si="3407">AJ1098</f>
        <v>0</v>
      </c>
      <c r="AK1099" s="411">
        <f t="shared" ref="AK1099" si="3408">AK1098</f>
        <v>0</v>
      </c>
      <c r="AL1099" s="411">
        <f t="shared" ref="AL1099" si="3409">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410">Z1101</f>
        <v>0</v>
      </c>
      <c r="AA1102" s="411">
        <f t="shared" ref="AA1102" si="3411">AA1101</f>
        <v>0</v>
      </c>
      <c r="AB1102" s="411">
        <f t="shared" ref="AB1102" si="3412">AB1101</f>
        <v>0</v>
      </c>
      <c r="AC1102" s="411">
        <f t="shared" ref="AC1102" si="3413">AC1101</f>
        <v>0</v>
      </c>
      <c r="AD1102" s="411">
        <f t="shared" ref="AD1102" si="3414">AD1101</f>
        <v>0</v>
      </c>
      <c r="AE1102" s="411">
        <f t="shared" ref="AE1102" si="3415">AE1101</f>
        <v>0</v>
      </c>
      <c r="AF1102" s="411">
        <f t="shared" ref="AF1102" si="3416">AF1101</f>
        <v>0</v>
      </c>
      <c r="AG1102" s="411">
        <f t="shared" ref="AG1102" si="3417">AG1101</f>
        <v>0</v>
      </c>
      <c r="AH1102" s="411">
        <f t="shared" ref="AH1102" si="3418">AH1101</f>
        <v>0</v>
      </c>
      <c r="AI1102" s="411">
        <f t="shared" ref="AI1102" si="3419">AI1101</f>
        <v>0</v>
      </c>
      <c r="AJ1102" s="411">
        <f t="shared" ref="AJ1102" si="3420">AJ1101</f>
        <v>0</v>
      </c>
      <c r="AK1102" s="411">
        <f t="shared" ref="AK1102" si="3421">AK1101</f>
        <v>0</v>
      </c>
      <c r="AL1102" s="411">
        <f t="shared" ref="AL1102" si="3422">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23">Z1104</f>
        <v>0</v>
      </c>
      <c r="AA1105" s="411">
        <f t="shared" ref="AA1105" si="3424">AA1104</f>
        <v>0</v>
      </c>
      <c r="AB1105" s="411">
        <f t="shared" ref="AB1105" si="3425">AB1104</f>
        <v>0</v>
      </c>
      <c r="AC1105" s="411">
        <f t="shared" ref="AC1105" si="3426">AC1104</f>
        <v>0</v>
      </c>
      <c r="AD1105" s="411">
        <f t="shared" ref="AD1105" si="3427">AD1104</f>
        <v>0</v>
      </c>
      <c r="AE1105" s="411">
        <f t="shared" ref="AE1105" si="3428">AE1104</f>
        <v>0</v>
      </c>
      <c r="AF1105" s="411">
        <f t="shared" ref="AF1105" si="3429">AF1104</f>
        <v>0</v>
      </c>
      <c r="AG1105" s="411">
        <f t="shared" ref="AG1105" si="3430">AG1104</f>
        <v>0</v>
      </c>
      <c r="AH1105" s="411">
        <f t="shared" ref="AH1105" si="3431">AH1104</f>
        <v>0</v>
      </c>
      <c r="AI1105" s="411">
        <f t="shared" ref="AI1105" si="3432">AI1104</f>
        <v>0</v>
      </c>
      <c r="AJ1105" s="411">
        <f t="shared" ref="AJ1105" si="3433">AJ1104</f>
        <v>0</v>
      </c>
      <c r="AK1105" s="411">
        <f t="shared" ref="AK1105" si="3434">AK1104</f>
        <v>0</v>
      </c>
      <c r="AL1105" s="411">
        <f t="shared" ref="AL1105" si="3435">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36">Z1107</f>
        <v>0</v>
      </c>
      <c r="AA1108" s="411">
        <f t="shared" ref="AA1108" si="3437">AA1107</f>
        <v>0</v>
      </c>
      <c r="AB1108" s="411">
        <f t="shared" ref="AB1108" si="3438">AB1107</f>
        <v>0</v>
      </c>
      <c r="AC1108" s="411">
        <f t="shared" ref="AC1108" si="3439">AC1107</f>
        <v>0</v>
      </c>
      <c r="AD1108" s="411">
        <f t="shared" ref="AD1108" si="3440">AD1107</f>
        <v>0</v>
      </c>
      <c r="AE1108" s="411">
        <f t="shared" ref="AE1108" si="3441">AE1107</f>
        <v>0</v>
      </c>
      <c r="AF1108" s="411">
        <f t="shared" ref="AF1108" si="3442">AF1107</f>
        <v>0</v>
      </c>
      <c r="AG1108" s="411">
        <f t="shared" ref="AG1108" si="3443">AG1107</f>
        <v>0</v>
      </c>
      <c r="AH1108" s="411">
        <f t="shared" ref="AH1108" si="3444">AH1107</f>
        <v>0</v>
      </c>
      <c r="AI1108" s="411">
        <f t="shared" ref="AI1108" si="3445">AI1107</f>
        <v>0</v>
      </c>
      <c r="AJ1108" s="411">
        <f t="shared" ref="AJ1108" si="3446">AJ1107</f>
        <v>0</v>
      </c>
      <c r="AK1108" s="411">
        <f t="shared" ref="AK1108" si="3447">AK1107</f>
        <v>0</v>
      </c>
      <c r="AL1108" s="411">
        <f t="shared" ref="AL1108" si="3448">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3262791</v>
      </c>
      <c r="Z1111" s="392">
        <f>HLOOKUP(Z767,'2. LRAMVA Threshold'!$B$42:$Q$53,12,FALSE)</f>
        <v>4037004</v>
      </c>
      <c r="AA1111" s="392">
        <f>HLOOKUP(AA767,'2. LRAMVA Threshold'!$B$42:$Q$53,12,FALSE)</f>
        <v>11672</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1.24E-2</v>
      </c>
      <c r="AA1113" s="341">
        <f>HLOOKUP(AA$35,'3.  Distribution Rates'!$C$122:$P$133,12,FALSE)</f>
        <v>2.5061</v>
      </c>
      <c r="AB1113" s="341">
        <f>HLOOKUP(AB$35,'3.  Distribution Rates'!$C$122:$P$133,12,FALSE)</f>
        <v>1.9300000000000001E-2</v>
      </c>
      <c r="AC1113" s="341">
        <f>HLOOKUP(AC$35,'3.  Distribution Rates'!$C$122:$P$133,12,FALSE)</f>
        <v>30.365300000000001</v>
      </c>
      <c r="AD1113" s="341">
        <f>HLOOKUP(AD$35,'3.  Distribution Rates'!$C$122:$P$133,12,FALSE)</f>
        <v>4.8933999999999997</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49">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49"/>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49"/>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49"/>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50">Y212*Y1113</f>
        <v>0</v>
      </c>
      <c r="Z1118" s="378">
        <f t="shared" si="3450"/>
        <v>0</v>
      </c>
      <c r="AA1118" s="378">
        <f t="shared" si="3450"/>
        <v>0</v>
      </c>
      <c r="AB1118" s="378">
        <f t="shared" si="3450"/>
        <v>0</v>
      </c>
      <c r="AC1118" s="378">
        <f t="shared" si="3450"/>
        <v>0</v>
      </c>
      <c r="AD1118" s="378">
        <f t="shared" si="3450"/>
        <v>0</v>
      </c>
      <c r="AE1118" s="378">
        <f t="shared" si="3450"/>
        <v>0</v>
      </c>
      <c r="AF1118" s="378">
        <f t="shared" si="3450"/>
        <v>0</v>
      </c>
      <c r="AG1118" s="378">
        <f t="shared" si="3450"/>
        <v>0</v>
      </c>
      <c r="AH1118" s="378">
        <f t="shared" si="3450"/>
        <v>0</v>
      </c>
      <c r="AI1118" s="378">
        <f t="shared" si="3450"/>
        <v>0</v>
      </c>
      <c r="AJ1118" s="378">
        <f t="shared" si="3450"/>
        <v>0</v>
      </c>
      <c r="AK1118" s="378">
        <f t="shared" si="3450"/>
        <v>0</v>
      </c>
      <c r="AL1118" s="378">
        <f t="shared" si="3450"/>
        <v>0</v>
      </c>
      <c r="AM1118" s="629">
        <f t="shared" si="3449"/>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51">Z395*Z1113</f>
        <v>0</v>
      </c>
      <c r="AA1119" s="378">
        <f t="shared" si="3451"/>
        <v>0</v>
      </c>
      <c r="AB1119" s="378">
        <f t="shared" si="3451"/>
        <v>0</v>
      </c>
      <c r="AC1119" s="378">
        <f t="shared" si="3451"/>
        <v>0</v>
      </c>
      <c r="AD1119" s="378">
        <f t="shared" si="3451"/>
        <v>0</v>
      </c>
      <c r="AE1119" s="378">
        <f t="shared" si="3451"/>
        <v>0</v>
      </c>
      <c r="AF1119" s="378">
        <f t="shared" si="3451"/>
        <v>0</v>
      </c>
      <c r="AG1119" s="378">
        <f t="shared" si="3451"/>
        <v>0</v>
      </c>
      <c r="AH1119" s="378">
        <f t="shared" si="3451"/>
        <v>0</v>
      </c>
      <c r="AI1119" s="378">
        <f t="shared" si="3451"/>
        <v>0</v>
      </c>
      <c r="AJ1119" s="378">
        <f t="shared" si="3451"/>
        <v>0</v>
      </c>
      <c r="AK1119" s="378">
        <f t="shared" si="3451"/>
        <v>0</v>
      </c>
      <c r="AL1119" s="378">
        <f t="shared" si="3451"/>
        <v>0</v>
      </c>
      <c r="AM1119" s="629">
        <f t="shared" si="3449"/>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52">Y578*Y1113</f>
        <v>0</v>
      </c>
      <c r="Z1120" s="378">
        <f t="shared" si="3452"/>
        <v>3892.6846617599999</v>
      </c>
      <c r="AA1120" s="378">
        <f t="shared" si="3452"/>
        <v>10450.280619359999</v>
      </c>
      <c r="AB1120" s="378">
        <f t="shared" si="3452"/>
        <v>0</v>
      </c>
      <c r="AC1120" s="378">
        <f t="shared" si="3452"/>
        <v>0</v>
      </c>
      <c r="AD1120" s="378">
        <f t="shared" si="3452"/>
        <v>0</v>
      </c>
      <c r="AE1120" s="378">
        <f t="shared" si="3452"/>
        <v>0</v>
      </c>
      <c r="AF1120" s="378">
        <f t="shared" si="3452"/>
        <v>0</v>
      </c>
      <c r="AG1120" s="378">
        <f t="shared" si="3452"/>
        <v>0</v>
      </c>
      <c r="AH1120" s="378">
        <f t="shared" si="3452"/>
        <v>0</v>
      </c>
      <c r="AI1120" s="378">
        <f t="shared" si="3452"/>
        <v>0</v>
      </c>
      <c r="AJ1120" s="378">
        <f t="shared" si="3452"/>
        <v>0</v>
      </c>
      <c r="AK1120" s="378">
        <f t="shared" si="3452"/>
        <v>0</v>
      </c>
      <c r="AL1120" s="378">
        <f t="shared" si="3452"/>
        <v>0</v>
      </c>
      <c r="AM1120" s="629">
        <f t="shared" si="3449"/>
        <v>14342.965281119999</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53">Y761*Y1113</f>
        <v>0</v>
      </c>
      <c r="Z1121" s="378">
        <f t="shared" si="3453"/>
        <v>4214.2372778150402</v>
      </c>
      <c r="AA1121" s="378">
        <f t="shared" si="3453"/>
        <v>8769.6656286873713</v>
      </c>
      <c r="AB1121" s="378">
        <f t="shared" si="3453"/>
        <v>0</v>
      </c>
      <c r="AC1121" s="378">
        <f t="shared" si="3453"/>
        <v>0</v>
      </c>
      <c r="AD1121" s="378">
        <f t="shared" si="3453"/>
        <v>0</v>
      </c>
      <c r="AE1121" s="378">
        <f t="shared" si="3453"/>
        <v>0</v>
      </c>
      <c r="AF1121" s="378">
        <f t="shared" si="3453"/>
        <v>0</v>
      </c>
      <c r="AG1121" s="378">
        <f t="shared" si="3453"/>
        <v>0</v>
      </c>
      <c r="AH1121" s="378">
        <f t="shared" si="3453"/>
        <v>0</v>
      </c>
      <c r="AI1121" s="378">
        <f t="shared" si="3453"/>
        <v>0</v>
      </c>
      <c r="AJ1121" s="378">
        <f t="shared" si="3453"/>
        <v>0</v>
      </c>
      <c r="AK1121" s="378">
        <f t="shared" si="3453"/>
        <v>0</v>
      </c>
      <c r="AL1121" s="378">
        <f t="shared" si="3453"/>
        <v>0</v>
      </c>
      <c r="AM1121" s="629">
        <f t="shared" si="3449"/>
        <v>12983.902906502411</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54">Y944*Y1113</f>
        <v>0</v>
      </c>
      <c r="Z1122" s="378">
        <f t="shared" si="3454"/>
        <v>263.42660264675106</v>
      </c>
      <c r="AA1122" s="378">
        <f t="shared" si="3454"/>
        <v>104.05123403387373</v>
      </c>
      <c r="AB1122" s="378">
        <f t="shared" si="3454"/>
        <v>0</v>
      </c>
      <c r="AC1122" s="378">
        <f t="shared" si="3454"/>
        <v>0</v>
      </c>
      <c r="AD1122" s="378">
        <f t="shared" si="3454"/>
        <v>0</v>
      </c>
      <c r="AE1122" s="378">
        <f t="shared" si="3454"/>
        <v>0</v>
      </c>
      <c r="AF1122" s="378">
        <f t="shared" si="3454"/>
        <v>0</v>
      </c>
      <c r="AG1122" s="378">
        <f t="shared" si="3454"/>
        <v>0</v>
      </c>
      <c r="AH1122" s="378">
        <f t="shared" si="3454"/>
        <v>0</v>
      </c>
      <c r="AI1122" s="378">
        <f t="shared" si="3454"/>
        <v>0</v>
      </c>
      <c r="AJ1122" s="378">
        <f t="shared" si="3454"/>
        <v>0</v>
      </c>
      <c r="AK1122" s="378">
        <f t="shared" si="3454"/>
        <v>0</v>
      </c>
      <c r="AL1122" s="378">
        <f t="shared" si="3454"/>
        <v>0</v>
      </c>
      <c r="AM1122" s="629">
        <f t="shared" si="3449"/>
        <v>367.47783668062482</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55">AA1110*AA1113</f>
        <v>0</v>
      </c>
      <c r="AB1123" s="378">
        <f t="shared" si="3455"/>
        <v>0</v>
      </c>
      <c r="AC1123" s="378">
        <f t="shared" si="3455"/>
        <v>0</v>
      </c>
      <c r="AD1123" s="378">
        <f t="shared" si="3455"/>
        <v>0</v>
      </c>
      <c r="AE1123" s="378">
        <f t="shared" si="3455"/>
        <v>0</v>
      </c>
      <c r="AF1123" s="378">
        <f t="shared" si="3455"/>
        <v>0</v>
      </c>
      <c r="AG1123" s="378">
        <f t="shared" si="3455"/>
        <v>0</v>
      </c>
      <c r="AH1123" s="378">
        <f t="shared" si="3455"/>
        <v>0</v>
      </c>
      <c r="AI1123" s="378">
        <f t="shared" si="3455"/>
        <v>0</v>
      </c>
      <c r="AJ1123" s="378">
        <f t="shared" si="3455"/>
        <v>0</v>
      </c>
      <c r="AK1123" s="378">
        <f t="shared" si="3455"/>
        <v>0</v>
      </c>
      <c r="AL1123" s="378">
        <f t="shared" si="3455"/>
        <v>0</v>
      </c>
      <c r="AM1123" s="629">
        <f t="shared" si="3449"/>
        <v>0</v>
      </c>
    </row>
    <row r="1124" spans="2:39" ht="1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56">SUM(Z1114:Z1123)</f>
        <v>8370.3485422217909</v>
      </c>
      <c r="AA1124" s="346">
        <f t="shared" si="3456"/>
        <v>19323.997482081246</v>
      </c>
      <c r="AB1124" s="346">
        <f t="shared" si="3456"/>
        <v>0</v>
      </c>
      <c r="AC1124" s="346">
        <f t="shared" si="3456"/>
        <v>0</v>
      </c>
      <c r="AD1124" s="346">
        <f t="shared" si="3456"/>
        <v>0</v>
      </c>
      <c r="AE1124" s="346">
        <f t="shared" si="3456"/>
        <v>0</v>
      </c>
      <c r="AF1124" s="346">
        <f>SUM(AF1114:AF1123)</f>
        <v>0</v>
      </c>
      <c r="AG1124" s="346">
        <f t="shared" ref="AG1124:AL1124" si="3457">SUM(AG1114:AG1123)</f>
        <v>0</v>
      </c>
      <c r="AH1124" s="346">
        <f t="shared" si="3457"/>
        <v>0</v>
      </c>
      <c r="AI1124" s="346">
        <f t="shared" si="3457"/>
        <v>0</v>
      </c>
      <c r="AJ1124" s="346">
        <f t="shared" si="3457"/>
        <v>0</v>
      </c>
      <c r="AK1124" s="346">
        <f t="shared" si="3457"/>
        <v>0</v>
      </c>
      <c r="AL1124" s="346">
        <f t="shared" si="3457"/>
        <v>0</v>
      </c>
      <c r="AM1124" s="407">
        <f>SUM(AM1114:AM1123)</f>
        <v>27694.346024303035</v>
      </c>
    </row>
    <row r="1125" spans="2:39" ht="1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58">Z1111*Z1113</f>
        <v>50058.849600000001</v>
      </c>
      <c r="AA1125" s="347">
        <f>AA1111*AA1113</f>
        <v>29251.199199999999</v>
      </c>
      <c r="AB1125" s="347">
        <f t="shared" si="3458"/>
        <v>0</v>
      </c>
      <c r="AC1125" s="347">
        <f t="shared" si="3458"/>
        <v>0</v>
      </c>
      <c r="AD1125" s="347">
        <f t="shared" si="3458"/>
        <v>0</v>
      </c>
      <c r="AE1125" s="347">
        <f t="shared" si="3458"/>
        <v>0</v>
      </c>
      <c r="AF1125" s="347">
        <f t="shared" ref="AF1125:AL1125" si="3459">AF1111*AF1113</f>
        <v>0</v>
      </c>
      <c r="AG1125" s="347">
        <f t="shared" si="3459"/>
        <v>0</v>
      </c>
      <c r="AH1125" s="347">
        <f t="shared" si="3459"/>
        <v>0</v>
      </c>
      <c r="AI1125" s="347">
        <f t="shared" si="3459"/>
        <v>0</v>
      </c>
      <c r="AJ1125" s="347">
        <f t="shared" si="3459"/>
        <v>0</v>
      </c>
      <c r="AK1125" s="347">
        <f t="shared" si="3459"/>
        <v>0</v>
      </c>
      <c r="AL1125" s="347">
        <f t="shared" si="3459"/>
        <v>0</v>
      </c>
      <c r="AM1125" s="407">
        <f>SUM(Y1125:AL1125)</f>
        <v>79310.048800000004</v>
      </c>
    </row>
    <row r="1126" spans="2:39" ht="1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-51615.702775696969</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F81" zoomScale="90" zoomScaleNormal="90" workbookViewId="0">
      <selection activeCell="X170" sqref="X170"/>
    </sheetView>
  </sheetViews>
  <sheetFormatPr defaultColWidth="9" defaultRowHeight="14.25"/>
  <cols>
    <col min="1" max="1" width="4.59765625" style="12" customWidth="1"/>
    <col min="2" max="2" width="19.59765625" style="11" customWidth="1"/>
    <col min="3" max="3" width="31" style="12" customWidth="1"/>
    <col min="4" max="4" width="5" style="12" customWidth="1"/>
    <col min="5" max="5" width="14.265625" style="12" customWidth="1"/>
    <col min="6" max="6" width="15" style="12" customWidth="1"/>
    <col min="7" max="7" width="11.398437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9765625" style="12" customWidth="1"/>
    <col min="17" max="17" width="14" style="12" customWidth="1"/>
    <col min="18" max="18" width="15.59765625" style="12" customWidth="1"/>
    <col min="19" max="19" width="14" style="12" customWidth="1"/>
    <col min="20" max="22" width="15" style="12" customWidth="1"/>
    <col min="23" max="23" width="13.398437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22" t="s">
        <v>660</v>
      </c>
      <c r="D8" s="822"/>
      <c r="E8" s="822"/>
      <c r="F8" s="822"/>
      <c r="G8" s="822"/>
      <c r="H8" s="822"/>
      <c r="I8" s="822"/>
      <c r="J8" s="822"/>
      <c r="K8" s="822"/>
      <c r="L8" s="822"/>
      <c r="M8" s="822"/>
      <c r="N8" s="822"/>
      <c r="O8" s="822"/>
      <c r="P8" s="822"/>
      <c r="Q8" s="822"/>
      <c r="R8" s="822"/>
      <c r="S8" s="822"/>
      <c r="T8" s="105"/>
      <c r="U8" s="105"/>
      <c r="V8" s="105"/>
      <c r="W8" s="105"/>
    </row>
    <row r="9" spans="1:28" s="9" customFormat="1" ht="47.1" customHeight="1">
      <c r="B9" s="55"/>
      <c r="C9" s="785" t="s">
        <v>671</v>
      </c>
      <c r="D9" s="785"/>
      <c r="E9" s="785"/>
      <c r="F9" s="785"/>
      <c r="G9" s="785"/>
      <c r="H9" s="785"/>
      <c r="I9" s="785"/>
      <c r="J9" s="785"/>
      <c r="K9" s="785"/>
      <c r="L9" s="785"/>
      <c r="M9" s="785"/>
      <c r="N9" s="785"/>
      <c r="O9" s="785"/>
      <c r="P9" s="785"/>
      <c r="Q9" s="785"/>
      <c r="R9" s="785"/>
      <c r="S9" s="785"/>
      <c r="T9" s="105"/>
      <c r="U9" s="105"/>
      <c r="V9" s="105"/>
      <c r="W9" s="105"/>
    </row>
    <row r="10" spans="1:28" s="9" customFormat="1" ht="38.1" customHeight="1">
      <c r="B10" s="88"/>
      <c r="C10" s="801" t="s">
        <v>672</v>
      </c>
      <c r="D10" s="785"/>
      <c r="E10" s="785"/>
      <c r="F10" s="785"/>
      <c r="G10" s="785"/>
      <c r="H10" s="785"/>
      <c r="I10" s="785"/>
      <c r="J10" s="785"/>
      <c r="K10" s="785"/>
      <c r="L10" s="785"/>
      <c r="M10" s="785"/>
      <c r="N10" s="785"/>
      <c r="O10" s="785"/>
      <c r="P10" s="785"/>
      <c r="Q10" s="785"/>
      <c r="R10" s="785"/>
      <c r="S10" s="78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1" t="s">
        <v>235</v>
      </c>
      <c r="C12" s="821"/>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74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74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13" t="s">
        <v>717</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4.6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0.34410761458333322</v>
      </c>
      <c r="J106" s="230">
        <f>(SUM('1.  LRAMVA Summary'!E$54:E$71)+SUM('1.  LRAMVA Summary'!E$72:E$73)*(MONTH($E106)-1)/12)*$H106</f>
        <v>-2.140873833083333</v>
      </c>
      <c r="K106" s="230">
        <f>(SUM('1.  LRAMVA Summary'!F$54:F$71)+SUM('1.  LRAMVA Summary'!F$72:F$73)*(MONTH($E106)-1)/12)*$H106</f>
        <v>-0.88126314720888899</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-2.6780293657088885</v>
      </c>
    </row>
    <row r="107" spans="2:23" s="9" customFormat="1">
      <c r="B107" s="66"/>
      <c r="E107" s="214">
        <v>42795</v>
      </c>
      <c r="F107" s="214" t="s">
        <v>184</v>
      </c>
      <c r="G107" s="215" t="s">
        <v>65</v>
      </c>
      <c r="H107" s="240">
        <f t="shared" si="48"/>
        <v>9.1666666666666665E-4</v>
      </c>
      <c r="I107" s="230">
        <f>(SUM('1.  LRAMVA Summary'!D$54:D$71)+SUM('1.  LRAMVA Summary'!D$72:D$73)*(MONTH($E107)-1)/12)*$H107</f>
        <v>0.68821522916666644</v>
      </c>
      <c r="J107" s="230">
        <f>(SUM('1.  LRAMVA Summary'!E$54:E$71)+SUM('1.  LRAMVA Summary'!E$72:E$73)*(MONTH($E107)-1)/12)*$H107</f>
        <v>-4.281747666166666</v>
      </c>
      <c r="K107" s="230">
        <f>(SUM('1.  LRAMVA Summary'!F$54:F$71)+SUM('1.  LRAMVA Summary'!F$72:F$73)*(MONTH($E107)-1)/12)*$H107</f>
        <v>-1.762526294417778</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-5.356058731417777</v>
      </c>
    </row>
    <row r="108" spans="2:23" s="8" customFormat="1">
      <c r="B108" s="239"/>
      <c r="E108" s="214">
        <v>42826</v>
      </c>
      <c r="F108" s="214" t="s">
        <v>184</v>
      </c>
      <c r="G108" s="215" t="s">
        <v>66</v>
      </c>
      <c r="H108" s="240">
        <f>$C$40/12</f>
        <v>9.1666666666666665E-4</v>
      </c>
      <c r="I108" s="230">
        <f>(SUM('1.  LRAMVA Summary'!D$54:D$71)+SUM('1.  LRAMVA Summary'!D$72:D$73)*(MONTH($E108)-1)/12)*$H108</f>
        <v>1.0323228437499996</v>
      </c>
      <c r="J108" s="230">
        <f>(SUM('1.  LRAMVA Summary'!E$54:E$71)+SUM('1.  LRAMVA Summary'!E$72:E$73)*(MONTH($E108)-1)/12)*$H108</f>
        <v>-6.422621499249999</v>
      </c>
      <c r="K108" s="230">
        <f>(SUM('1.  LRAMVA Summary'!F$54:F$71)+SUM('1.  LRAMVA Summary'!F$72:F$73)*(MONTH($E108)-1)/12)*$H108</f>
        <v>-2.6437894416266672</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-8.0340880971266664</v>
      </c>
    </row>
    <row r="109" spans="2:23" s="9" customFormat="1">
      <c r="B109" s="66"/>
      <c r="E109" s="214">
        <v>42856</v>
      </c>
      <c r="F109" s="214" t="s">
        <v>184</v>
      </c>
      <c r="G109" s="215" t="s">
        <v>66</v>
      </c>
      <c r="H109" s="240">
        <f t="shared" ref="H109:H110" si="50">$C$40/12</f>
        <v>9.1666666666666665E-4</v>
      </c>
      <c r="I109" s="230">
        <f>(SUM('1.  LRAMVA Summary'!D$54:D$71)+SUM('1.  LRAMVA Summary'!D$72:D$73)*(MONTH($E109)-1)/12)*$H109</f>
        <v>1.3764304583333329</v>
      </c>
      <c r="J109" s="230">
        <f>(SUM('1.  LRAMVA Summary'!E$54:E$71)+SUM('1.  LRAMVA Summary'!E$72:E$73)*(MONTH($E109)-1)/12)*$H109</f>
        <v>-8.563495332333332</v>
      </c>
      <c r="K109" s="230">
        <f>(SUM('1.  LRAMVA Summary'!F$54:F$71)+SUM('1.  LRAMVA Summary'!F$72:F$73)*(MONTH($E109)-1)/12)*$H109</f>
        <v>-3.5250525888355559</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-10.712117462835554</v>
      </c>
    </row>
    <row r="110" spans="2:23" s="238" customFormat="1">
      <c r="B110" s="237"/>
      <c r="E110" s="214">
        <v>42887</v>
      </c>
      <c r="F110" s="214" t="s">
        <v>184</v>
      </c>
      <c r="G110" s="215" t="s">
        <v>66</v>
      </c>
      <c r="H110" s="240">
        <f t="shared" si="50"/>
        <v>9.1666666666666665E-4</v>
      </c>
      <c r="I110" s="230">
        <f>(SUM('1.  LRAMVA Summary'!D$54:D$71)+SUM('1.  LRAMVA Summary'!D$72:D$73)*(MONTH($E110)-1)/12)*$H110</f>
        <v>1.7205380729166662</v>
      </c>
      <c r="J110" s="230">
        <f>(SUM('1.  LRAMVA Summary'!E$54:E$71)+SUM('1.  LRAMVA Summary'!E$72:E$73)*(MONTH($E110)-1)/12)*$H110</f>
        <v>-10.704369165416665</v>
      </c>
      <c r="K110" s="230">
        <f>(SUM('1.  LRAMVA Summary'!F$54:F$71)+SUM('1.  LRAMVA Summary'!F$72:F$73)*(MONTH($E110)-1)/12)*$H110</f>
        <v>-4.4063157360444452</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-13.390146828544445</v>
      </c>
    </row>
    <row r="111" spans="2:23" s="9" customFormat="1">
      <c r="B111" s="66"/>
      <c r="E111" s="214">
        <v>42917</v>
      </c>
      <c r="F111" s="214" t="s">
        <v>184</v>
      </c>
      <c r="G111" s="215" t="s">
        <v>68</v>
      </c>
      <c r="H111" s="240">
        <f>$C$41/12</f>
        <v>9.1666666666666665E-4</v>
      </c>
      <c r="I111" s="230">
        <f>(SUM('1.  LRAMVA Summary'!D$54:D$71)+SUM('1.  LRAMVA Summary'!D$72:D$73)*(MONTH($E111)-1)/12)*$H111</f>
        <v>2.0646456874999992</v>
      </c>
      <c r="J111" s="230">
        <f>(SUM('1.  LRAMVA Summary'!E$54:E$71)+SUM('1.  LRAMVA Summary'!E$72:E$73)*(MONTH($E111)-1)/12)*$H111</f>
        <v>-12.845242998499998</v>
      </c>
      <c r="K111" s="230">
        <f>(SUM('1.  LRAMVA Summary'!F$54:F$71)+SUM('1.  LRAMVA Summary'!F$72:F$73)*(MONTH($E111)-1)/12)*$H111</f>
        <v>-5.2875788832533344</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-16.068176194253333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2.4087533020833325</v>
      </c>
      <c r="J112" s="230">
        <f>(SUM('1.  LRAMVA Summary'!E$54:E$71)+SUM('1.  LRAMVA Summary'!E$72:E$73)*(MONTH($E112)-1)/12)*$H112</f>
        <v>-14.986116831583331</v>
      </c>
      <c r="K112" s="230">
        <f>(SUM('1.  LRAMVA Summary'!F$54:F$71)+SUM('1.  LRAMVA Summary'!F$72:F$73)*(MONTH($E112)-1)/12)*$H112</f>
        <v>-6.1688420304622227</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-18.74620555996222</v>
      </c>
    </row>
    <row r="113" spans="2:23" s="9" customFormat="1">
      <c r="B113" s="66"/>
      <c r="E113" s="214">
        <v>42979</v>
      </c>
      <c r="F113" s="214" t="s">
        <v>184</v>
      </c>
      <c r="G113" s="215" t="s">
        <v>68</v>
      </c>
      <c r="H113" s="240">
        <f t="shared" si="51"/>
        <v>9.1666666666666665E-4</v>
      </c>
      <c r="I113" s="230">
        <f>(SUM('1.  LRAMVA Summary'!D$54:D$71)+SUM('1.  LRAMVA Summary'!D$72:D$73)*(MONTH($E113)-1)/12)*$H113</f>
        <v>2.7528609166666658</v>
      </c>
      <c r="J113" s="230">
        <f>(SUM('1.  LRAMVA Summary'!E$54:E$71)+SUM('1.  LRAMVA Summary'!E$72:E$73)*(MONTH($E113)-1)/12)*$H113</f>
        <v>-17.126990664666664</v>
      </c>
      <c r="K113" s="230">
        <f>(SUM('1.  LRAMVA Summary'!F$54:F$71)+SUM('1.  LRAMVA Summary'!F$72:F$73)*(MONTH($E113)-1)/12)*$H113</f>
        <v>-7.0501051776711119</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-21.424234925671108</v>
      </c>
    </row>
    <row r="114" spans="2:23" s="9" customFormat="1">
      <c r="B114" s="66"/>
      <c r="E114" s="214">
        <v>43009</v>
      </c>
      <c r="F114" s="214" t="s">
        <v>184</v>
      </c>
      <c r="G114" s="215" t="s">
        <v>69</v>
      </c>
      <c r="H114" s="240">
        <f>$C$42/12</f>
        <v>1.25E-3</v>
      </c>
      <c r="I114" s="230">
        <f>(SUM('1.  LRAMVA Summary'!D$54:D$71)+SUM('1.  LRAMVA Summary'!D$72:D$73)*(MONTH($E114)-1)/12)*$H114</f>
        <v>4.2231389062499991</v>
      </c>
      <c r="J114" s="230">
        <f>(SUM('1.  LRAMVA Summary'!E$54:E$71)+SUM('1.  LRAMVA Summary'!E$72:E$73)*(MONTH($E114)-1)/12)*$H114</f>
        <v>-26.27436067875</v>
      </c>
      <c r="K114" s="230">
        <f>(SUM('1.  LRAMVA Summary'!F$54:F$71)+SUM('1.  LRAMVA Summary'!F$72:F$73)*(MONTH($E114)-1)/12)*$H114</f>
        <v>-10.815502261200002</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-32.866724033700002</v>
      </c>
    </row>
    <row r="115" spans="2:23" s="9" customFormat="1">
      <c r="B115" s="66"/>
      <c r="E115" s="214">
        <v>43040</v>
      </c>
      <c r="F115" s="214" t="s">
        <v>184</v>
      </c>
      <c r="G115" s="215" t="s">
        <v>69</v>
      </c>
      <c r="H115" s="240">
        <f t="shared" ref="H115:H116" si="52">$C$42/12</f>
        <v>1.25E-3</v>
      </c>
      <c r="I115" s="230">
        <f>(SUM('1.  LRAMVA Summary'!D$54:D$71)+SUM('1.  LRAMVA Summary'!D$72:D$73)*(MONTH($E115)-1)/12)*$H115</f>
        <v>4.6923765624999989</v>
      </c>
      <c r="J115" s="230">
        <f>(SUM('1.  LRAMVA Summary'!E$54:E$71)+SUM('1.  LRAMVA Summary'!E$72:E$73)*(MONTH($E115)-1)/12)*$H115</f>
        <v>-29.193734087499998</v>
      </c>
      <c r="K115" s="230">
        <f>(SUM('1.  LRAMVA Summary'!F$54:F$71)+SUM('1.  LRAMVA Summary'!F$72:F$73)*(MONTH($E115)-1)/12)*$H115</f>
        <v>-12.017224734666668</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-36.518582259666665</v>
      </c>
    </row>
    <row r="116" spans="2:23" s="9" customFormat="1">
      <c r="B116" s="66"/>
      <c r="E116" s="214">
        <v>43070</v>
      </c>
      <c r="F116" s="214" t="s">
        <v>184</v>
      </c>
      <c r="G116" s="215" t="s">
        <v>69</v>
      </c>
      <c r="H116" s="240">
        <f t="shared" si="52"/>
        <v>1.25E-3</v>
      </c>
      <c r="I116" s="230">
        <f>(SUM('1.  LRAMVA Summary'!D$54:D$71)+SUM('1.  LRAMVA Summary'!D$72:D$73)*(MONTH($E116)-1)/12)*$H116</f>
        <v>5.1616142187499987</v>
      </c>
      <c r="J116" s="230">
        <f>(SUM('1.  LRAMVA Summary'!E$54:E$71)+SUM('1.  LRAMVA Summary'!E$72:E$73)*(MONTH($E116)-1)/12)*$H116</f>
        <v>-32.113107496249995</v>
      </c>
      <c r="K116" s="230">
        <f>(SUM('1.  LRAMVA Summary'!F$54:F$71)+SUM('1.  LRAMVA Summary'!F$72:F$73)*(MONTH($E116)-1)/12)*$H116</f>
        <v>-13.218947208133335</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-40.170440485633328</v>
      </c>
    </row>
    <row r="117" spans="2:23" s="9" customFormat="1" ht="14.65" thickBot="1">
      <c r="B117" s="66"/>
      <c r="E117" s="216" t="s">
        <v>466</v>
      </c>
      <c r="F117" s="216"/>
      <c r="G117" s="217"/>
      <c r="H117" s="218"/>
      <c r="I117" s="219">
        <f>SUM(I104:I116)</f>
        <v>26.465003812499994</v>
      </c>
      <c r="J117" s="219">
        <f>SUM(J104:J116)</f>
        <v>-164.65266025349999</v>
      </c>
      <c r="K117" s="219">
        <f t="shared" ref="K117:O117" si="53">SUM(K104:K116)</f>
        <v>-67.777147503520013</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-205.96480394451996</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26.465003812499994</v>
      </c>
      <c r="J119" s="228">
        <f t="shared" ref="J119" si="55">J117+J118</f>
        <v>-164.65266025349999</v>
      </c>
      <c r="K119" s="228">
        <f t="shared" ref="K119" si="56">K117+K118</f>
        <v>-67.777147503520013</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-205.96480394451996</v>
      </c>
    </row>
    <row r="120" spans="2:23" s="9" customFormat="1">
      <c r="B120" s="66"/>
      <c r="E120" s="214">
        <v>43101</v>
      </c>
      <c r="F120" s="214" t="s">
        <v>185</v>
      </c>
      <c r="G120" s="215" t="s">
        <v>65</v>
      </c>
      <c r="H120" s="240">
        <f>$C$43/12</f>
        <v>1.25E-3</v>
      </c>
      <c r="I120" s="230">
        <f>(SUM('1.  LRAMVA Summary'!D$54:D$74)+SUM('1.  LRAMVA Summary'!D$75:D$76)*(MONTH($E120)-1)/12)*$H120</f>
        <v>5.6308518749999985</v>
      </c>
      <c r="J120" s="230">
        <f>(SUM('1.  LRAMVA Summary'!E$54:E$74)+SUM('1.  LRAMVA Summary'!E$75:E$76)*(MONTH($E120)-1)/12)*$H120</f>
        <v>-35.032480905</v>
      </c>
      <c r="K120" s="230">
        <f>(SUM('1.  LRAMVA Summary'!F$54:F$74)+SUM('1.  LRAMVA Summary'!F$75:F$76)*(MONTH($E120)-1)/12)*$H120</f>
        <v>-14.420669681600003</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-43.822298711600006</v>
      </c>
    </row>
    <row r="121" spans="2:23" s="9" customFormat="1">
      <c r="B121" s="66"/>
      <c r="E121" s="214">
        <v>43132</v>
      </c>
      <c r="F121" s="214" t="s">
        <v>185</v>
      </c>
      <c r="G121" s="215" t="s">
        <v>65</v>
      </c>
      <c r="H121" s="240">
        <f t="shared" ref="H121:H122" si="62">$C$43/12</f>
        <v>1.25E-3</v>
      </c>
      <c r="I121" s="230">
        <f>(SUM('1.  LRAMVA Summary'!D$54:D$74)+SUM('1.  LRAMVA Summary'!D$75:D$76)*(MONTH($E121)-1)/12)*$H121</f>
        <v>6.2030776357172011</v>
      </c>
      <c r="J121" s="230">
        <f>(SUM('1.  LRAMVA Summary'!E$54:E$74)+SUM('1.  LRAMVA Summary'!E$75:E$76)*(MONTH($E121)-1)/12)*$H121</f>
        <v>-39.226263996053902</v>
      </c>
      <c r="K121" s="230">
        <f>(SUM('1.  LRAMVA Summary'!F$54:F$74)+SUM('1.  LRAMVA Summary'!F$75:F$76)*(MONTH($E121)-1)/12)*$H121</f>
        <v>-15.454120738125702</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-48.477307098462404</v>
      </c>
    </row>
    <row r="122" spans="2:23" s="9" customFormat="1">
      <c r="B122" s="66"/>
      <c r="E122" s="214">
        <v>43160</v>
      </c>
      <c r="F122" s="214" t="s">
        <v>185</v>
      </c>
      <c r="G122" s="215" t="s">
        <v>65</v>
      </c>
      <c r="H122" s="240">
        <f t="shared" si="62"/>
        <v>1.25E-3</v>
      </c>
      <c r="I122" s="230">
        <f>(SUM('1.  LRAMVA Summary'!D$54:D$74)+SUM('1.  LRAMVA Summary'!D$75:D$76)*(MONTH($E122)-1)/12)*$H122</f>
        <v>6.7753033964344027</v>
      </c>
      <c r="J122" s="230">
        <f>(SUM('1.  LRAMVA Summary'!E$54:E$74)+SUM('1.  LRAMVA Summary'!E$75:E$76)*(MONTH($E122)-1)/12)*$H122</f>
        <v>-43.420047087107818</v>
      </c>
      <c r="K122" s="230">
        <f>(SUM('1.  LRAMVA Summary'!F$54:F$74)+SUM('1.  LRAMVA Summary'!F$75:F$76)*(MONTH($E122)-1)/12)*$H122</f>
        <v>-16.487571794651405</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-53.132315485324824</v>
      </c>
    </row>
    <row r="123" spans="2:23" s="8" customFormat="1">
      <c r="B123" s="239"/>
      <c r="E123" s="214">
        <v>43191</v>
      </c>
      <c r="F123" s="214" t="s">
        <v>185</v>
      </c>
      <c r="G123" s="215" t="s">
        <v>66</v>
      </c>
      <c r="H123" s="240">
        <f>$C$44/12</f>
        <v>1.575E-3</v>
      </c>
      <c r="I123" s="230">
        <f>(SUM('1.  LRAMVA Summary'!D$54:D$74)+SUM('1.  LRAMVA Summary'!D$75:D$76)*(MONTH($E123)-1)/12)*$H123</f>
        <v>9.2578867380110221</v>
      </c>
      <c r="J123" s="230">
        <f>(SUM('1.  LRAMVA Summary'!E$54:E$74)+SUM('1.  LRAMVA Summary'!E$75:E$76)*(MONTH($E123)-1)/12)*$H123</f>
        <v>-59.99342602448376</v>
      </c>
      <c r="K123" s="230">
        <f>(SUM('1.  LRAMVA Summary'!F$54:F$74)+SUM('1.  LRAMVA Summary'!F$75:F$76)*(MONTH($E123)-1)/12)*$H123</f>
        <v>-22.076488792483154</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-72.81202807895589</v>
      </c>
    </row>
    <row r="124" spans="2:23" s="9" customFormat="1">
      <c r="B124" s="66"/>
      <c r="E124" s="214">
        <v>43221</v>
      </c>
      <c r="F124" s="214" t="s">
        <v>185</v>
      </c>
      <c r="G124" s="215" t="s">
        <v>66</v>
      </c>
      <c r="H124" s="240">
        <f t="shared" ref="H124:H125" si="64">$C$44/12</f>
        <v>1.575E-3</v>
      </c>
      <c r="I124" s="230">
        <f>(SUM('1.  LRAMVA Summary'!D$54:D$74)+SUM('1.  LRAMVA Summary'!D$75:D$76)*(MONTH($E124)-1)/12)*$H124</f>
        <v>9.9788911965146969</v>
      </c>
      <c r="J124" s="230">
        <f>(SUM('1.  LRAMVA Summary'!E$54:E$74)+SUM('1.  LRAMVA Summary'!E$75:E$76)*(MONTH($E124)-1)/12)*$H124</f>
        <v>-65.277592719211682</v>
      </c>
      <c r="K124" s="230">
        <f>(SUM('1.  LRAMVA Summary'!F$54:F$74)+SUM('1.  LRAMVA Summary'!F$75:F$76)*(MONTH($E124)-1)/12)*$H124</f>
        <v>-23.378637123705538</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-78.677338646402518</v>
      </c>
    </row>
    <row r="125" spans="2:23" s="238" customFormat="1">
      <c r="B125" s="237"/>
      <c r="E125" s="214">
        <v>43252</v>
      </c>
      <c r="F125" s="214" t="s">
        <v>185</v>
      </c>
      <c r="G125" s="215" t="s">
        <v>66</v>
      </c>
      <c r="H125" s="240">
        <f t="shared" si="64"/>
        <v>1.575E-3</v>
      </c>
      <c r="I125" s="230">
        <f>(SUM('1.  LRAMVA Summary'!D$54:D$74)+SUM('1.  LRAMVA Summary'!D$75:D$76)*(MONTH($E125)-1)/12)*$H125</f>
        <v>10.699895655018373</v>
      </c>
      <c r="J125" s="230">
        <f>(SUM('1.  LRAMVA Summary'!E$54:E$74)+SUM('1.  LRAMVA Summary'!E$75:E$76)*(MONTH($E125)-1)/12)*$H125</f>
        <v>-70.561759413939612</v>
      </c>
      <c r="K125" s="230">
        <f>(SUM('1.  LRAMVA Summary'!F$54:F$74)+SUM('1.  LRAMVA Summary'!F$75:F$76)*(MONTH($E125)-1)/12)*$H125</f>
        <v>-24.680785454927921</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-84.54264921384916</v>
      </c>
    </row>
    <row r="126" spans="2:23" s="9" customFormat="1">
      <c r="B126" s="66"/>
      <c r="E126" s="214">
        <v>43282</v>
      </c>
      <c r="F126" s="214" t="s">
        <v>185</v>
      </c>
      <c r="G126" s="215" t="s">
        <v>68</v>
      </c>
      <c r="H126" s="240">
        <f>$C$45/12</f>
        <v>1.575E-3</v>
      </c>
      <c r="I126" s="230">
        <f>(SUM('1.  LRAMVA Summary'!D$54:D$74)+SUM('1.  LRAMVA Summary'!D$75:D$76)*(MONTH($E126)-1)/12)*$H126</f>
        <v>11.420900113522046</v>
      </c>
      <c r="J126" s="230">
        <f>(SUM('1.  LRAMVA Summary'!E$54:E$74)+SUM('1.  LRAMVA Summary'!E$75:E$76)*(MONTH($E126)-1)/12)*$H126</f>
        <v>-75.845926108667527</v>
      </c>
      <c r="K126" s="230">
        <f>(SUM('1.  LRAMVA Summary'!F$54:F$74)+SUM('1.  LRAMVA Summary'!F$75:F$76)*(MONTH($E126)-1)/12)*$H126</f>
        <v>-25.982933786150305</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-90.407959781295773</v>
      </c>
    </row>
    <row r="127" spans="2:23" s="9" customFormat="1">
      <c r="B127" s="66"/>
      <c r="E127" s="214">
        <v>43313</v>
      </c>
      <c r="F127" s="214" t="s">
        <v>185</v>
      </c>
      <c r="G127" s="215" t="s">
        <v>68</v>
      </c>
      <c r="H127" s="240">
        <f t="shared" ref="H127:H128" si="65">$C$45/12</f>
        <v>1.575E-3</v>
      </c>
      <c r="I127" s="230">
        <f>(SUM('1.  LRAMVA Summary'!D$54:D$74)+SUM('1.  LRAMVA Summary'!D$75:D$76)*(MONTH($E127)-1)/12)*$H127</f>
        <v>12.141904572025719</v>
      </c>
      <c r="J127" s="230">
        <f>(SUM('1.  LRAMVA Summary'!E$54:E$74)+SUM('1.  LRAMVA Summary'!E$75:E$76)*(MONTH($E127)-1)/12)*$H127</f>
        <v>-81.130092803395442</v>
      </c>
      <c r="K127" s="230">
        <f>(SUM('1.  LRAMVA Summary'!F$54:F$74)+SUM('1.  LRAMVA Summary'!F$75:F$76)*(MONTH($E127)-1)/12)*$H127</f>
        <v>-27.285082117372689</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-96.273270348742415</v>
      </c>
    </row>
    <row r="128" spans="2:23" s="9" customFormat="1">
      <c r="B128" s="66"/>
      <c r="E128" s="214">
        <v>43344</v>
      </c>
      <c r="F128" s="214" t="s">
        <v>185</v>
      </c>
      <c r="G128" s="215" t="s">
        <v>68</v>
      </c>
      <c r="H128" s="240">
        <f t="shared" si="65"/>
        <v>1.575E-3</v>
      </c>
      <c r="I128" s="230">
        <f>(SUM('1.  LRAMVA Summary'!D$54:D$74)+SUM('1.  LRAMVA Summary'!D$75:D$76)*(MONTH($E128)-1)/12)*$H128</f>
        <v>12.862909030529398</v>
      </c>
      <c r="J128" s="230">
        <f>(SUM('1.  LRAMVA Summary'!E$54:E$74)+SUM('1.  LRAMVA Summary'!E$75:E$76)*(MONTH($E128)-1)/12)*$H128</f>
        <v>-86.414259498123371</v>
      </c>
      <c r="K128" s="230">
        <f>(SUM('1.  LRAMVA Summary'!F$54:F$74)+SUM('1.  LRAMVA Summary'!F$75:F$76)*(MONTH($E128)-1)/12)*$H128</f>
        <v>-28.587230448595069</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-102.13858091618904</v>
      </c>
    </row>
    <row r="129" spans="2:23" s="9" customFormat="1">
      <c r="B129" s="66"/>
      <c r="E129" s="214">
        <v>43374</v>
      </c>
      <c r="F129" s="214" t="s">
        <v>185</v>
      </c>
      <c r="G129" s="215" t="s">
        <v>69</v>
      </c>
      <c r="H129" s="240">
        <f>$C$46/12</f>
        <v>1.8083333333333335E-3</v>
      </c>
      <c r="I129" s="230">
        <f>(SUM('1.  LRAMVA Summary'!D$54:D$74)+SUM('1.  LRAMVA Summary'!D$75:D$76)*(MONTH($E129)-1)/12)*$H129</f>
        <v>15.596345117037972</v>
      </c>
      <c r="J129" s="230">
        <f>(SUM('1.  LRAMVA Summary'!E$54:E$74)+SUM('1.  LRAMVA Summary'!E$75:E$76)*(MONTH($E129)-1)/12)*$H129</f>
        <v>-105.28337822142187</v>
      </c>
      <c r="K129" s="230">
        <f>(SUM('1.  LRAMVA Summary'!F$54:F$74)+SUM('1.  LRAMVA Summary'!F$75:F$76)*(MONTH($E129)-1)/12)*$H129</f>
        <v>-34.317434895345968</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-124.00446799972987</v>
      </c>
    </row>
    <row r="130" spans="2:23" s="9" customFormat="1">
      <c r="B130" s="66"/>
      <c r="E130" s="214">
        <v>43405</v>
      </c>
      <c r="F130" s="214" t="s">
        <v>185</v>
      </c>
      <c r="G130" s="215" t="s">
        <v>69</v>
      </c>
      <c r="H130" s="240">
        <f t="shared" ref="H130:H131" si="66">$C$46/12</f>
        <v>1.8083333333333335E-3</v>
      </c>
      <c r="I130" s="230">
        <f>(SUM('1.  LRAMVA Summary'!D$54:D$74)+SUM('1.  LRAMVA Summary'!D$75:D$76)*(MONTH($E130)-1)/12)*$H130</f>
        <v>16.424165050875526</v>
      </c>
      <c r="J130" s="230">
        <f>(SUM('1.  LRAMVA Summary'!E$54:E$74)+SUM('1.  LRAMVA Summary'!E$75:E$76)*(MONTH($E130)-1)/12)*$H130</f>
        <v>-111.35038442647985</v>
      </c>
      <c r="K130" s="230">
        <f>(SUM('1.  LRAMVA Summary'!F$54:F$74)+SUM('1.  LRAMVA Summary'!F$75:F$76)*(MONTH($E130)-1)/12)*$H130</f>
        <v>-35.81249409045315</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-130.73871346605748</v>
      </c>
    </row>
    <row r="131" spans="2:23" s="9" customFormat="1">
      <c r="B131" s="66"/>
      <c r="E131" s="214">
        <v>43435</v>
      </c>
      <c r="F131" s="214" t="s">
        <v>185</v>
      </c>
      <c r="G131" s="215" t="s">
        <v>69</v>
      </c>
      <c r="H131" s="240">
        <f t="shared" si="66"/>
        <v>1.8083333333333335E-3</v>
      </c>
      <c r="I131" s="230">
        <f>(SUM('1.  LRAMVA Summary'!D$54:D$74)+SUM('1.  LRAMVA Summary'!D$75:D$76)*(MONTH($E131)-1)/12)*$H131</f>
        <v>17.251984984713076</v>
      </c>
      <c r="J131" s="230">
        <f>(SUM('1.  LRAMVA Summary'!E$54:E$74)+SUM('1.  LRAMVA Summary'!E$75:E$76)*(MONTH($E131)-1)/12)*$H131</f>
        <v>-117.41739063153786</v>
      </c>
      <c r="K131" s="230">
        <f>(SUM('1.  LRAMVA Summary'!F$54:F$74)+SUM('1.  LRAMVA Summary'!F$75:F$76)*(MONTH($E131)-1)/12)*$H131</f>
        <v>-37.307553285560331</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-137.4729589323851</v>
      </c>
    </row>
    <row r="132" spans="2:23" s="9" customFormat="1" ht="14.65" thickBot="1">
      <c r="B132" s="66"/>
      <c r="E132" s="216" t="s">
        <v>467</v>
      </c>
      <c r="F132" s="216"/>
      <c r="G132" s="217"/>
      <c r="H132" s="218"/>
      <c r="I132" s="219">
        <f>SUM(I119:I131)</f>
        <v>160.70911917789942</v>
      </c>
      <c r="J132" s="219">
        <f>SUM(J119:J131)</f>
        <v>-1055.6056620889228</v>
      </c>
      <c r="K132" s="219">
        <f t="shared" ref="K132:O132" si="67">SUM(K119:K131)</f>
        <v>-373.56814971249128</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-1268.4646926235146</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160.70911917789942</v>
      </c>
      <c r="J134" s="228">
        <f t="shared" ref="J134" si="69">J132+J133</f>
        <v>-1055.6056620889228</v>
      </c>
      <c r="K134" s="228">
        <f t="shared" ref="K134" si="70">K132+K133</f>
        <v>-373.56814971249128</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-1268.4646926235146</v>
      </c>
    </row>
    <row r="135" spans="2:23" s="9" customFormat="1">
      <c r="B135" s="66"/>
      <c r="E135" s="214">
        <v>43466</v>
      </c>
      <c r="F135" s="214" t="s">
        <v>186</v>
      </c>
      <c r="G135" s="215" t="s">
        <v>65</v>
      </c>
      <c r="H135" s="240">
        <f>$C$47/12</f>
        <v>2.0416666666666669E-3</v>
      </c>
      <c r="I135" s="230">
        <f>(SUM('1.  LRAMVA Summary'!D$54:D$77)+SUM('1.  LRAMVA Summary'!D$78:D$79)*(MONTH($E135)-1)/12)*$H135</f>
        <v>20.412682972557164</v>
      </c>
      <c r="J135" s="230">
        <f>(SUM('1.  LRAMVA Summary'!E$54:E$77)+SUM('1.  LRAMVA Summary'!E$78:E$79)*(MONTH($E135)-1)/12)*$H135</f>
        <v>-139.41786739615657</v>
      </c>
      <c r="K135" s="230">
        <f>(SUM('1.  LRAMVA Summary'!F$54:F$77)+SUM('1.  LRAMVA Summary'!F$78:F$79)*(MONTH($E135)-1)/12)*$H135</f>
        <v>-43.809401187850419</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-162.81458561144981</v>
      </c>
    </row>
    <row r="136" spans="2:23" s="9" customFormat="1">
      <c r="B136" s="66"/>
      <c r="E136" s="214">
        <v>43497</v>
      </c>
      <c r="F136" s="214" t="s">
        <v>186</v>
      </c>
      <c r="G136" s="215" t="s">
        <v>65</v>
      </c>
      <c r="H136" s="240">
        <f t="shared" ref="H136:H137" si="75">$C$47/12</f>
        <v>2.0416666666666669E-3</v>
      </c>
      <c r="I136" s="230">
        <f>(SUM('1.  LRAMVA Summary'!D$54:D$77)+SUM('1.  LRAMVA Summary'!D$78:D$79)*(MONTH($E136)-1)/12)*$H136</f>
        <v>20.659765127931223</v>
      </c>
      <c r="J136" s="230">
        <f>(SUM('1.  LRAMVA Summary'!E$54:E$77)+SUM('1.  LRAMVA Summary'!E$78:E$79)*(MONTH($E136)-1)/12)*$H136</f>
        <v>-146.45350236130076</v>
      </c>
      <c r="K136" s="230">
        <f>(SUM('1.  LRAMVA Summary'!F$54:F$77)+SUM('1.  LRAMVA Summary'!F$78:F$79)*(MONTH($E136)-1)/12)*$H136</f>
        <v>-45.473871552244184</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-171.26760878561373</v>
      </c>
    </row>
    <row r="137" spans="2:23" s="9" customFormat="1">
      <c r="B137" s="66"/>
      <c r="E137" s="214">
        <v>43525</v>
      </c>
      <c r="F137" s="214" t="s">
        <v>186</v>
      </c>
      <c r="G137" s="215" t="s">
        <v>65</v>
      </c>
      <c r="H137" s="240">
        <f t="shared" si="75"/>
        <v>2.0416666666666669E-3</v>
      </c>
      <c r="I137" s="230">
        <f>(SUM('1.  LRAMVA Summary'!D$54:D$77)+SUM('1.  LRAMVA Summary'!D$78:D$79)*(MONTH($E137)-1)/12)*$H137</f>
        <v>20.906847283305286</v>
      </c>
      <c r="J137" s="230">
        <f>(SUM('1.  LRAMVA Summary'!E$54:E$77)+SUM('1.  LRAMVA Summary'!E$78:E$79)*(MONTH($E137)-1)/12)*$H137</f>
        <v>-153.48913732644493</v>
      </c>
      <c r="K137" s="230">
        <f>(SUM('1.  LRAMVA Summary'!F$54:F$77)+SUM('1.  LRAMVA Summary'!F$78:F$79)*(MONTH($E137)-1)/12)*$H137</f>
        <v>-47.138341916637948</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-179.72063195977759</v>
      </c>
    </row>
    <row r="138" spans="2:23" s="8" customFormat="1">
      <c r="B138" s="239"/>
      <c r="E138" s="214">
        <v>43556</v>
      </c>
      <c r="F138" s="214" t="s">
        <v>186</v>
      </c>
      <c r="G138" s="215" t="s">
        <v>66</v>
      </c>
      <c r="H138" s="240">
        <f>$C$48/12</f>
        <v>1.8166666666666667E-3</v>
      </c>
      <c r="I138" s="230">
        <f>(SUM('1.  LRAMVA Summary'!D$54:D$77)+SUM('1.  LRAMVA Summary'!D$78:D$79)*(MONTH($E138)-1)/12)*$H138</f>
        <v>18.822680071967742</v>
      </c>
      <c r="J138" s="230">
        <f>(SUM('1.  LRAMVA Summary'!E$54:E$77)+SUM('1.  LRAMVA Summary'!E$78:E$79)*(MONTH($E138)-1)/12)*$H138</f>
        <v>-142.83428718190379</v>
      </c>
      <c r="K138" s="230">
        <f>(SUM('1.  LRAMVA Summary'!F$54:F$77)+SUM('1.  LRAMVA Summary'!F$78:F$79)*(MONTH($E138)-1)/12)*$H138</f>
        <v>-43.424543172509843</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-167.43615028244591</v>
      </c>
    </row>
    <row r="139" spans="2:23" s="9" customFormat="1">
      <c r="B139" s="66"/>
      <c r="E139" s="214">
        <v>43586</v>
      </c>
      <c r="F139" s="214" t="s">
        <v>186</v>
      </c>
      <c r="G139" s="215" t="s">
        <v>66</v>
      </c>
      <c r="H139" s="240">
        <f>$C$48/12</f>
        <v>1.8166666666666667E-3</v>
      </c>
      <c r="I139" s="230">
        <f>(SUM('1.  LRAMVA Summary'!D$54:D$77)+SUM('1.  LRAMVA Summary'!D$78:D$79)*(MONTH($E139)-1)/12)*$H139</f>
        <v>19.042532765320985</v>
      </c>
      <c r="J139" s="230">
        <f>(SUM('1.  LRAMVA Summary'!E$54:E$77)+SUM('1.  LRAMVA Summary'!E$78:E$79)*(MONTH($E139)-1)/12)*$H139</f>
        <v>-149.09456645701169</v>
      </c>
      <c r="K139" s="230">
        <f>(SUM('1.  LRAMVA Summary'!F$54:F$77)+SUM('1.  LRAMVA Summary'!F$78:F$79)*(MONTH($E139)-1)/12)*$H139</f>
        <v>-44.905582108990828</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-174.95761580068154</v>
      </c>
    </row>
    <row r="140" spans="2:23" s="9" customFormat="1">
      <c r="B140" s="66"/>
      <c r="E140" s="214">
        <v>43617</v>
      </c>
      <c r="F140" s="214" t="s">
        <v>186</v>
      </c>
      <c r="G140" s="215" t="s">
        <v>66</v>
      </c>
      <c r="H140" s="240">
        <f t="shared" ref="H140" si="77">$C$48/12</f>
        <v>1.8166666666666667E-3</v>
      </c>
      <c r="I140" s="230">
        <f>(SUM('1.  LRAMVA Summary'!D$54:D$77)+SUM('1.  LRAMVA Summary'!D$78:D$79)*(MONTH($E140)-1)/12)*$H140</f>
        <v>19.262385458674235</v>
      </c>
      <c r="J140" s="230">
        <f>(SUM('1.  LRAMVA Summary'!E$54:E$77)+SUM('1.  LRAMVA Summary'!E$78:E$79)*(MONTH($E140)-1)/12)*$H140</f>
        <v>-155.35484573211957</v>
      </c>
      <c r="K140" s="230">
        <f>(SUM('1.  LRAMVA Summary'!F$54:F$77)+SUM('1.  LRAMVA Summary'!F$78:F$79)*(MONTH($E140)-1)/12)*$H140</f>
        <v>-46.386621045471806</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-182.47908131891714</v>
      </c>
    </row>
    <row r="141" spans="2:23" s="9" customFormat="1">
      <c r="B141" s="66"/>
      <c r="E141" s="214">
        <v>43647</v>
      </c>
      <c r="F141" s="214" t="s">
        <v>186</v>
      </c>
      <c r="G141" s="215" t="s">
        <v>68</v>
      </c>
      <c r="H141" s="240">
        <f>$C$49/12</f>
        <v>1.8166666666666667E-3</v>
      </c>
      <c r="I141" s="230">
        <f>(SUM('1.  LRAMVA Summary'!D$54:D$77)+SUM('1.  LRAMVA Summary'!D$78:D$79)*(MONTH($E141)-1)/12)*$H141</f>
        <v>19.482238152027477</v>
      </c>
      <c r="J141" s="230">
        <f>(SUM('1.  LRAMVA Summary'!E$54:E$77)+SUM('1.  LRAMVA Summary'!E$78:E$79)*(MONTH($E141)-1)/12)*$H141</f>
        <v>-161.61512500722748</v>
      </c>
      <c r="K141" s="230">
        <f>(SUM('1.  LRAMVA Summary'!F$54:F$77)+SUM('1.  LRAMVA Summary'!F$78:F$79)*(MONTH($E141)-1)/12)*$H141</f>
        <v>-47.867659981952791</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-190.0005468371528</v>
      </c>
    </row>
    <row r="142" spans="2:23" s="9" customFormat="1">
      <c r="B142" s="66"/>
      <c r="E142" s="214">
        <v>43678</v>
      </c>
      <c r="F142" s="214" t="s">
        <v>186</v>
      </c>
      <c r="G142" s="215" t="s">
        <v>68</v>
      </c>
      <c r="H142" s="240">
        <f t="shared" ref="H142" si="78">$C$49/12</f>
        <v>1.8166666666666667E-3</v>
      </c>
      <c r="I142" s="230">
        <f>(SUM('1.  LRAMVA Summary'!D$54:D$77)+SUM('1.  LRAMVA Summary'!D$78:D$79)*(MONTH($E142)-1)/12)*$H142</f>
        <v>19.702090845380724</v>
      </c>
      <c r="J142" s="230">
        <f>(SUM('1.  LRAMVA Summary'!E$54:E$77)+SUM('1.  LRAMVA Summary'!E$78:E$79)*(MONTH($E142)-1)/12)*$H142</f>
        <v>-167.87540428233532</v>
      </c>
      <c r="K142" s="230">
        <f>(SUM('1.  LRAMVA Summary'!F$54:F$77)+SUM('1.  LRAMVA Summary'!F$78:F$79)*(MONTH($E142)-1)/12)*$H142</f>
        <v>-49.348698918433776</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-197.52201235538837</v>
      </c>
    </row>
    <row r="143" spans="2:23" s="9" customFormat="1">
      <c r="B143" s="66"/>
      <c r="E143" s="214">
        <v>43709</v>
      </c>
      <c r="F143" s="214" t="s">
        <v>186</v>
      </c>
      <c r="G143" s="215" t="s">
        <v>68</v>
      </c>
      <c r="H143" s="240">
        <f>$C$49/12</f>
        <v>1.8166666666666667E-3</v>
      </c>
      <c r="I143" s="230">
        <f>(SUM('1.  LRAMVA Summary'!D$54:D$77)+SUM('1.  LRAMVA Summary'!D$78:D$79)*(MONTH($E143)-1)/12)*$H143</f>
        <v>19.92194353873397</v>
      </c>
      <c r="J143" s="230">
        <f>(SUM('1.  LRAMVA Summary'!E$54:E$77)+SUM('1.  LRAMVA Summary'!E$78:E$79)*(MONTH($E143)-1)/12)*$H143</f>
        <v>-174.13568355744323</v>
      </c>
      <c r="K143" s="230">
        <f>(SUM('1.  LRAMVA Summary'!F$54:F$77)+SUM('1.  LRAMVA Summary'!F$78:F$79)*(MONTH($E143)-1)/12)*$H143</f>
        <v>-50.829737854914761</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-205.043477873624</v>
      </c>
    </row>
    <row r="144" spans="2:23" s="9" customFormat="1">
      <c r="B144" s="66"/>
      <c r="E144" s="214">
        <v>43739</v>
      </c>
      <c r="F144" s="214" t="s">
        <v>186</v>
      </c>
      <c r="G144" s="215" t="s">
        <v>69</v>
      </c>
      <c r="H144" s="240">
        <f>$C$50/12</f>
        <v>1.8166666666666667E-3</v>
      </c>
      <c r="I144" s="230">
        <f>(SUM('1.  LRAMVA Summary'!D$54:D$77)+SUM('1.  LRAMVA Summary'!D$78:D$79)*(MONTH($E144)-1)/12)*$H144</f>
        <v>20.141796232087216</v>
      </c>
      <c r="J144" s="230">
        <f>(SUM('1.  LRAMVA Summary'!E$54:E$77)+SUM('1.  LRAMVA Summary'!E$78:E$79)*(MONTH($E144)-1)/12)*$H144</f>
        <v>-180.39596283255113</v>
      </c>
      <c r="K144" s="230">
        <f>(SUM('1.  LRAMVA Summary'!F$54:F$77)+SUM('1.  LRAMVA Summary'!F$78:F$79)*(MONTH($E144)-1)/12)*$H144</f>
        <v>-52.310776791395739</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-212.56494339185966</v>
      </c>
    </row>
    <row r="145" spans="2:23" s="9" customFormat="1">
      <c r="B145" s="66"/>
      <c r="E145" s="214">
        <v>43770</v>
      </c>
      <c r="F145" s="214" t="s">
        <v>186</v>
      </c>
      <c r="G145" s="215" t="s">
        <v>69</v>
      </c>
      <c r="H145" s="240">
        <f t="shared" ref="H145:H146" si="79">$C$50/12</f>
        <v>1.8166666666666667E-3</v>
      </c>
      <c r="I145" s="230">
        <f>(SUM('1.  LRAMVA Summary'!D$54:D$77)+SUM('1.  LRAMVA Summary'!D$78:D$79)*(MONTH($E145)-1)/12)*$H145</f>
        <v>20.361648925440463</v>
      </c>
      <c r="J145" s="230">
        <f>(SUM('1.  LRAMVA Summary'!E$54:E$77)+SUM('1.  LRAMVA Summary'!E$78:E$79)*(MONTH($E145)-1)/12)*$H145</f>
        <v>-186.65624210765904</v>
      </c>
      <c r="K145" s="230">
        <f>(SUM('1.  LRAMVA Summary'!F$54:F$77)+SUM('1.  LRAMVA Summary'!F$78:F$79)*(MONTH($E145)-1)/12)*$H145</f>
        <v>-53.791815727876717</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-220.08640891009532</v>
      </c>
    </row>
    <row r="146" spans="2:23" s="9" customFormat="1">
      <c r="B146" s="66"/>
      <c r="E146" s="214">
        <v>43800</v>
      </c>
      <c r="F146" s="214" t="s">
        <v>186</v>
      </c>
      <c r="G146" s="215" t="s">
        <v>69</v>
      </c>
      <c r="H146" s="240">
        <f t="shared" si="79"/>
        <v>1.8166666666666667E-3</v>
      </c>
      <c r="I146" s="230">
        <f>(SUM('1.  LRAMVA Summary'!D$54:D$77)+SUM('1.  LRAMVA Summary'!D$78:D$79)*(MONTH($E146)-1)/12)*$H146</f>
        <v>20.581501618793709</v>
      </c>
      <c r="J146" s="230">
        <f>(SUM('1.  LRAMVA Summary'!E$54:E$77)+SUM('1.  LRAMVA Summary'!E$78:E$79)*(MONTH($E146)-1)/12)*$H146</f>
        <v>-192.91652138276692</v>
      </c>
      <c r="K146" s="230">
        <f>(SUM('1.  LRAMVA Summary'!F$54:F$77)+SUM('1.  LRAMVA Summary'!F$78:F$79)*(MONTH($E146)-1)/12)*$H146</f>
        <v>-55.272854664357702</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-227.60787442833092</v>
      </c>
    </row>
    <row r="147" spans="2:23" s="9" customFormat="1" ht="14.65" thickBot="1">
      <c r="B147" s="66"/>
      <c r="E147" s="216" t="s">
        <v>468</v>
      </c>
      <c r="F147" s="216"/>
      <c r="G147" s="217"/>
      <c r="H147" s="218"/>
      <c r="I147" s="219">
        <f>SUM(I134:I146)</f>
        <v>400.00723217011966</v>
      </c>
      <c r="J147" s="219">
        <f>SUM(J134:J146)</f>
        <v>-3005.8448077138437</v>
      </c>
      <c r="K147" s="219">
        <f t="shared" ref="K147:O147" si="80">SUM(K134:K146)</f>
        <v>-954.12805463512791</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-3559.9656301788514</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400.00723217011966</v>
      </c>
      <c r="J149" s="228">
        <f t="shared" ref="J149" si="82">J147+J148</f>
        <v>-3005.8448077138437</v>
      </c>
      <c r="K149" s="228">
        <f t="shared" ref="K149" si="83">K147+K148</f>
        <v>-954.12805463512791</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-3559.9656301788514</v>
      </c>
    </row>
    <row r="150" spans="2:23" s="9" customFormat="1">
      <c r="B150" s="66"/>
      <c r="E150" s="214">
        <v>43831</v>
      </c>
      <c r="F150" s="214" t="s">
        <v>187</v>
      </c>
      <c r="G150" s="215" t="s">
        <v>65</v>
      </c>
      <c r="H150" s="240">
        <f>$C$51/12</f>
        <v>1.8166666666666667E-3</v>
      </c>
      <c r="I150" s="230">
        <f>(SUM('1.  LRAMVA Summary'!D$54:D$80)+SUM('1.  LRAMVA Summary'!D$81:D$82)*(MONTH($E150)-1)/12)*$H150</f>
        <v>20.801354312146955</v>
      </c>
      <c r="J150" s="230">
        <f>(SUM('1.  LRAMVA Summary'!E$54:E$80)+SUM('1.  LRAMVA Summary'!E$81:E$82)*(MONTH($E150)-1)/12)*$H150</f>
        <v>-199.17680065787479</v>
      </c>
      <c r="K150" s="230">
        <f>(SUM('1.  LRAMVA Summary'!F$54:F$80)+SUM('1.  LRAMVA Summary'!F$81:F$82)*(MONTH($E150)-1)/12)*$H150</f>
        <v>-56.75389360083868</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-235.12933994656652</v>
      </c>
    </row>
    <row r="151" spans="2:23" s="9" customFormat="1">
      <c r="B151" s="66"/>
      <c r="E151" s="214">
        <v>43862</v>
      </c>
      <c r="F151" s="214" t="s">
        <v>187</v>
      </c>
      <c r="G151" s="215" t="s">
        <v>65</v>
      </c>
      <c r="H151" s="240">
        <f t="shared" ref="H151:H152" si="88">$C$51/12</f>
        <v>1.8166666666666667E-3</v>
      </c>
      <c r="I151" s="230">
        <f>(SUM('1.  LRAMVA Summary'!D$54:D$80)+SUM('1.  LRAMVA Summary'!D$81:D$82)*(MONTH($E151)-1)/12)*$H151</f>
        <v>20.801354312146955</v>
      </c>
      <c r="J151" s="230">
        <f>(SUM('1.  LRAMVA Summary'!E$54:E$80)+SUM('1.  LRAMVA Summary'!E$81:E$82)*(MONTH($E151)-1)/12)*$H151</f>
        <v>-205.48797651245513</v>
      </c>
      <c r="K151" s="230">
        <f>(SUM('1.  LRAMVA Summary'!F$54:F$80)+SUM('1.  LRAMVA Summary'!F$81:F$82)*(MONTH($E151)-1)/12)*$H151</f>
        <v>-58.256761638690271</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-242.94338383899847</v>
      </c>
    </row>
    <row r="152" spans="2:23" s="9" customFormat="1">
      <c r="B152" s="66"/>
      <c r="E152" s="214">
        <v>43891</v>
      </c>
      <c r="F152" s="214" t="s">
        <v>187</v>
      </c>
      <c r="G152" s="215" t="s">
        <v>65</v>
      </c>
      <c r="H152" s="240">
        <f t="shared" si="88"/>
        <v>1.8166666666666667E-3</v>
      </c>
      <c r="I152" s="230">
        <f>(SUM('1.  LRAMVA Summary'!D$54:D$80)+SUM('1.  LRAMVA Summary'!D$81:D$82)*(MONTH($E152)-1)/12)*$H152</f>
        <v>20.801354312146955</v>
      </c>
      <c r="J152" s="230">
        <f>(SUM('1.  LRAMVA Summary'!E$54:E$80)+SUM('1.  LRAMVA Summary'!E$81:E$82)*(MONTH($E152)-1)/12)*$H152</f>
        <v>-211.79915236703542</v>
      </c>
      <c r="K152" s="230">
        <f>(SUM('1.  LRAMVA Summary'!F$54:F$80)+SUM('1.  LRAMVA Summary'!F$81:F$82)*(MONTH($E152)-1)/12)*$H152</f>
        <v>-59.759629676541856</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-250.75742773143031</v>
      </c>
    </row>
    <row r="153" spans="2:23" s="9" customFormat="1">
      <c r="B153" s="66"/>
      <c r="E153" s="214">
        <v>43922</v>
      </c>
      <c r="F153" s="214" t="s">
        <v>187</v>
      </c>
      <c r="G153" s="215" t="s">
        <v>66</v>
      </c>
      <c r="H153" s="240">
        <f>$C$52/12</f>
        <v>1.8166666666666667E-3</v>
      </c>
      <c r="I153" s="230">
        <f>(SUM('1.  LRAMVA Summary'!D$54:D$80)+SUM('1.  LRAMVA Summary'!D$81:D$82)*(MONTH($E153)-1)/12)*$H153</f>
        <v>20.801354312146955</v>
      </c>
      <c r="J153" s="230">
        <f>(SUM('1.  LRAMVA Summary'!E$54:E$80)+SUM('1.  LRAMVA Summary'!E$81:E$82)*(MONTH($E153)-1)/12)*$H153</f>
        <v>-218.11032822161573</v>
      </c>
      <c r="K153" s="230">
        <f>(SUM('1.  LRAMVA Summary'!F$54:F$80)+SUM('1.  LRAMVA Summary'!F$81:F$82)*(MONTH($E153)-1)/12)*$H153</f>
        <v>-61.262497714393447</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-258.57147162386218</v>
      </c>
    </row>
    <row r="154" spans="2:23" s="9" customFormat="1">
      <c r="B154" s="66"/>
      <c r="E154" s="214">
        <v>43952</v>
      </c>
      <c r="F154" s="214" t="s">
        <v>187</v>
      </c>
      <c r="G154" s="215" t="s">
        <v>66</v>
      </c>
      <c r="H154" s="240">
        <f>$C$52/12</f>
        <v>1.8166666666666667E-3</v>
      </c>
      <c r="I154" s="230">
        <f>(SUM('1.  LRAMVA Summary'!D$54:D$80)+SUM('1.  LRAMVA Summary'!D$81:D$82)*(MONTH($E154)-1)/12)*$H154</f>
        <v>20.801354312146955</v>
      </c>
      <c r="J154" s="230">
        <f>(SUM('1.  LRAMVA Summary'!E$54:E$80)+SUM('1.  LRAMVA Summary'!E$81:E$82)*(MONTH($E154)-1)/12)*$H154</f>
        <v>-224.42150407619604</v>
      </c>
      <c r="K154" s="230">
        <f>(SUM('1.  LRAMVA Summary'!F$54:F$80)+SUM('1.  LRAMVA Summary'!F$81:F$82)*(MONTH($E154)-1)/12)*$H154</f>
        <v>-62.765365752245039</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-266.38551551629411</v>
      </c>
    </row>
    <row r="155" spans="2:23" s="9" customFormat="1">
      <c r="B155" s="66"/>
      <c r="E155" s="214">
        <v>43983</v>
      </c>
      <c r="F155" s="214" t="s">
        <v>187</v>
      </c>
      <c r="G155" s="215" t="s">
        <v>66</v>
      </c>
      <c r="H155" s="240">
        <f>$C$52/12</f>
        <v>1.8166666666666667E-3</v>
      </c>
      <c r="I155" s="230">
        <f>(SUM('1.  LRAMVA Summary'!D$54:D$80)+SUM('1.  LRAMVA Summary'!D$81:D$82)*(MONTH($E155)-1)/12)*$H155</f>
        <v>20.801354312146955</v>
      </c>
      <c r="J155" s="230">
        <f>(SUM('1.  LRAMVA Summary'!E$54:E$80)+SUM('1.  LRAMVA Summary'!E$81:E$82)*(MONTH($E155)-1)/12)*$H155</f>
        <v>-230.73267993077636</v>
      </c>
      <c r="K155" s="230">
        <f>(SUM('1.  LRAMVA Summary'!F$54:F$80)+SUM('1.  LRAMVA Summary'!F$81:F$82)*(MONTH($E155)-1)/12)*$H155</f>
        <v>-64.26823379009663</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-274.19955940872603</v>
      </c>
    </row>
    <row r="156" spans="2:23" s="9" customFormat="1">
      <c r="B156" s="66"/>
      <c r="E156" s="214">
        <v>44013</v>
      </c>
      <c r="F156" s="214" t="s">
        <v>187</v>
      </c>
      <c r="G156" s="215" t="s">
        <v>68</v>
      </c>
      <c r="H156" s="240">
        <f>$C$53/12</f>
        <v>4.75E-4</v>
      </c>
      <c r="I156" s="230">
        <f>(SUM('1.  LRAMVA Summary'!D$54:D$80)+SUM('1.  LRAMVA Summary'!D$81:D$82)*(MONTH($E156)-1)/12)*$H156</f>
        <v>5.4388862192310841</v>
      </c>
      <c r="J156" s="230">
        <f>(SUM('1.  LRAMVA Summary'!E$54:E$80)+SUM('1.  LRAMVA Summary'!E$81:E$82)*(MONTH($E156)-1)/12)*$H156</f>
        <v>-61.979356787914362</v>
      </c>
      <c r="K156" s="230">
        <f>(SUM('1.  LRAMVA Summary'!F$54:F$80)+SUM('1.  LRAMVA Summary'!F$81:F$82)*(MONTH($E156)-1)/12)*$H156</f>
        <v>-17.197031211894718</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-73.737501780577986</v>
      </c>
    </row>
    <row r="157" spans="2:23" s="9" customFormat="1">
      <c r="B157" s="66"/>
      <c r="E157" s="214">
        <v>44044</v>
      </c>
      <c r="F157" s="214" t="s">
        <v>187</v>
      </c>
      <c r="G157" s="215" t="s">
        <v>68</v>
      </c>
      <c r="H157" s="240">
        <f>$C$53/12</f>
        <v>4.75E-4</v>
      </c>
      <c r="I157" s="230">
        <f>(SUM('1.  LRAMVA Summary'!D$54:D$80)+SUM('1.  LRAMVA Summary'!D$81:D$82)*(MONTH($E157)-1)/12)*$H157</f>
        <v>5.4388862192310841</v>
      </c>
      <c r="J157" s="230">
        <f>(SUM('1.  LRAMVA Summary'!E$54:E$80)+SUM('1.  LRAMVA Summary'!E$81:E$82)*(MONTH($E157)-1)/12)*$H157</f>
        <v>-63.629526621451419</v>
      </c>
      <c r="K157" s="230">
        <f>(SUM('1.  LRAMVA Summary'!F$54:F$80)+SUM('1.  LRAMVA Summary'!F$81:F$82)*(MONTH($E157)-1)/12)*$H157</f>
        <v>-17.589982946562333</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-75.780623348782669</v>
      </c>
    </row>
    <row r="158" spans="2:23" s="9" customFormat="1">
      <c r="B158" s="66"/>
      <c r="E158" s="214">
        <v>44075</v>
      </c>
      <c r="F158" s="214" t="s">
        <v>187</v>
      </c>
      <c r="G158" s="215" t="s">
        <v>68</v>
      </c>
      <c r="H158" s="240">
        <f>$C$53/12</f>
        <v>4.75E-4</v>
      </c>
      <c r="I158" s="230">
        <f>(SUM('1.  LRAMVA Summary'!D$54:D$80)+SUM('1.  LRAMVA Summary'!D$81:D$82)*(MONTH($E158)-1)/12)*$H158</f>
        <v>5.4388862192310841</v>
      </c>
      <c r="J158" s="230">
        <f>(SUM('1.  LRAMVA Summary'!E$54:E$80)+SUM('1.  LRAMVA Summary'!E$81:E$82)*(MONTH($E158)-1)/12)*$H158</f>
        <v>-65.279696454988454</v>
      </c>
      <c r="K158" s="230">
        <f>(SUM('1.  LRAMVA Summary'!F$54:F$80)+SUM('1.  LRAMVA Summary'!F$81:F$82)*(MONTH($E158)-1)/12)*$H158</f>
        <v>-17.982934681229949</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-77.823744916987323</v>
      </c>
    </row>
    <row r="159" spans="2:23" s="9" customFormat="1">
      <c r="B159" s="66"/>
      <c r="E159" s="214">
        <v>44105</v>
      </c>
      <c r="F159" s="214" t="s">
        <v>187</v>
      </c>
      <c r="G159" s="215" t="s">
        <v>69</v>
      </c>
      <c r="H159" s="240">
        <f>$C$54/12</f>
        <v>4.75E-4</v>
      </c>
      <c r="I159" s="230">
        <f>(SUM('1.  LRAMVA Summary'!D$54:D$80)+SUM('1.  LRAMVA Summary'!D$81:D$82)*(MONTH($E159)-1)/12)*$H159</f>
        <v>5.4388862192310841</v>
      </c>
      <c r="J159" s="230">
        <f>(SUM('1.  LRAMVA Summary'!E$54:E$80)+SUM('1.  LRAMVA Summary'!E$81:E$82)*(MONTH($E159)-1)/12)*$H159</f>
        <v>-66.929866288525517</v>
      </c>
      <c r="K159" s="230">
        <f>(SUM('1.  LRAMVA Summary'!F$54:F$80)+SUM('1.  LRAMVA Summary'!F$81:F$82)*(MONTH($E159)-1)/12)*$H159</f>
        <v>-18.375886415897568</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-79.866866485191991</v>
      </c>
    </row>
    <row r="160" spans="2:23" s="9" customFormat="1">
      <c r="B160" s="66"/>
      <c r="E160" s="214">
        <v>44136</v>
      </c>
      <c r="F160" s="214" t="s">
        <v>187</v>
      </c>
      <c r="G160" s="215" t="s">
        <v>69</v>
      </c>
      <c r="H160" s="240">
        <f>$C$54/12</f>
        <v>4.75E-4</v>
      </c>
      <c r="I160" s="230">
        <f>(SUM('1.  LRAMVA Summary'!D$54:D$80)+SUM('1.  LRAMVA Summary'!D$81:D$82)*(MONTH($E160)-1)/12)*$H160</f>
        <v>5.4388862192310841</v>
      </c>
      <c r="J160" s="230">
        <f>(SUM('1.  LRAMVA Summary'!E$54:E$80)+SUM('1.  LRAMVA Summary'!E$81:E$82)*(MONTH($E160)-1)/12)*$H160</f>
        <v>-68.580036122062566</v>
      </c>
      <c r="K160" s="230">
        <f>(SUM('1.  LRAMVA Summary'!F$54:F$80)+SUM('1.  LRAMVA Summary'!F$81:F$82)*(MONTH($E160)-1)/12)*$H160</f>
        <v>-18.768838150565188</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-81.90998805339666</v>
      </c>
    </row>
    <row r="161" spans="2:23" s="9" customFormat="1">
      <c r="B161" s="66"/>
      <c r="E161" s="214">
        <v>44166</v>
      </c>
      <c r="F161" s="214" t="s">
        <v>187</v>
      </c>
      <c r="G161" s="215" t="s">
        <v>69</v>
      </c>
      <c r="H161" s="240">
        <f>$C$54/12</f>
        <v>4.75E-4</v>
      </c>
      <c r="I161" s="230">
        <f>(SUM('1.  LRAMVA Summary'!D$54:D$80)+SUM('1.  LRAMVA Summary'!D$81:D$82)*(MONTH($E161)-1)/12)*$H161</f>
        <v>5.4388862192310841</v>
      </c>
      <c r="J161" s="230">
        <f>(SUM('1.  LRAMVA Summary'!E$54:E$80)+SUM('1.  LRAMVA Summary'!E$81:E$82)*(MONTH($E161)-1)/12)*$H161</f>
        <v>-70.230205955599629</v>
      </c>
      <c r="K161" s="230">
        <f>(SUM('1.  LRAMVA Summary'!F$54:F$80)+SUM('1.  LRAMVA Summary'!F$81:F$82)*(MONTH($E161)-1)/12)*$H161</f>
        <v>-19.161789885232803</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-83.953109621601357</v>
      </c>
    </row>
    <row r="162" spans="2:23" s="9" customFormat="1" ht="14.65" thickBot="1">
      <c r="B162" s="66"/>
      <c r="E162" s="216" t="s">
        <v>469</v>
      </c>
      <c r="F162" s="216"/>
      <c r="G162" s="217"/>
      <c r="H162" s="218"/>
      <c r="I162" s="219">
        <f>SUM(I149:I161)</f>
        <v>557.44867535838796</v>
      </c>
      <c r="J162" s="219">
        <f>SUM(J149:J161)</f>
        <v>-4692.2019377103397</v>
      </c>
      <c r="K162" s="219">
        <f t="shared" ref="K162:O162" si="90">SUM(K149:K161)</f>
        <v>-1426.2709000993166</v>
      </c>
      <c r="L162" s="219">
        <f t="shared" si="90"/>
        <v>0</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-5561.0241624512673</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557.44867535838796</v>
      </c>
      <c r="J164" s="228">
        <f t="shared" ref="J164:U164" si="92">J162+J163</f>
        <v>-4692.2019377103397</v>
      </c>
      <c r="K164" s="228">
        <f t="shared" si="92"/>
        <v>-1426.2709000993166</v>
      </c>
      <c r="L164" s="228">
        <f t="shared" si="92"/>
        <v>0</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-5561.0241624512673</v>
      </c>
    </row>
    <row r="165" spans="2:23">
      <c r="E165" s="214">
        <v>44197</v>
      </c>
      <c r="F165" s="214" t="s">
        <v>729</v>
      </c>
      <c r="G165" s="215" t="s">
        <v>65</v>
      </c>
      <c r="H165" s="240">
        <f>$C$55/12</f>
        <v>4.75E-4</v>
      </c>
      <c r="I165" s="230">
        <f>(SUM('1.  LRAMVA Summary'!D$54:D$80)+SUM('1.  LRAMVA Summary'!D$81:D$82)*(MONTH($E165)-1)/12)*$H165</f>
        <v>5.4388862192310841</v>
      </c>
      <c r="J165" s="230">
        <f>(SUM('1.  LRAMVA Summary'!E$54:E$80)+SUM('1.  LRAMVA Summary'!E$81:E$82)*(MONTH($E165)-1)/12)*$H165</f>
        <v>-52.078337786692032</v>
      </c>
      <c r="K165" s="230">
        <f>(SUM('1.  LRAMVA Summary'!F$54:F$80)+SUM('1.  LRAMVA Summary'!F$81:F$82)*(MONTH($E165)-1)/12)*$H165</f>
        <v>-14.839320803889013</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-61.478772371349962</v>
      </c>
    </row>
    <row r="166" spans="2:23">
      <c r="E166" s="214">
        <v>44228</v>
      </c>
      <c r="F166" s="214" t="s">
        <v>729</v>
      </c>
      <c r="G166" s="215" t="s">
        <v>65</v>
      </c>
      <c r="H166" s="240">
        <f t="shared" ref="H166:H167" si="93">$C$55/12</f>
        <v>4.75E-4</v>
      </c>
      <c r="I166" s="230">
        <f>(SUM('1.  LRAMVA Summary'!D$54:D$80)+SUM('1.  LRAMVA Summary'!D$81:D$82)*(MONTH($E166)-1)/12)*$H166</f>
        <v>5.4388862192310841</v>
      </c>
      <c r="J166" s="230">
        <f>(SUM('1.  LRAMVA Summary'!E$54:E$80)+SUM('1.  LRAMVA Summary'!E$81:E$82)*(MONTH($E166)-1)/12)*$H166</f>
        <v>-53.728507620229088</v>
      </c>
      <c r="K166" s="230">
        <f>(SUM('1.  LRAMVA Summary'!F$54:F$80)+SUM('1.  LRAMVA Summary'!F$81:F$82)*(MONTH($E166)-1)/12)*$H166</f>
        <v>-15.23227253855663</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-63.52189393955463</v>
      </c>
    </row>
    <row r="167" spans="2:23">
      <c r="E167" s="214">
        <v>44256</v>
      </c>
      <c r="F167" s="214" t="s">
        <v>729</v>
      </c>
      <c r="G167" s="215" t="s">
        <v>65</v>
      </c>
      <c r="H167" s="240">
        <f t="shared" si="93"/>
        <v>4.75E-4</v>
      </c>
      <c r="I167" s="230">
        <f>(SUM('1.  LRAMVA Summary'!D$54:D$80)+SUM('1.  LRAMVA Summary'!D$81:D$82)*(MONTH($E167)-1)/12)*$H167</f>
        <v>5.4388862192310841</v>
      </c>
      <c r="J167" s="230">
        <f>(SUM('1.  LRAMVA Summary'!E$54:E$80)+SUM('1.  LRAMVA Summary'!E$81:E$82)*(MONTH($E167)-1)/12)*$H167</f>
        <v>-55.378677453766137</v>
      </c>
      <c r="K167" s="230">
        <f>(SUM('1.  LRAMVA Summary'!F$54:F$80)+SUM('1.  LRAMVA Summary'!F$81:F$82)*(MONTH($E167)-1)/12)*$H167</f>
        <v>-15.625224273224246</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-65.565015507759298</v>
      </c>
    </row>
    <row r="168" spans="2:23">
      <c r="E168" s="214">
        <v>44287</v>
      </c>
      <c r="F168" s="214" t="s">
        <v>729</v>
      </c>
      <c r="G168" s="215" t="s">
        <v>66</v>
      </c>
      <c r="H168" s="240">
        <f>$C$56/12</f>
        <v>4.75E-4</v>
      </c>
      <c r="I168" s="230">
        <f>(SUM('1.  LRAMVA Summary'!D$54:D$80)+SUM('1.  LRAMVA Summary'!D$81:D$82)*(MONTH($E168)-1)/12)*$H168</f>
        <v>5.4388862192310841</v>
      </c>
      <c r="J168" s="230">
        <f>(SUM('1.  LRAMVA Summary'!E$54:E$80)+SUM('1.  LRAMVA Summary'!E$81:E$82)*(MONTH($E168)-1)/12)*$H168</f>
        <v>-57.028847287303194</v>
      </c>
      <c r="K168" s="230">
        <f>(SUM('1.  LRAMVA Summary'!F$54:F$80)+SUM('1.  LRAMVA Summary'!F$81:F$82)*(MONTH($E168)-1)/12)*$H168</f>
        <v>-16.018176007891864</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-67.608137075963967</v>
      </c>
    </row>
    <row r="169" spans="2:23">
      <c r="E169" s="214">
        <v>44317</v>
      </c>
      <c r="F169" s="214" t="s">
        <v>729</v>
      </c>
      <c r="G169" s="215" t="s">
        <v>66</v>
      </c>
      <c r="H169" s="240">
        <f t="shared" ref="H169:H170" si="95">$C$56/12</f>
        <v>4.75E-4</v>
      </c>
      <c r="I169" s="230">
        <f>(SUM('1.  LRAMVA Summary'!D$54:D$80)+SUM('1.  LRAMVA Summary'!D$81:D$82)*(MONTH($E169)-1)/12)*$H169</f>
        <v>5.4388862192310841</v>
      </c>
      <c r="J169" s="230">
        <f>(SUM('1.  LRAMVA Summary'!E$54:E$80)+SUM('1.  LRAMVA Summary'!E$81:E$82)*(MONTH($E169)-1)/12)*$H169</f>
        <v>-58.67901712084025</v>
      </c>
      <c r="K169" s="230">
        <f>(SUM('1.  LRAMVA Summary'!F$54:F$80)+SUM('1.  LRAMVA Summary'!F$81:F$82)*(MONTH($E169)-1)/12)*$H169</f>
        <v>-16.411127742559483</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-69.651258644168649</v>
      </c>
    </row>
    <row r="170" spans="2:23">
      <c r="E170" s="214">
        <v>44348</v>
      </c>
      <c r="F170" s="214" t="s">
        <v>729</v>
      </c>
      <c r="G170" s="215" t="s">
        <v>66</v>
      </c>
      <c r="H170" s="240">
        <f t="shared" si="95"/>
        <v>4.75E-4</v>
      </c>
      <c r="I170" s="230">
        <f>(SUM('1.  LRAMVA Summary'!D$54:D$80)+SUM('1.  LRAMVA Summary'!D$81:D$82)*(MONTH($E170)-1)/12)*$H170</f>
        <v>5.4388862192310841</v>
      </c>
      <c r="J170" s="230">
        <f>(SUM('1.  LRAMVA Summary'!E$54:E$80)+SUM('1.  LRAMVA Summary'!E$81:E$82)*(MONTH($E170)-1)/12)*$H170</f>
        <v>-60.329186954377306</v>
      </c>
      <c r="K170" s="230">
        <f>(SUM('1.  LRAMVA Summary'!F$54:F$80)+SUM('1.  LRAMVA Summary'!F$81:F$82)*(MONTH($E170)-1)/12)*$H170</f>
        <v>-16.804079477227102</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-71.694380212373318</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4.65" thickBot="1">
      <c r="E177" s="216" t="s">
        <v>724</v>
      </c>
      <c r="F177" s="216"/>
      <c r="G177" s="217"/>
      <c r="H177" s="218"/>
      <c r="I177" s="219">
        <f>SUM(I164:I176)</f>
        <v>590.08199267377461</v>
      </c>
      <c r="J177" s="219">
        <f>SUM(J164:J176)</f>
        <v>-5029.4245119335474</v>
      </c>
      <c r="K177" s="219">
        <f t="shared" ref="K177:V177" si="96">SUM(K164:K176)</f>
        <v>-1521.2011009426649</v>
      </c>
      <c r="L177" s="219">
        <f t="shared" si="96"/>
        <v>0</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-5960.5436202024366</v>
      </c>
    </row>
    <row r="178" spans="5:23" ht="14.6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590.08199267377461</v>
      </c>
      <c r="J179" s="228">
        <f t="shared" ref="J179:U179" si="97">J177+J178</f>
        <v>-5029.4245119335474</v>
      </c>
      <c r="K179" s="228">
        <f t="shared" si="97"/>
        <v>-1521.2011009426649</v>
      </c>
      <c r="L179" s="228">
        <f t="shared" si="97"/>
        <v>0</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-5960.5436202024366</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4.65" thickBot="1">
      <c r="E192" s="216" t="s">
        <v>726</v>
      </c>
      <c r="F192" s="216"/>
      <c r="G192" s="217"/>
      <c r="H192" s="218"/>
      <c r="I192" s="219">
        <f>SUM(I179:I191)</f>
        <v>590.08199267377461</v>
      </c>
      <c r="J192" s="219">
        <f>SUM(J179:J191)</f>
        <v>-5029.4245119335474</v>
      </c>
      <c r="K192" s="219">
        <f t="shared" ref="K192:V192" si="99">SUM(K179:K191)</f>
        <v>-1521.2011009426649</v>
      </c>
      <c r="L192" s="219">
        <f t="shared" si="99"/>
        <v>0</v>
      </c>
      <c r="M192" s="219">
        <f t="shared" si="99"/>
        <v>0</v>
      </c>
      <c r="N192" s="219">
        <f t="shared" si="99"/>
        <v>0</v>
      </c>
      <c r="O192" s="219">
        <f t="shared" si="99"/>
        <v>0</v>
      </c>
      <c r="P192" s="219">
        <f t="shared" si="99"/>
        <v>0</v>
      </c>
      <c r="Q192" s="219">
        <f t="shared" si="99"/>
        <v>0</v>
      </c>
      <c r="R192" s="219">
        <f t="shared" si="99"/>
        <v>0</v>
      </c>
      <c r="S192" s="219">
        <f t="shared" si="99"/>
        <v>0</v>
      </c>
      <c r="T192" s="219">
        <f t="shared" si="99"/>
        <v>0</v>
      </c>
      <c r="U192" s="219">
        <f t="shared" si="99"/>
        <v>0</v>
      </c>
      <c r="V192" s="219">
        <f t="shared" si="99"/>
        <v>0</v>
      </c>
      <c r="W192" s="219">
        <f>SUM(W179:W191)</f>
        <v>-5960.5436202024366</v>
      </c>
    </row>
    <row r="193" spans="5:23" ht="14.6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590.08199267377461</v>
      </c>
      <c r="J194" s="228">
        <f t="shared" ref="J194:U194" si="100">J192+J193</f>
        <v>-5029.4245119335474</v>
      </c>
      <c r="K194" s="228">
        <f t="shared" si="100"/>
        <v>-1521.2011009426649</v>
      </c>
      <c r="L194" s="228">
        <f t="shared" si="100"/>
        <v>0</v>
      </c>
      <c r="M194" s="228">
        <f t="shared" si="100"/>
        <v>0</v>
      </c>
      <c r="N194" s="228">
        <f t="shared" si="100"/>
        <v>0</v>
      </c>
      <c r="O194" s="228">
        <f t="shared" si="100"/>
        <v>0</v>
      </c>
      <c r="P194" s="228">
        <f t="shared" si="100"/>
        <v>0</v>
      </c>
      <c r="Q194" s="228">
        <f t="shared" si="100"/>
        <v>0</v>
      </c>
      <c r="R194" s="228">
        <f t="shared" si="100"/>
        <v>0</v>
      </c>
      <c r="S194" s="228">
        <f t="shared" si="100"/>
        <v>0</v>
      </c>
      <c r="T194" s="228">
        <f t="shared" si="100"/>
        <v>0</v>
      </c>
      <c r="U194" s="228">
        <f t="shared" si="100"/>
        <v>0</v>
      </c>
      <c r="V194" s="228">
        <f>V192+V193</f>
        <v>0</v>
      </c>
      <c r="W194" s="228">
        <f>W192+W193</f>
        <v>-5960.5436202024366</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4.65" thickBot="1">
      <c r="E207" s="216" t="s">
        <v>728</v>
      </c>
      <c r="F207" s="216"/>
      <c r="G207" s="217"/>
      <c r="H207" s="218"/>
      <c r="I207" s="219">
        <f>SUM(I194:I206)</f>
        <v>590.08199267377461</v>
      </c>
      <c r="J207" s="219">
        <f>SUM(J194:J206)</f>
        <v>-5029.4245119335474</v>
      </c>
      <c r="K207" s="219">
        <f t="shared" ref="K207:V207" si="102">SUM(K194:K206)</f>
        <v>-1521.2011009426649</v>
      </c>
      <c r="L207" s="219">
        <f t="shared" si="102"/>
        <v>0</v>
      </c>
      <c r="M207" s="219">
        <f t="shared" si="102"/>
        <v>0</v>
      </c>
      <c r="N207" s="219">
        <f t="shared" si="102"/>
        <v>0</v>
      </c>
      <c r="O207" s="219">
        <f t="shared" si="102"/>
        <v>0</v>
      </c>
      <c r="P207" s="219">
        <f t="shared" si="102"/>
        <v>0</v>
      </c>
      <c r="Q207" s="219">
        <f t="shared" si="102"/>
        <v>0</v>
      </c>
      <c r="R207" s="219">
        <f t="shared" si="102"/>
        <v>0</v>
      </c>
      <c r="S207" s="219">
        <f t="shared" si="102"/>
        <v>0</v>
      </c>
      <c r="T207" s="219">
        <f t="shared" si="102"/>
        <v>0</v>
      </c>
      <c r="U207" s="219">
        <f t="shared" si="102"/>
        <v>0</v>
      </c>
      <c r="V207" s="219">
        <f t="shared" si="102"/>
        <v>0</v>
      </c>
      <c r="W207" s="219">
        <f>SUM(W194:W206)</f>
        <v>-5960.5436202024366</v>
      </c>
    </row>
    <row r="208" spans="5:23" ht="14.6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590.08199267377461</v>
      </c>
      <c r="J209" s="228">
        <f t="shared" ref="J209:U209" si="103">J207+J208</f>
        <v>-5029.4245119335474</v>
      </c>
      <c r="K209" s="228">
        <f t="shared" si="103"/>
        <v>-1521.2011009426649</v>
      </c>
      <c r="L209" s="228">
        <f t="shared" si="103"/>
        <v>0</v>
      </c>
      <c r="M209" s="228">
        <f t="shared" si="103"/>
        <v>0</v>
      </c>
      <c r="N209" s="228">
        <f t="shared" si="103"/>
        <v>0</v>
      </c>
      <c r="O209" s="228">
        <f t="shared" si="103"/>
        <v>0</v>
      </c>
      <c r="P209" s="228">
        <f t="shared" si="103"/>
        <v>0</v>
      </c>
      <c r="Q209" s="228">
        <f t="shared" si="103"/>
        <v>0</v>
      </c>
      <c r="R209" s="228">
        <f t="shared" si="103"/>
        <v>0</v>
      </c>
      <c r="S209" s="228">
        <f t="shared" si="103"/>
        <v>0</v>
      </c>
      <c r="T209" s="228">
        <f t="shared" si="103"/>
        <v>0</v>
      </c>
      <c r="U209" s="228">
        <f t="shared" si="103"/>
        <v>0</v>
      </c>
      <c r="V209" s="228">
        <f>V207+V208</f>
        <v>0</v>
      </c>
      <c r="W209" s="228">
        <f>W207+W208</f>
        <v>-5960.5436202024366</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4.65" thickBot="1">
      <c r="E222" s="216" t="s">
        <v>748</v>
      </c>
      <c r="F222" s="216"/>
      <c r="G222" s="217"/>
      <c r="H222" s="218"/>
      <c r="I222" s="219">
        <f>SUM(I209:I221)</f>
        <v>590.08199267377461</v>
      </c>
      <c r="J222" s="219">
        <f>SUM(J209:J221)</f>
        <v>-5029.4245119335474</v>
      </c>
      <c r="K222" s="219">
        <f t="shared" ref="K222:V222" si="105">SUM(K209:K221)</f>
        <v>-1521.2011009426649</v>
      </c>
      <c r="L222" s="219">
        <f t="shared" si="105"/>
        <v>0</v>
      </c>
      <c r="M222" s="219">
        <f t="shared" si="105"/>
        <v>0</v>
      </c>
      <c r="N222" s="219">
        <f t="shared" si="105"/>
        <v>0</v>
      </c>
      <c r="O222" s="219">
        <f t="shared" si="105"/>
        <v>0</v>
      </c>
      <c r="P222" s="219">
        <f t="shared" si="105"/>
        <v>0</v>
      </c>
      <c r="Q222" s="219">
        <f t="shared" si="105"/>
        <v>0</v>
      </c>
      <c r="R222" s="219">
        <f t="shared" si="105"/>
        <v>0</v>
      </c>
      <c r="S222" s="219">
        <f t="shared" si="105"/>
        <v>0</v>
      </c>
      <c r="T222" s="219">
        <f t="shared" si="105"/>
        <v>0</v>
      </c>
      <c r="U222" s="219">
        <f t="shared" si="105"/>
        <v>0</v>
      </c>
      <c r="V222" s="219">
        <f t="shared" si="105"/>
        <v>0</v>
      </c>
      <c r="W222" s="219">
        <f>SUM(W209:W221)</f>
        <v>-5960.5436202024366</v>
      </c>
    </row>
    <row r="223" spans="5:23" ht="14.6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590.08199267377461</v>
      </c>
      <c r="J224" s="228">
        <f t="shared" ref="J224:U224" si="106">J222+J223</f>
        <v>-5029.4245119335474</v>
      </c>
      <c r="K224" s="228">
        <f t="shared" si="106"/>
        <v>-1521.2011009426649</v>
      </c>
      <c r="L224" s="228">
        <f t="shared" si="106"/>
        <v>0</v>
      </c>
      <c r="M224" s="228">
        <f t="shared" si="106"/>
        <v>0</v>
      </c>
      <c r="N224" s="228">
        <f t="shared" si="106"/>
        <v>0</v>
      </c>
      <c r="O224" s="228">
        <f t="shared" si="106"/>
        <v>0</v>
      </c>
      <c r="P224" s="228">
        <f t="shared" si="106"/>
        <v>0</v>
      </c>
      <c r="Q224" s="228">
        <f t="shared" si="106"/>
        <v>0</v>
      </c>
      <c r="R224" s="228">
        <f t="shared" si="106"/>
        <v>0</v>
      </c>
      <c r="S224" s="228">
        <f t="shared" si="106"/>
        <v>0</v>
      </c>
      <c r="T224" s="228">
        <f t="shared" si="106"/>
        <v>0</v>
      </c>
      <c r="U224" s="228">
        <f t="shared" si="106"/>
        <v>0</v>
      </c>
      <c r="V224" s="228">
        <f>V222+V223</f>
        <v>0</v>
      </c>
      <c r="W224" s="228">
        <f>W222+W223</f>
        <v>-5960.5436202024366</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4.65" thickBot="1">
      <c r="E237" s="216" t="s">
        <v>749</v>
      </c>
      <c r="F237" s="216"/>
      <c r="G237" s="217"/>
      <c r="H237" s="218"/>
      <c r="I237" s="219">
        <f>SUM(I224:I236)</f>
        <v>590.08199267377461</v>
      </c>
      <c r="J237" s="219">
        <f>SUM(J224:J236)</f>
        <v>-5029.4245119335474</v>
      </c>
      <c r="K237" s="219">
        <f t="shared" ref="K237:U237" si="108">SUM(K224:K236)</f>
        <v>-1521.2011009426649</v>
      </c>
      <c r="L237" s="219">
        <f t="shared" si="108"/>
        <v>0</v>
      </c>
      <c r="M237" s="219">
        <f>SUM(M224:M236)</f>
        <v>0</v>
      </c>
      <c r="N237" s="219">
        <f t="shared" si="108"/>
        <v>0</v>
      </c>
      <c r="O237" s="219">
        <f t="shared" si="108"/>
        <v>0</v>
      </c>
      <c r="P237" s="219">
        <f t="shared" si="108"/>
        <v>0</v>
      </c>
      <c r="Q237" s="219">
        <f t="shared" si="108"/>
        <v>0</v>
      </c>
      <c r="R237" s="219">
        <f t="shared" si="108"/>
        <v>0</v>
      </c>
      <c r="S237" s="219">
        <f t="shared" si="108"/>
        <v>0</v>
      </c>
      <c r="T237" s="219">
        <f t="shared" si="108"/>
        <v>0</v>
      </c>
      <c r="U237" s="219">
        <f t="shared" si="108"/>
        <v>0</v>
      </c>
      <c r="V237" s="219">
        <f>SUM(V224:V236)</f>
        <v>0</v>
      </c>
      <c r="W237" s="219">
        <f>SUM(W224:W236)</f>
        <v>-5960.5436202024366</v>
      </c>
    </row>
    <row r="238" spans="5:23" ht="14.6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22" zoomScale="90" zoomScaleNormal="90" workbookViewId="0">
      <selection activeCell="AI14" sqref="AI14"/>
    </sheetView>
  </sheetViews>
  <sheetFormatPr defaultColWidth="9" defaultRowHeight="14.25" outlineLevelRow="1"/>
  <cols>
    <col min="1" max="1" width="6" style="12" customWidth="1"/>
    <col min="2" max="2" width="24.265625" style="12" customWidth="1"/>
    <col min="3" max="3" width="11.3984375" style="12" customWidth="1"/>
    <col min="4" max="4" width="37.59765625" style="12" customWidth="1"/>
    <col min="5" max="5" width="35" style="12" bestFit="1" customWidth="1"/>
    <col min="6" max="6" width="26.59765625" style="12" customWidth="1"/>
    <col min="7" max="7" width="17" style="12" customWidth="1"/>
    <col min="8" max="8" width="19.3984375" style="12" customWidth="1"/>
    <col min="9" max="10" width="23" style="635" customWidth="1"/>
    <col min="11" max="11" width="2" style="16" customWidth="1"/>
    <col min="12" max="41" width="9" style="12"/>
    <col min="42" max="42" width="2" style="12" customWidth="1"/>
    <col min="43" max="43" width="12.597656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4.6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614</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608</v>
      </c>
      <c r="C17" s="90"/>
      <c r="D17" s="611" t="s">
        <v>588</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621</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620</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622</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
      <c r="B23" s="182" t="s">
        <v>593</v>
      </c>
      <c r="H23" s="10"/>
      <c r="I23" s="10"/>
      <c r="J23" s="10"/>
    </row>
    <row r="24" spans="2:73" s="670" customFormat="1" ht="21" customHeight="1">
      <c r="B24" s="702" t="s">
        <v>597</v>
      </c>
      <c r="C24" s="823" t="s">
        <v>598</v>
      </c>
      <c r="D24" s="823"/>
      <c r="E24" s="823"/>
      <c r="F24" s="823"/>
      <c r="G24" s="823"/>
      <c r="H24" s="678" t="s">
        <v>595</v>
      </c>
      <c r="I24" s="678" t="s">
        <v>594</v>
      </c>
      <c r="J24" s="678" t="s">
        <v>596</v>
      </c>
      <c r="K24" s="669"/>
      <c r="L24" s="670" t="s">
        <v>598</v>
      </c>
      <c r="AQ24" s="670" t="s">
        <v>598</v>
      </c>
      <c r="BU24" s="669"/>
    </row>
    <row r="25" spans="2:73" s="250" customFormat="1" ht="49.5" customHeight="1">
      <c r="B25" s="245" t="s">
        <v>472</v>
      </c>
      <c r="C25" s="245" t="s">
        <v>211</v>
      </c>
      <c r="D25" s="628" t="s">
        <v>473</v>
      </c>
      <c r="E25" s="245" t="s">
        <v>208</v>
      </c>
      <c r="F25" s="245" t="s">
        <v>474</v>
      </c>
      <c r="G25" s="245" t="s">
        <v>475</v>
      </c>
      <c r="H25" s="628" t="s">
        <v>476</v>
      </c>
      <c r="I25" s="636" t="s">
        <v>586</v>
      </c>
      <c r="J25" s="643" t="s">
        <v>587</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3" zoomScale="110" zoomScaleNormal="110" workbookViewId="0">
      <selection activeCell="H21" sqref="H21"/>
    </sheetView>
  </sheetViews>
  <sheetFormatPr defaultColWidth="9" defaultRowHeight="14.25"/>
  <cols>
    <col min="1" max="1" width="9" style="12"/>
    <col min="2" max="2" width="10" style="12" customWidth="1"/>
    <col min="3" max="3" width="11.265625" style="12" customWidth="1"/>
    <col min="4" max="4" width="13.265625" style="12" customWidth="1"/>
    <col min="5" max="5" width="12.86328125" style="12" customWidth="1"/>
    <col min="6" max="6" width="12" style="12" customWidth="1"/>
    <col min="7" max="7" width="9" style="12"/>
    <col min="8" max="8" width="24.59765625" style="12" customWidth="1"/>
    <col min="9" max="9" width="11" style="12" customWidth="1"/>
    <col min="10" max="10" width="9" style="12"/>
    <col min="11" max="11" width="11.59765625" style="12" customWidth="1"/>
    <col min="12" max="12" width="9" style="12"/>
    <col min="13" max="13" width="26" style="12" customWidth="1"/>
    <col min="14" max="14" width="10" style="12" customWidth="1"/>
    <col min="15" max="15" width="9" style="12"/>
    <col min="16" max="16" width="9.8632812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
      <c r="B15" s="588" t="s">
        <v>504</v>
      </c>
    </row>
    <row r="16" spans="1:17" ht="1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5" t="s">
        <v>714</v>
      </c>
      <c r="C18" s="825"/>
      <c r="D18" s="825"/>
      <c r="E18" s="825"/>
      <c r="F18" s="825"/>
      <c r="G18" s="825"/>
      <c r="H18" s="825"/>
      <c r="I18" s="825"/>
      <c r="J18" s="825"/>
      <c r="K18" s="825"/>
      <c r="L18" s="825"/>
      <c r="M18" s="825"/>
      <c r="N18" s="825"/>
      <c r="O18" s="825"/>
      <c r="P18" s="825"/>
      <c r="Q18" s="825"/>
      <c r="R18" s="825"/>
      <c r="S18" s="825"/>
      <c r="T18" s="825"/>
      <c r="U18" s="825"/>
    </row>
    <row r="21" spans="2:21" ht="21">
      <c r="B21" s="744" t="s">
        <v>698</v>
      </c>
    </row>
    <row r="23" spans="2:21" ht="21">
      <c r="B23" s="744" t="s">
        <v>699</v>
      </c>
      <c r="C23" s="745"/>
      <c r="E23" s="745"/>
      <c r="F23" s="745"/>
      <c r="H23" s="744" t="s">
        <v>700</v>
      </c>
    </row>
    <row r="24" spans="2:21" ht="18.75" customHeight="1">
      <c r="B24" s="824" t="s">
        <v>677</v>
      </c>
      <c r="C24" s="824"/>
      <c r="D24" s="824"/>
      <c r="E24" s="824"/>
      <c r="F24" s="824"/>
      <c r="H24" s="12" t="s">
        <v>685</v>
      </c>
      <c r="M24" s="12" t="s">
        <v>686</v>
      </c>
    </row>
    <row r="25" spans="2:21" ht="42.75">
      <c r="B25" s="741" t="s">
        <v>62</v>
      </c>
      <c r="C25" s="741" t="s">
        <v>678</v>
      </c>
      <c r="D25" s="741" t="s">
        <v>679</v>
      </c>
      <c r="E25" s="741" t="s">
        <v>681</v>
      </c>
      <c r="F25" s="741" t="s">
        <v>680</v>
      </c>
      <c r="H25" s="741" t="s">
        <v>682</v>
      </c>
      <c r="I25" s="741" t="s">
        <v>683</v>
      </c>
      <c r="J25" s="741" t="s">
        <v>684</v>
      </c>
      <c r="K25" s="741" t="s">
        <v>678</v>
      </c>
      <c r="M25" s="741" t="s">
        <v>682</v>
      </c>
      <c r="N25" s="741" t="s">
        <v>683</v>
      </c>
      <c r="O25" s="741" t="s">
        <v>684</v>
      </c>
      <c r="P25" s="741" t="s">
        <v>678</v>
      </c>
    </row>
    <row r="26" spans="2:21" ht="15.75">
      <c r="B26" s="748"/>
      <c r="C26" s="748" t="s">
        <v>688</v>
      </c>
      <c r="D26" s="748" t="s">
        <v>689</v>
      </c>
      <c r="E26" s="748" t="s">
        <v>690</v>
      </c>
      <c r="F26" s="748" t="s">
        <v>691</v>
      </c>
      <c r="H26" s="748"/>
      <c r="I26" s="748" t="s">
        <v>692</v>
      </c>
      <c r="J26" s="748" t="s">
        <v>693</v>
      </c>
      <c r="K26" s="748" t="s">
        <v>694</v>
      </c>
      <c r="M26" s="748"/>
      <c r="N26" s="748" t="s">
        <v>695</v>
      </c>
      <c r="O26" s="748" t="s">
        <v>696</v>
      </c>
      <c r="P26" s="748" t="s">
        <v>697</v>
      </c>
    </row>
    <row r="27" spans="2:21" ht="15.75" customHeight="1">
      <c r="B27" s="743" t="s">
        <v>702</v>
      </c>
      <c r="C27" s="751">
        <f>K49</f>
        <v>0</v>
      </c>
      <c r="D27" s="749"/>
      <c r="E27" s="742"/>
      <c r="F27" s="742"/>
      <c r="H27" s="742"/>
      <c r="I27" s="742"/>
      <c r="J27" s="742"/>
      <c r="K27" s="742">
        <f>I27*J27</f>
        <v>0</v>
      </c>
      <c r="M27" s="742"/>
      <c r="N27" s="742"/>
      <c r="O27" s="742"/>
      <c r="P27" s="742">
        <f>N27*O27</f>
        <v>0</v>
      </c>
    </row>
    <row r="28" spans="2:21" ht="15.75" customHeight="1">
      <c r="B28" s="743" t="s">
        <v>703</v>
      </c>
      <c r="C28" s="752">
        <f>P49</f>
        <v>0</v>
      </c>
      <c r="D28" s="753">
        <f>C28-C27</f>
        <v>0</v>
      </c>
      <c r="E28" s="742"/>
      <c r="F28" s="750">
        <f>D28*E28</f>
        <v>0</v>
      </c>
      <c r="H28" s="742"/>
      <c r="I28" s="742"/>
      <c r="J28" s="742"/>
      <c r="K28" s="742"/>
      <c r="M28" s="742"/>
      <c r="N28" s="742"/>
      <c r="O28" s="742"/>
      <c r="P28" s="742"/>
    </row>
    <row r="29" spans="2:21" ht="15.75" customHeight="1">
      <c r="B29" s="743" t="s">
        <v>704</v>
      </c>
      <c r="C29" s="742"/>
      <c r="D29" s="742"/>
      <c r="E29" s="742"/>
      <c r="F29" s="742"/>
      <c r="H29" s="742"/>
      <c r="I29" s="742"/>
      <c r="J29" s="742"/>
      <c r="K29" s="742"/>
      <c r="M29" s="742"/>
      <c r="N29" s="742"/>
      <c r="O29" s="742"/>
      <c r="P29" s="742"/>
    </row>
    <row r="30" spans="2:21" ht="15.75" customHeight="1">
      <c r="B30" s="743" t="s">
        <v>705</v>
      </c>
      <c r="C30" s="742"/>
      <c r="D30" s="742"/>
      <c r="E30" s="742"/>
      <c r="F30" s="742"/>
      <c r="H30" s="742"/>
      <c r="I30" s="742"/>
      <c r="J30" s="742"/>
      <c r="K30" s="742"/>
      <c r="M30" s="742"/>
      <c r="N30" s="742"/>
      <c r="O30" s="742"/>
      <c r="P30" s="742"/>
    </row>
    <row r="31" spans="2:21" ht="15.75" customHeight="1">
      <c r="B31" s="743" t="s">
        <v>706</v>
      </c>
      <c r="C31" s="742"/>
      <c r="D31" s="742"/>
      <c r="E31" s="742"/>
      <c r="F31" s="742"/>
      <c r="H31" s="742"/>
      <c r="I31" s="742"/>
      <c r="J31" s="742"/>
      <c r="K31" s="742"/>
      <c r="M31" s="742"/>
      <c r="N31" s="742"/>
      <c r="O31" s="742"/>
      <c r="P31" s="742"/>
    </row>
    <row r="32" spans="2:21" ht="15.75" customHeight="1">
      <c r="B32" s="743" t="s">
        <v>707</v>
      </c>
      <c r="C32" s="742"/>
      <c r="D32" s="742"/>
      <c r="E32" s="742"/>
      <c r="F32" s="742"/>
      <c r="H32" s="742"/>
      <c r="I32" s="742"/>
      <c r="J32" s="742"/>
      <c r="K32" s="742"/>
      <c r="M32" s="742"/>
      <c r="N32" s="742"/>
      <c r="O32" s="742"/>
      <c r="P32" s="742"/>
    </row>
    <row r="33" spans="2:16" ht="15.75" customHeight="1">
      <c r="B33" s="743" t="s">
        <v>708</v>
      </c>
      <c r="C33" s="742"/>
      <c r="D33" s="742"/>
      <c r="E33" s="742"/>
      <c r="F33" s="742"/>
      <c r="H33" s="742"/>
      <c r="I33" s="742"/>
      <c r="J33" s="742"/>
      <c r="K33" s="742"/>
      <c r="M33" s="742"/>
      <c r="N33" s="742"/>
      <c r="O33" s="742"/>
      <c r="P33" s="742"/>
    </row>
    <row r="34" spans="2:16" ht="15.75" customHeight="1">
      <c r="B34" s="743" t="s">
        <v>709</v>
      </c>
      <c r="C34" s="742"/>
      <c r="D34" s="742"/>
      <c r="E34" s="742"/>
      <c r="F34" s="742"/>
      <c r="H34" s="742"/>
      <c r="I34" s="742"/>
      <c r="J34" s="742"/>
      <c r="K34" s="742"/>
      <c r="M34" s="742"/>
      <c r="N34" s="742"/>
      <c r="O34" s="742"/>
      <c r="P34" s="742"/>
    </row>
    <row r="35" spans="2:16" ht="15.75" customHeight="1">
      <c r="B35" s="743" t="s">
        <v>710</v>
      </c>
      <c r="C35" s="742"/>
      <c r="D35" s="742"/>
      <c r="E35" s="742"/>
      <c r="F35" s="742"/>
      <c r="H35" s="742"/>
      <c r="I35" s="742"/>
      <c r="J35" s="742"/>
      <c r="K35" s="742"/>
      <c r="M35" s="742"/>
      <c r="N35" s="742"/>
      <c r="O35" s="742"/>
      <c r="P35" s="742"/>
    </row>
    <row r="36" spans="2:16" ht="15.75" customHeight="1">
      <c r="B36" s="743" t="s">
        <v>711</v>
      </c>
      <c r="C36" s="742"/>
      <c r="D36" s="742"/>
      <c r="E36" s="742"/>
      <c r="F36" s="742"/>
      <c r="H36" s="742"/>
      <c r="I36" s="742"/>
      <c r="J36" s="742"/>
      <c r="K36" s="742"/>
      <c r="M36" s="742"/>
      <c r="N36" s="742"/>
      <c r="O36" s="742"/>
      <c r="P36" s="742"/>
    </row>
    <row r="37" spans="2:16" ht="15.75" customHeight="1">
      <c r="B37" s="743" t="s">
        <v>712</v>
      </c>
      <c r="C37" s="742"/>
      <c r="D37" s="742"/>
      <c r="E37" s="742"/>
      <c r="F37" s="742"/>
      <c r="H37" s="742"/>
      <c r="I37" s="742"/>
      <c r="J37" s="742"/>
      <c r="K37" s="742"/>
      <c r="M37" s="742"/>
      <c r="N37" s="742"/>
      <c r="O37" s="742"/>
      <c r="P37" s="742"/>
    </row>
    <row r="38" spans="2:16" ht="15.75" customHeight="1">
      <c r="B38" s="743" t="s">
        <v>713</v>
      </c>
      <c r="C38" s="742"/>
      <c r="D38" s="742"/>
      <c r="E38" s="742"/>
      <c r="F38" s="742"/>
      <c r="H38" s="742"/>
      <c r="I38" s="742"/>
      <c r="J38" s="742"/>
      <c r="K38" s="742"/>
      <c r="M38" s="742"/>
      <c r="N38" s="742"/>
      <c r="O38" s="742"/>
      <c r="P38" s="742"/>
    </row>
    <row r="39" spans="2:16" ht="16.350000000000001" customHeight="1">
      <c r="B39" s="754" t="s">
        <v>26</v>
      </c>
      <c r="C39" s="755"/>
      <c r="D39" s="755"/>
      <c r="E39" s="755"/>
      <c r="F39" s="756">
        <f>SUM(F28:F38)</f>
        <v>0</v>
      </c>
      <c r="H39" s="742"/>
      <c r="I39" s="742"/>
      <c r="J39" s="742"/>
      <c r="K39" s="742"/>
      <c r="M39" s="742"/>
      <c r="N39" s="742"/>
      <c r="O39" s="742"/>
      <c r="P39" s="742"/>
    </row>
    <row r="40" spans="2:16">
      <c r="B40" s="743" t="s">
        <v>701</v>
      </c>
      <c r="C40" s="742"/>
      <c r="D40" s="742"/>
      <c r="E40" s="742"/>
      <c r="F40" s="742"/>
      <c r="H40" s="742"/>
      <c r="I40" s="742"/>
      <c r="J40" s="742"/>
      <c r="K40" s="742"/>
      <c r="M40" s="742"/>
      <c r="N40" s="742"/>
      <c r="O40" s="742"/>
      <c r="P40" s="742"/>
    </row>
    <row r="41" spans="2:16">
      <c r="B41" s="743" t="s">
        <v>701</v>
      </c>
      <c r="C41" s="742"/>
      <c r="D41" s="742"/>
      <c r="E41" s="742"/>
      <c r="F41" s="742"/>
      <c r="H41" s="742"/>
      <c r="I41" s="742"/>
      <c r="J41" s="742"/>
      <c r="K41" s="742"/>
      <c r="M41" s="742"/>
      <c r="N41" s="742"/>
      <c r="O41" s="742"/>
      <c r="P41" s="742"/>
    </row>
    <row r="42" spans="2:16">
      <c r="B42" s="743" t="s">
        <v>701</v>
      </c>
      <c r="C42" s="742"/>
      <c r="D42" s="742"/>
      <c r="E42" s="742"/>
      <c r="F42" s="742"/>
      <c r="H42" s="742"/>
      <c r="I42" s="742"/>
      <c r="J42" s="742"/>
      <c r="K42" s="742"/>
      <c r="M42" s="742"/>
      <c r="N42" s="742"/>
      <c r="O42" s="742"/>
      <c r="P42" s="742"/>
    </row>
    <row r="43" spans="2:16">
      <c r="B43" s="743" t="s">
        <v>701</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32" activePane="bottomLeft" state="frozen"/>
      <selection pane="bottomLeft" activeCell="F35" sqref="F35"/>
    </sheetView>
  </sheetViews>
  <sheetFormatPr defaultColWidth="9" defaultRowHeight="14.25"/>
  <cols>
    <col min="1" max="1" width="9" style="12"/>
    <col min="2" max="2" width="37" style="704" customWidth="1"/>
    <col min="3" max="3" width="9" style="10"/>
    <col min="4" max="16384" width="9" style="12"/>
  </cols>
  <sheetData>
    <row r="16" spans="2:21" ht="26.25" customHeight="1">
      <c r="B16" s="705" t="s">
        <v>560</v>
      </c>
      <c r="C16" s="767" t="s">
        <v>504</v>
      </c>
      <c r="D16" s="768"/>
      <c r="E16" s="768"/>
      <c r="F16" s="768"/>
      <c r="G16" s="768"/>
      <c r="H16" s="768"/>
      <c r="I16" s="768"/>
      <c r="J16" s="768"/>
      <c r="K16" s="768"/>
      <c r="L16" s="768"/>
      <c r="M16" s="768"/>
      <c r="N16" s="768"/>
      <c r="O16" s="768"/>
      <c r="P16" s="768"/>
      <c r="Q16" s="768"/>
      <c r="R16" s="768"/>
      <c r="S16" s="768"/>
      <c r="T16" s="768"/>
      <c r="U16" s="768"/>
    </row>
    <row r="17" spans="2:21" ht="55.5" customHeight="1">
      <c r="B17" s="706" t="s">
        <v>633</v>
      </c>
      <c r="C17" s="769" t="s">
        <v>737</v>
      </c>
      <c r="D17" s="769"/>
      <c r="E17" s="769"/>
      <c r="F17" s="769"/>
      <c r="G17" s="769"/>
      <c r="H17" s="769"/>
      <c r="I17" s="769"/>
      <c r="J17" s="769"/>
      <c r="K17" s="769"/>
      <c r="L17" s="769"/>
      <c r="M17" s="769"/>
      <c r="N17" s="769"/>
      <c r="O17" s="769"/>
      <c r="P17" s="769"/>
      <c r="Q17" s="769"/>
      <c r="R17" s="769"/>
      <c r="S17" s="769"/>
      <c r="T17" s="769"/>
      <c r="U17" s="770"/>
    </row>
    <row r="18" spans="2:21" ht="15.4">
      <c r="B18" s="707"/>
      <c r="C18" s="708"/>
      <c r="D18" s="709"/>
      <c r="E18" s="709"/>
      <c r="F18" s="709"/>
      <c r="G18" s="709"/>
      <c r="H18" s="709"/>
      <c r="I18" s="709"/>
      <c r="J18" s="709"/>
      <c r="K18" s="709"/>
      <c r="L18" s="709"/>
      <c r="M18" s="709"/>
      <c r="N18" s="709"/>
      <c r="O18" s="709"/>
      <c r="P18" s="709"/>
      <c r="Q18" s="709"/>
      <c r="R18" s="709"/>
      <c r="S18" s="709"/>
      <c r="T18" s="709"/>
      <c r="U18" s="710"/>
    </row>
    <row r="19" spans="2:21" ht="15.4">
      <c r="B19" s="707"/>
      <c r="C19" s="708" t="s">
        <v>637</v>
      </c>
      <c r="D19" s="709"/>
      <c r="E19" s="709"/>
      <c r="F19" s="709"/>
      <c r="G19" s="709"/>
      <c r="H19" s="709"/>
      <c r="I19" s="709"/>
      <c r="J19" s="709"/>
      <c r="K19" s="709"/>
      <c r="L19" s="709"/>
      <c r="M19" s="709"/>
      <c r="N19" s="709"/>
      <c r="O19" s="709"/>
      <c r="P19" s="709"/>
      <c r="Q19" s="709"/>
      <c r="R19" s="709"/>
      <c r="S19" s="709"/>
      <c r="T19" s="709"/>
      <c r="U19" s="710"/>
    </row>
    <row r="20" spans="2:21" ht="15.4">
      <c r="B20" s="707"/>
      <c r="C20" s="708"/>
      <c r="D20" s="709"/>
      <c r="E20" s="709"/>
      <c r="F20" s="709"/>
      <c r="G20" s="709"/>
      <c r="H20" s="709"/>
      <c r="I20" s="709"/>
      <c r="J20" s="709"/>
      <c r="K20" s="709"/>
      <c r="L20" s="709"/>
      <c r="M20" s="709"/>
      <c r="N20" s="709"/>
      <c r="O20" s="709"/>
      <c r="P20" s="709"/>
      <c r="Q20" s="709"/>
      <c r="R20" s="709"/>
      <c r="S20" s="709"/>
      <c r="T20" s="709"/>
      <c r="U20" s="710"/>
    </row>
    <row r="21" spans="2:21" ht="15.4">
      <c r="B21" s="707"/>
      <c r="C21" s="708" t="s">
        <v>634</v>
      </c>
      <c r="D21" s="709"/>
      <c r="E21" s="709"/>
      <c r="F21" s="709"/>
      <c r="G21" s="709"/>
      <c r="H21" s="709"/>
      <c r="I21" s="709"/>
      <c r="J21" s="709"/>
      <c r="K21" s="709"/>
      <c r="L21" s="709"/>
      <c r="M21" s="709"/>
      <c r="N21" s="709"/>
      <c r="O21" s="709"/>
      <c r="P21" s="709"/>
      <c r="Q21" s="709"/>
      <c r="R21" s="709"/>
      <c r="S21" s="709"/>
      <c r="T21" s="709"/>
      <c r="U21" s="710"/>
    </row>
    <row r="22" spans="2:21" ht="15.4">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3" t="s">
        <v>635</v>
      </c>
      <c r="D23" s="763"/>
      <c r="E23" s="763"/>
      <c r="F23" s="763"/>
      <c r="G23" s="763"/>
      <c r="H23" s="763"/>
      <c r="I23" s="763"/>
      <c r="J23" s="763"/>
      <c r="K23" s="763"/>
      <c r="L23" s="763"/>
      <c r="M23" s="763"/>
      <c r="N23" s="763"/>
      <c r="O23" s="763"/>
      <c r="P23" s="763"/>
      <c r="Q23" s="763"/>
      <c r="R23" s="763"/>
      <c r="S23" s="763"/>
      <c r="T23" s="709"/>
      <c r="U23" s="710"/>
    </row>
    <row r="24" spans="2:21" ht="15.4">
      <c r="B24" s="707"/>
      <c r="C24" s="708"/>
      <c r="D24" s="709"/>
      <c r="E24" s="709"/>
      <c r="F24" s="709"/>
      <c r="G24" s="709"/>
      <c r="H24" s="709"/>
      <c r="I24" s="709"/>
      <c r="J24" s="709"/>
      <c r="K24" s="709"/>
      <c r="L24" s="709"/>
      <c r="M24" s="709"/>
      <c r="N24" s="709"/>
      <c r="O24" s="709"/>
      <c r="P24" s="709"/>
      <c r="Q24" s="709"/>
      <c r="R24" s="709"/>
      <c r="S24" s="709"/>
      <c r="T24" s="709"/>
      <c r="U24" s="710"/>
    </row>
    <row r="25" spans="2:21" ht="15.4">
      <c r="B25" s="707"/>
      <c r="C25" s="708" t="s">
        <v>638</v>
      </c>
      <c r="D25" s="709"/>
      <c r="E25" s="709"/>
      <c r="F25" s="709"/>
      <c r="G25" s="709"/>
      <c r="H25" s="709"/>
      <c r="I25" s="709"/>
      <c r="J25" s="709"/>
      <c r="K25" s="709"/>
      <c r="L25" s="709"/>
      <c r="M25" s="709"/>
      <c r="N25" s="709"/>
      <c r="O25" s="709"/>
      <c r="P25" s="709"/>
      <c r="Q25" s="709"/>
      <c r="R25" s="709"/>
      <c r="S25" s="709"/>
      <c r="T25" s="709"/>
      <c r="U25" s="710"/>
    </row>
    <row r="26" spans="2:21" ht="15.4">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3" t="s">
        <v>636</v>
      </c>
      <c r="D27" s="763"/>
      <c r="E27" s="763"/>
      <c r="F27" s="763"/>
      <c r="G27" s="763"/>
      <c r="H27" s="763"/>
      <c r="I27" s="763"/>
      <c r="J27" s="763"/>
      <c r="K27" s="763"/>
      <c r="L27" s="763"/>
      <c r="M27" s="763"/>
      <c r="N27" s="763"/>
      <c r="O27" s="763"/>
      <c r="P27" s="763"/>
      <c r="Q27" s="763"/>
      <c r="R27" s="763"/>
      <c r="S27" s="763"/>
      <c r="T27" s="763"/>
      <c r="U27" s="764"/>
    </row>
    <row r="28" spans="2:21" ht="15.4">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3" t="s">
        <v>639</v>
      </c>
      <c r="D29" s="763"/>
      <c r="E29" s="763"/>
      <c r="F29" s="763"/>
      <c r="G29" s="763"/>
      <c r="H29" s="763"/>
      <c r="I29" s="763"/>
      <c r="J29" s="763"/>
      <c r="K29" s="763"/>
      <c r="L29" s="763"/>
      <c r="M29" s="763"/>
      <c r="N29" s="763"/>
      <c r="O29" s="763"/>
      <c r="P29" s="763"/>
      <c r="Q29" s="763"/>
      <c r="R29" s="763"/>
      <c r="S29" s="763"/>
      <c r="T29" s="763"/>
      <c r="U29" s="764"/>
    </row>
    <row r="30" spans="2:21" ht="15.4">
      <c r="B30" s="707"/>
      <c r="C30" s="708"/>
      <c r="D30" s="709"/>
      <c r="E30" s="709"/>
      <c r="F30" s="709"/>
      <c r="G30" s="709"/>
      <c r="H30" s="709"/>
      <c r="I30" s="709"/>
      <c r="J30" s="709"/>
      <c r="K30" s="709"/>
      <c r="L30" s="709"/>
      <c r="M30" s="709"/>
      <c r="N30" s="709"/>
      <c r="O30" s="709"/>
      <c r="P30" s="709"/>
      <c r="Q30" s="709"/>
      <c r="R30" s="709"/>
      <c r="S30" s="709"/>
      <c r="T30" s="709"/>
      <c r="U30" s="710"/>
    </row>
    <row r="31" spans="2:21" ht="15.4">
      <c r="B31" s="707"/>
      <c r="C31" s="708" t="s">
        <v>640</v>
      </c>
      <c r="D31" s="709"/>
      <c r="E31" s="709"/>
      <c r="F31" s="709"/>
      <c r="G31" s="709"/>
      <c r="H31" s="709"/>
      <c r="I31" s="709"/>
      <c r="J31" s="709"/>
      <c r="K31" s="709"/>
      <c r="L31" s="709"/>
      <c r="M31" s="709"/>
      <c r="N31" s="709"/>
      <c r="O31" s="709"/>
      <c r="P31" s="709"/>
      <c r="Q31" s="709"/>
      <c r="R31" s="709"/>
      <c r="S31" s="709"/>
      <c r="T31" s="709"/>
      <c r="U31" s="710"/>
    </row>
    <row r="32" spans="2:21" ht="15.4">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641</v>
      </c>
      <c r="C33" s="771" t="s">
        <v>642</v>
      </c>
      <c r="D33" s="771"/>
      <c r="E33" s="771"/>
      <c r="F33" s="771"/>
      <c r="G33" s="771"/>
      <c r="H33" s="771"/>
      <c r="I33" s="771"/>
      <c r="J33" s="771"/>
      <c r="K33" s="771"/>
      <c r="L33" s="771"/>
      <c r="M33" s="771"/>
      <c r="N33" s="771"/>
      <c r="O33" s="771"/>
      <c r="P33" s="771"/>
      <c r="Q33" s="771"/>
      <c r="R33" s="771"/>
      <c r="S33" s="771"/>
      <c r="T33" s="771"/>
      <c r="U33" s="77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4">
      <c r="B35" s="719" t="s">
        <v>643</v>
      </c>
      <c r="C35" s="720" t="s">
        <v>644</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645</v>
      </c>
      <c r="C37" s="765" t="s">
        <v>646</v>
      </c>
      <c r="D37" s="765"/>
      <c r="E37" s="765"/>
      <c r="F37" s="765"/>
      <c r="G37" s="765"/>
      <c r="H37" s="765"/>
      <c r="I37" s="765"/>
      <c r="J37" s="765"/>
      <c r="K37" s="765"/>
      <c r="L37" s="765"/>
      <c r="M37" s="765"/>
      <c r="N37" s="765"/>
      <c r="O37" s="765"/>
      <c r="P37" s="765"/>
      <c r="Q37" s="765"/>
      <c r="R37" s="765"/>
      <c r="S37" s="765"/>
      <c r="T37" s="765"/>
      <c r="U37" s="766"/>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4">
      <c r="B39" s="706" t="s">
        <v>647</v>
      </c>
      <c r="C39" s="722" t="s">
        <v>648</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c r="B41" s="723"/>
      <c r="C41" s="717"/>
      <c r="D41" s="717"/>
      <c r="E41" s="717"/>
      <c r="F41" s="717"/>
      <c r="G41" s="717"/>
      <c r="H41" s="717"/>
      <c r="I41" s="717"/>
      <c r="J41" s="717"/>
      <c r="K41" s="717"/>
      <c r="L41" s="717"/>
      <c r="M41" s="717"/>
      <c r="N41" s="717"/>
      <c r="O41" s="717"/>
      <c r="P41" s="717"/>
      <c r="Q41" s="717"/>
      <c r="R41" s="717"/>
      <c r="S41" s="717"/>
      <c r="T41" s="717"/>
      <c r="U41" s="718"/>
    </row>
    <row r="42" spans="2:21" ht="15.4">
      <c r="B42" s="719" t="s">
        <v>649</v>
      </c>
      <c r="C42" s="720" t="s">
        <v>650</v>
      </c>
      <c r="D42" s="709"/>
      <c r="E42" s="709"/>
      <c r="F42" s="709"/>
      <c r="G42" s="709"/>
      <c r="H42" s="709"/>
      <c r="I42" s="709"/>
      <c r="J42" s="709"/>
      <c r="K42" s="709"/>
      <c r="L42" s="709"/>
      <c r="M42" s="709"/>
      <c r="N42" s="709"/>
      <c r="O42" s="709"/>
      <c r="P42" s="709"/>
      <c r="Q42" s="709"/>
      <c r="R42" s="709"/>
      <c r="S42" s="709"/>
      <c r="T42" s="709"/>
      <c r="U42" s="710"/>
    </row>
    <row r="43" spans="2:21">
      <c r="B43" s="724"/>
      <c r="C43" s="709"/>
      <c r="D43" s="709"/>
      <c r="E43" s="709"/>
      <c r="F43" s="709"/>
      <c r="G43" s="709"/>
      <c r="H43" s="709"/>
      <c r="I43" s="709"/>
      <c r="J43" s="709"/>
      <c r="K43" s="709"/>
      <c r="L43" s="709"/>
      <c r="M43" s="709"/>
      <c r="N43" s="709"/>
      <c r="O43" s="709"/>
      <c r="P43" s="709"/>
      <c r="Q43" s="709"/>
      <c r="R43" s="709"/>
      <c r="S43" s="709"/>
      <c r="T43" s="709"/>
      <c r="U43" s="710"/>
    </row>
    <row r="44" spans="2:21" ht="36" customHeight="1">
      <c r="B44" s="724"/>
      <c r="C44" s="761" t="s">
        <v>666</v>
      </c>
      <c r="D44" s="761"/>
      <c r="E44" s="761"/>
      <c r="F44" s="761"/>
      <c r="G44" s="761"/>
      <c r="H44" s="761"/>
      <c r="I44" s="761"/>
      <c r="J44" s="761"/>
      <c r="K44" s="761"/>
      <c r="L44" s="761"/>
      <c r="M44" s="761"/>
      <c r="N44" s="761"/>
      <c r="O44" s="761"/>
      <c r="P44" s="761"/>
      <c r="Q44" s="761"/>
      <c r="R44" s="761"/>
      <c r="S44" s="761"/>
      <c r="T44" s="761"/>
      <c r="U44" s="762"/>
    </row>
    <row r="45" spans="2:21">
      <c r="B45" s="724"/>
      <c r="C45" s="725"/>
      <c r="D45" s="709"/>
      <c r="E45" s="709"/>
      <c r="F45" s="709"/>
      <c r="G45" s="709"/>
      <c r="H45" s="709"/>
      <c r="I45" s="709"/>
      <c r="J45" s="709"/>
      <c r="K45" s="709"/>
      <c r="L45" s="709"/>
      <c r="M45" s="709"/>
      <c r="N45" s="709"/>
      <c r="O45" s="709"/>
      <c r="P45" s="709"/>
      <c r="Q45" s="709"/>
      <c r="R45" s="709"/>
      <c r="S45" s="709"/>
      <c r="T45" s="709"/>
      <c r="U45" s="710"/>
    </row>
    <row r="46" spans="2:21" ht="35.25" customHeight="1">
      <c r="B46" s="724"/>
      <c r="C46" s="761" t="s">
        <v>651</v>
      </c>
      <c r="D46" s="761"/>
      <c r="E46" s="761"/>
      <c r="F46" s="761"/>
      <c r="G46" s="761"/>
      <c r="H46" s="761"/>
      <c r="I46" s="761"/>
      <c r="J46" s="761"/>
      <c r="K46" s="761"/>
      <c r="L46" s="761"/>
      <c r="M46" s="761"/>
      <c r="N46" s="761"/>
      <c r="O46" s="761"/>
      <c r="P46" s="761"/>
      <c r="Q46" s="761"/>
      <c r="R46" s="761"/>
      <c r="S46" s="761"/>
      <c r="T46" s="761"/>
      <c r="U46" s="762"/>
    </row>
    <row r="47" spans="2:21">
      <c r="B47" s="724"/>
      <c r="C47" s="725"/>
      <c r="D47" s="709"/>
      <c r="E47" s="709"/>
      <c r="F47" s="709"/>
      <c r="G47" s="709"/>
      <c r="H47" s="709"/>
      <c r="I47" s="709"/>
      <c r="J47" s="709"/>
      <c r="K47" s="709"/>
      <c r="L47" s="709"/>
      <c r="M47" s="709"/>
      <c r="N47" s="709"/>
      <c r="O47" s="709"/>
      <c r="P47" s="709"/>
      <c r="Q47" s="709"/>
      <c r="R47" s="709"/>
      <c r="S47" s="709"/>
      <c r="T47" s="709"/>
      <c r="U47" s="710"/>
    </row>
    <row r="48" spans="2:21" ht="40.5" customHeight="1">
      <c r="B48" s="724"/>
      <c r="C48" s="761" t="s">
        <v>652</v>
      </c>
      <c r="D48" s="761"/>
      <c r="E48" s="761"/>
      <c r="F48" s="761"/>
      <c r="G48" s="761"/>
      <c r="H48" s="761"/>
      <c r="I48" s="761"/>
      <c r="J48" s="761"/>
      <c r="K48" s="761"/>
      <c r="L48" s="761"/>
      <c r="M48" s="761"/>
      <c r="N48" s="761"/>
      <c r="O48" s="761"/>
      <c r="P48" s="761"/>
      <c r="Q48" s="761"/>
      <c r="R48" s="761"/>
      <c r="S48" s="761"/>
      <c r="T48" s="761"/>
      <c r="U48" s="762"/>
    </row>
    <row r="49" spans="2:21">
      <c r="B49" s="724"/>
      <c r="C49" s="725"/>
      <c r="D49" s="709"/>
      <c r="E49" s="709"/>
      <c r="F49" s="709"/>
      <c r="G49" s="709"/>
      <c r="H49" s="709"/>
      <c r="I49" s="709"/>
      <c r="J49" s="709"/>
      <c r="K49" s="709"/>
      <c r="L49" s="709"/>
      <c r="M49" s="709"/>
      <c r="N49" s="709"/>
      <c r="O49" s="709"/>
      <c r="P49" s="709"/>
      <c r="Q49" s="709"/>
      <c r="R49" s="709"/>
      <c r="S49" s="709"/>
      <c r="T49" s="709"/>
      <c r="U49" s="710"/>
    </row>
    <row r="50" spans="2:21" ht="30" customHeight="1">
      <c r="B50" s="724"/>
      <c r="C50" s="761" t="s">
        <v>653</v>
      </c>
      <c r="D50" s="761"/>
      <c r="E50" s="761"/>
      <c r="F50" s="761"/>
      <c r="G50" s="761"/>
      <c r="H50" s="761"/>
      <c r="I50" s="761"/>
      <c r="J50" s="761"/>
      <c r="K50" s="761"/>
      <c r="L50" s="761"/>
      <c r="M50" s="761"/>
      <c r="N50" s="761"/>
      <c r="O50" s="761"/>
      <c r="P50" s="761"/>
      <c r="Q50" s="761"/>
      <c r="R50" s="761"/>
      <c r="S50" s="761"/>
      <c r="T50" s="761"/>
      <c r="U50" s="762"/>
    </row>
    <row r="51" spans="2:21" ht="15.4">
      <c r="B51" s="724"/>
      <c r="C51" s="708"/>
      <c r="D51" s="709"/>
      <c r="E51" s="709"/>
      <c r="F51" s="709"/>
      <c r="G51" s="709"/>
      <c r="H51" s="709"/>
      <c r="I51" s="709"/>
      <c r="J51" s="709"/>
      <c r="K51" s="709"/>
      <c r="L51" s="709"/>
      <c r="M51" s="709"/>
      <c r="N51" s="709"/>
      <c r="O51" s="709"/>
      <c r="P51" s="709"/>
      <c r="Q51" s="709"/>
      <c r="R51" s="709"/>
      <c r="S51" s="709"/>
      <c r="T51" s="709"/>
      <c r="U51" s="710"/>
    </row>
    <row r="52" spans="2:21" ht="31.5" customHeight="1">
      <c r="B52" s="724"/>
      <c r="C52" s="763" t="s">
        <v>665</v>
      </c>
      <c r="D52" s="763"/>
      <c r="E52" s="763"/>
      <c r="F52" s="763"/>
      <c r="G52" s="763"/>
      <c r="H52" s="763"/>
      <c r="I52" s="763"/>
      <c r="J52" s="763"/>
      <c r="K52" s="763"/>
      <c r="L52" s="763"/>
      <c r="M52" s="763"/>
      <c r="N52" s="763"/>
      <c r="O52" s="763"/>
      <c r="P52" s="763"/>
      <c r="Q52" s="763"/>
      <c r="R52" s="763"/>
      <c r="S52" s="763"/>
      <c r="T52" s="763"/>
      <c r="U52" s="764"/>
    </row>
    <row r="53" spans="2:21">
      <c r="B53" s="721"/>
      <c r="C53" s="713"/>
      <c r="D53" s="713"/>
      <c r="E53" s="713"/>
      <c r="F53" s="713"/>
      <c r="G53" s="713"/>
      <c r="H53" s="713"/>
      <c r="I53" s="713"/>
      <c r="J53" s="713"/>
      <c r="K53" s="713"/>
      <c r="L53" s="713"/>
      <c r="M53" s="713"/>
      <c r="N53" s="713"/>
      <c r="O53" s="713"/>
      <c r="P53" s="713"/>
      <c r="Q53" s="713"/>
      <c r="R53" s="713"/>
      <c r="S53" s="713"/>
      <c r="T53" s="713"/>
      <c r="U53" s="714"/>
    </row>
    <row r="54" spans="2:21" ht="48" customHeight="1">
      <c r="B54" s="706" t="s">
        <v>654</v>
      </c>
      <c r="C54" s="765" t="s">
        <v>655</v>
      </c>
      <c r="D54" s="765"/>
      <c r="E54" s="765"/>
      <c r="F54" s="765"/>
      <c r="G54" s="765"/>
      <c r="H54" s="765"/>
      <c r="I54" s="765"/>
      <c r="J54" s="765"/>
      <c r="K54" s="765"/>
      <c r="L54" s="765"/>
      <c r="M54" s="765"/>
      <c r="N54" s="765"/>
      <c r="O54" s="765"/>
      <c r="P54" s="765"/>
      <c r="Q54" s="765"/>
      <c r="R54" s="765"/>
      <c r="S54" s="765"/>
      <c r="T54" s="765"/>
      <c r="U54" s="766"/>
    </row>
    <row r="55" spans="2:21">
      <c r="B55" s="721"/>
      <c r="C55" s="713"/>
      <c r="D55" s="713"/>
      <c r="E55" s="713"/>
      <c r="F55" s="713"/>
      <c r="G55" s="713"/>
      <c r="H55" s="713"/>
      <c r="I55" s="713"/>
      <c r="J55" s="713"/>
      <c r="K55" s="713"/>
      <c r="L55" s="713"/>
      <c r="M55" s="713"/>
      <c r="N55" s="713"/>
      <c r="O55" s="713"/>
      <c r="P55" s="713"/>
      <c r="Q55" s="713"/>
      <c r="R55" s="713"/>
      <c r="S55" s="713"/>
      <c r="T55" s="713"/>
      <c r="U55" s="714"/>
    </row>
    <row r="56" spans="2:21" ht="34.5" customHeight="1">
      <c r="B56" s="706" t="s">
        <v>656</v>
      </c>
      <c r="C56" s="765" t="s">
        <v>657</v>
      </c>
      <c r="D56" s="765"/>
      <c r="E56" s="765"/>
      <c r="F56" s="765"/>
      <c r="G56" s="765"/>
      <c r="H56" s="765"/>
      <c r="I56" s="765"/>
      <c r="J56" s="765"/>
      <c r="K56" s="765"/>
      <c r="L56" s="765"/>
      <c r="M56" s="765"/>
      <c r="N56" s="765"/>
      <c r="O56" s="765"/>
      <c r="P56" s="765"/>
      <c r="Q56" s="765"/>
      <c r="R56" s="765"/>
      <c r="S56" s="765"/>
      <c r="T56" s="765"/>
      <c r="U56" s="766"/>
    </row>
    <row r="57" spans="2:21">
      <c r="B57" s="726"/>
      <c r="C57" s="713"/>
      <c r="D57" s="713"/>
      <c r="E57" s="713"/>
      <c r="F57" s="713"/>
      <c r="G57" s="713"/>
      <c r="H57" s="713"/>
      <c r="I57" s="713"/>
      <c r="J57" s="713"/>
      <c r="K57" s="713"/>
      <c r="L57" s="713"/>
      <c r="M57" s="713"/>
      <c r="N57" s="713"/>
      <c r="O57" s="713"/>
      <c r="P57" s="713"/>
      <c r="Q57" s="713"/>
      <c r="R57" s="713"/>
      <c r="S57" s="713"/>
      <c r="T57" s="713"/>
      <c r="U57" s="714"/>
    </row>
    <row r="58" spans="2:21" ht="30.75" customHeight="1">
      <c r="B58" s="715" t="s">
        <v>658</v>
      </c>
      <c r="C58" s="727" t="s">
        <v>659</v>
      </c>
      <c r="D58" s="728"/>
      <c r="E58" s="728"/>
      <c r="F58" s="728"/>
      <c r="G58" s="728"/>
      <c r="H58" s="728"/>
      <c r="I58" s="728"/>
      <c r="J58" s="728"/>
      <c r="K58" s="728"/>
      <c r="L58" s="728"/>
      <c r="M58" s="728"/>
      <c r="N58" s="728"/>
      <c r="O58" s="728"/>
      <c r="P58" s="728"/>
      <c r="Q58" s="728"/>
      <c r="R58" s="728"/>
      <c r="S58" s="728"/>
      <c r="T58" s="728"/>
      <c r="U58" s="729"/>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9" sqref="D39"/>
    </sheetView>
  </sheetViews>
  <sheetFormatPr defaultColWidth="9" defaultRowHeight="15.75"/>
  <cols>
    <col min="1" max="1" width="3" style="12" customWidth="1"/>
    <col min="2" max="2" width="61.59765625" style="10" customWidth="1"/>
    <col min="3" max="3" width="58.59765625" style="12" customWidth="1"/>
    <col min="4" max="4" width="62.59765625" style="12" customWidth="1"/>
    <col min="5" max="5" width="42" style="12" customWidth="1"/>
    <col min="6" max="6" width="45.1328125" style="12" customWidth="1"/>
    <col min="7" max="7" width="9" style="16"/>
    <col min="8" max="10" width="9" style="12"/>
    <col min="11" max="11" width="26" style="12" customWidth="1"/>
    <col min="12" max="12" width="60" style="17" customWidth="1"/>
    <col min="13" max="13" width="14.59765625" style="25" customWidth="1"/>
    <col min="14" max="14" width="29.59765625" style="17" customWidth="1"/>
    <col min="15" max="16384" width="9" style="12"/>
  </cols>
  <sheetData>
    <row r="1" spans="2:20" ht="146.25" customHeight="1"/>
    <row r="3" spans="2:20" ht="25.5" customHeight="1">
      <c r="B3" s="774" t="s">
        <v>732</v>
      </c>
      <c r="C3" s="775"/>
      <c r="D3" s="775"/>
      <c r="E3" s="775"/>
      <c r="F3" s="776"/>
      <c r="G3" s="122"/>
    </row>
    <row r="4" spans="2:20" ht="16.5" customHeight="1">
      <c r="B4" s="777"/>
      <c r="C4" s="778"/>
      <c r="D4" s="778"/>
      <c r="E4" s="778"/>
      <c r="F4" s="779"/>
      <c r="G4" s="122"/>
    </row>
    <row r="5" spans="2:20" ht="71.25" customHeight="1">
      <c r="B5" s="777"/>
      <c r="C5" s="778"/>
      <c r="D5" s="778"/>
      <c r="E5" s="778"/>
      <c r="F5" s="779"/>
      <c r="G5" s="122"/>
    </row>
    <row r="6" spans="2:20" ht="21.75" customHeight="1">
      <c r="B6" s="780"/>
      <c r="C6" s="781"/>
      <c r="D6" s="781"/>
      <c r="E6" s="781"/>
      <c r="F6" s="782"/>
      <c r="G6" s="122"/>
    </row>
    <row r="8" spans="2:20" ht="20.65">
      <c r="B8" s="773" t="s">
        <v>480</v>
      </c>
      <c r="C8" s="773"/>
      <c r="D8" s="773"/>
      <c r="E8" s="773"/>
      <c r="F8" s="773"/>
      <c r="G8" s="77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539</v>
      </c>
      <c r="C20" s="243" t="s">
        <v>470</v>
      </c>
      <c r="D20" s="243" t="s">
        <v>446</v>
      </c>
      <c r="E20" s="243" t="s">
        <v>438</v>
      </c>
      <c r="F20" s="243" t="s">
        <v>552</v>
      </c>
      <c r="G20" s="40"/>
      <c r="M20" s="25"/>
      <c r="T20" s="25"/>
    </row>
    <row r="21" spans="2:20" s="103" customFormat="1" ht="50.45" customHeight="1">
      <c r="B21" s="647" t="s">
        <v>542</v>
      </c>
      <c r="C21" s="653" t="s">
        <v>436</v>
      </c>
      <c r="D21" s="656" t="s">
        <v>442</v>
      </c>
      <c r="E21" s="660" t="s">
        <v>590</v>
      </c>
      <c r="F21" s="656" t="s">
        <v>447</v>
      </c>
      <c r="G21" s="174"/>
      <c r="M21" s="645"/>
      <c r="T21" s="645"/>
    </row>
    <row r="22" spans="2:20" s="103" customFormat="1" ht="47.45" customHeight="1">
      <c r="B22" s="648" t="s">
        <v>457</v>
      </c>
      <c r="C22" s="654" t="s">
        <v>437</v>
      </c>
      <c r="D22" s="657" t="s">
        <v>443</v>
      </c>
      <c r="E22" s="661" t="s">
        <v>590</v>
      </c>
      <c r="F22" s="657" t="s">
        <v>447</v>
      </c>
      <c r="G22" s="174"/>
      <c r="M22" s="645"/>
      <c r="T22" s="645"/>
    </row>
    <row r="23" spans="2:20" s="103" customFormat="1" ht="45.6" customHeight="1">
      <c r="B23" s="648" t="s">
        <v>454</v>
      </c>
      <c r="C23" s="654" t="s">
        <v>437</v>
      </c>
      <c r="D23" s="657" t="s">
        <v>444</v>
      </c>
      <c r="E23" s="661" t="s">
        <v>590</v>
      </c>
      <c r="F23" s="657" t="s">
        <v>447</v>
      </c>
      <c r="G23" s="174"/>
      <c r="M23" s="645"/>
      <c r="T23" s="645"/>
    </row>
    <row r="24" spans="2:20" s="103" customFormat="1" ht="32.25" customHeight="1">
      <c r="B24" s="649" t="s">
        <v>455</v>
      </c>
      <c r="C24" s="654" t="s">
        <v>436</v>
      </c>
      <c r="D24" s="657" t="s">
        <v>445</v>
      </c>
      <c r="E24" s="662" t="s">
        <v>607</v>
      </c>
      <c r="F24" s="665"/>
      <c r="G24" s="174"/>
      <c r="M24" s="645"/>
      <c r="T24" s="645"/>
    </row>
    <row r="25" spans="2:20" s="103" customFormat="1" ht="30.75" customHeight="1">
      <c r="B25" s="650" t="s">
        <v>540</v>
      </c>
      <c r="C25" s="654" t="s">
        <v>436</v>
      </c>
      <c r="D25" s="657"/>
      <c r="E25" s="662"/>
      <c r="F25" s="665"/>
      <c r="G25" s="174"/>
      <c r="M25" s="645"/>
      <c r="T25" s="645"/>
    </row>
    <row r="26" spans="2:20" s="103" customFormat="1" ht="32.25" customHeight="1">
      <c r="B26" s="651" t="s">
        <v>541</v>
      </c>
      <c r="C26" s="654" t="s">
        <v>436</v>
      </c>
      <c r="D26" s="658" t="s">
        <v>537</v>
      </c>
      <c r="E26" s="662"/>
      <c r="F26" s="665"/>
      <c r="G26" s="174"/>
      <c r="M26" s="645"/>
      <c r="T26" s="645"/>
    </row>
    <row r="27" spans="2:20" s="103" customFormat="1" ht="27" customHeight="1">
      <c r="B27" s="649" t="s">
        <v>456</v>
      </c>
      <c r="C27" s="654" t="s">
        <v>439</v>
      </c>
      <c r="D27" s="657" t="s">
        <v>481</v>
      </c>
      <c r="E27" s="662" t="s">
        <v>458</v>
      </c>
      <c r="F27" s="665"/>
      <c r="G27" s="174"/>
      <c r="M27" s="645"/>
      <c r="T27" s="645"/>
    </row>
    <row r="28" spans="2:20" s="103" customFormat="1" ht="27" customHeight="1">
      <c r="B28" s="651" t="s">
        <v>451</v>
      </c>
      <c r="C28" s="654" t="s">
        <v>436</v>
      </c>
      <c r="D28" s="657"/>
      <c r="E28" s="662"/>
      <c r="F28" s="657" t="s">
        <v>407</v>
      </c>
      <c r="G28" s="174"/>
      <c r="M28" s="645"/>
      <c r="T28" s="645"/>
    </row>
    <row r="29" spans="2:20" s="103" customFormat="1" ht="32.25" customHeight="1">
      <c r="B29" s="649" t="s">
        <v>207</v>
      </c>
      <c r="C29" s="654" t="s">
        <v>441</v>
      </c>
      <c r="D29" s="657" t="s">
        <v>554</v>
      </c>
      <c r="E29" s="663"/>
      <c r="F29" s="657" t="s">
        <v>553</v>
      </c>
      <c r="G29" s="646"/>
      <c r="M29" s="645"/>
    </row>
    <row r="30" spans="2:20" s="103" customFormat="1" ht="27.75" customHeight="1">
      <c r="B30" s="652" t="s">
        <v>538</v>
      </c>
      <c r="C30" s="655" t="s">
        <v>440</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25"/>
  <cols>
    <col min="1" max="1" width="61" style="12" bestFit="1" customWidth="1"/>
    <col min="2" max="2" width="13.59765625" style="12" customWidth="1"/>
    <col min="3" max="3" width="9" style="10"/>
    <col min="4" max="4" width="15" style="12" customWidth="1"/>
    <col min="5" max="5" width="11.59765625" style="10" customWidth="1"/>
    <col min="6" max="6" width="24" style="12" customWidth="1"/>
    <col min="7" max="7" width="32" style="12" customWidth="1"/>
    <col min="8" max="8" width="14.597656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2018</v>
      </c>
      <c r="F2" s="26" t="s">
        <v>170</v>
      </c>
      <c r="G2" s="12" t="s">
        <v>574</v>
      </c>
      <c r="H2" s="12" t="s">
        <v>592</v>
      </c>
    </row>
    <row r="3" spans="1:8">
      <c r="A3" s="12" t="s">
        <v>371</v>
      </c>
      <c r="B3" s="12" t="s">
        <v>27</v>
      </c>
      <c r="C3" s="10">
        <v>2007</v>
      </c>
      <c r="D3" s="12" t="s">
        <v>416</v>
      </c>
      <c r="E3" s="10">
        <f>'2. LRAMVA Threshold'!D24</f>
        <v>0</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37" zoomScale="80" zoomScaleNormal="80" workbookViewId="0">
      <selection activeCell="E28" sqref="E28"/>
    </sheetView>
  </sheetViews>
  <sheetFormatPr defaultColWidth="9" defaultRowHeight="15.75"/>
  <cols>
    <col min="1" max="1" width="2.59765625" style="9" customWidth="1"/>
    <col min="2" max="2" width="33.59765625" style="9" customWidth="1"/>
    <col min="3" max="4" width="29.59765625" style="9" customWidth="1"/>
    <col min="5" max="5" width="24.3984375" style="17" customWidth="1"/>
    <col min="6" max="6" width="34.3984375" style="9" customWidth="1"/>
    <col min="7" max="7" width="27.59765625" style="9" customWidth="1"/>
    <col min="8" max="8" width="29" style="9" customWidth="1"/>
    <col min="9" max="9" width="23" style="9" customWidth="1"/>
    <col min="10" max="10" width="22" style="9" customWidth="1"/>
    <col min="11" max="11" width="19.59765625" style="9" customWidth="1"/>
    <col min="12" max="12" width="21.59765625" style="9" customWidth="1"/>
    <col min="13" max="14" width="24" style="9" customWidth="1"/>
    <col min="15" max="15" width="21.3984375" style="9" customWidth="1"/>
    <col min="16" max="16" width="22" style="9" customWidth="1"/>
    <col min="17" max="17" width="16.3984375" style="9" customWidth="1"/>
    <col min="18" max="18" width="15.59765625" style="9" customWidth="1"/>
    <col min="19" max="19" width="17" style="9" customWidth="1"/>
    <col min="20" max="20" width="13.59765625" style="8" customWidth="1"/>
    <col min="21" max="21" width="6.265625" style="8" customWidth="1"/>
    <col min="22" max="22" width="13.59765625" style="9" customWidth="1"/>
    <col min="23" max="23" width="15.26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755</v>
      </c>
      <c r="E14" s="130"/>
      <c r="F14" s="124" t="s">
        <v>547</v>
      </c>
      <c r="H14" s="542" t="s">
        <v>769</v>
      </c>
      <c r="J14" s="124" t="s">
        <v>514</v>
      </c>
      <c r="L14" s="132"/>
      <c r="N14" s="103"/>
      <c r="Q14" s="99"/>
      <c r="R14" s="96"/>
    </row>
    <row r="15" spans="2:22" ht="26.25" customHeight="1" thickBot="1">
      <c r="B15" s="124" t="s">
        <v>423</v>
      </c>
      <c r="C15" s="106"/>
      <c r="D15" s="542" t="s">
        <v>765</v>
      </c>
      <c r="F15" s="124" t="s">
        <v>413</v>
      </c>
      <c r="G15" s="127"/>
      <c r="H15" s="542" t="s">
        <v>767</v>
      </c>
      <c r="I15" s="17"/>
      <c r="J15" s="124" t="s">
        <v>515</v>
      </c>
      <c r="L15" s="132"/>
      <c r="M15" s="103"/>
      <c r="Q15" s="108"/>
      <c r="R15" s="96"/>
    </row>
    <row r="16" spans="2:22" ht="28.5" customHeight="1" thickBot="1">
      <c r="B16" s="124" t="s">
        <v>453</v>
      </c>
      <c r="C16" s="106"/>
      <c r="D16" s="543" t="s">
        <v>766</v>
      </c>
      <c r="E16" s="103"/>
      <c r="F16" s="124" t="s">
        <v>433</v>
      </c>
      <c r="G16" s="125"/>
      <c r="H16" s="543" t="s">
        <v>768</v>
      </c>
      <c r="I16" s="103"/>
      <c r="K16" s="195"/>
      <c r="L16" s="195"/>
      <c r="M16" s="195"/>
      <c r="N16" s="195"/>
      <c r="Q16" s="115"/>
      <c r="R16" s="96"/>
    </row>
    <row r="17" spans="1:21" ht="29.25" customHeight="1">
      <c r="B17" s="124" t="s">
        <v>420</v>
      </c>
      <c r="C17" s="106"/>
      <c r="D17" s="733">
        <v>294785</v>
      </c>
      <c r="E17" s="121"/>
      <c r="F17" s="740" t="s">
        <v>669</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SUM(R54,R57,R60,R63,R66,R69,R72,R75,R78,R81)</f>
        <v>140984.15445830309</v>
      </c>
      <c r="I19" s="17"/>
      <c r="J19" s="115"/>
      <c r="K19" s="115"/>
      <c r="L19" s="115"/>
      <c r="M19" s="115"/>
      <c r="N19" s="115"/>
      <c r="P19" s="115"/>
      <c r="Q19" s="115"/>
      <c r="R19" s="96"/>
    </row>
    <row r="20" spans="1:21" ht="27.75" customHeight="1" thickBot="1">
      <c r="E20" s="9"/>
      <c r="F20" s="124" t="s">
        <v>435</v>
      </c>
      <c r="G20" s="603" t="s">
        <v>364</v>
      </c>
      <c r="H20" s="131">
        <f>-SUM(R55,R58,R61,R64,R67,R70,R73,R76,R79,R82)</f>
        <v>322028.8517</v>
      </c>
      <c r="I20" s="17"/>
      <c r="J20" s="115"/>
      <c r="P20" s="115"/>
      <c r="Q20" s="115"/>
      <c r="R20" s="96"/>
    </row>
    <row r="21" spans="1:21" ht="27.75" customHeight="1" thickBot="1">
      <c r="C21" s="32"/>
      <c r="D21" s="32"/>
      <c r="E21" s="32"/>
      <c r="F21" s="124" t="s">
        <v>408</v>
      </c>
      <c r="G21" s="603" t="s">
        <v>365</v>
      </c>
      <c r="H21" s="188">
        <f>R84</f>
        <v>-5960.5436202024375</v>
      </c>
      <c r="I21" s="103"/>
      <c r="P21" s="115"/>
      <c r="Q21" s="115"/>
      <c r="R21" s="96"/>
    </row>
    <row r="22" spans="1:21" ht="27.75" customHeight="1">
      <c r="C22" s="32"/>
      <c r="D22" s="32"/>
      <c r="E22" s="32"/>
      <c r="F22" s="124" t="s">
        <v>509</v>
      </c>
      <c r="G22" s="603" t="s">
        <v>448</v>
      </c>
      <c r="H22" s="188">
        <f>H19-H20+H21</f>
        <v>-187005.24086189934</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85" t="s">
        <v>676</v>
      </c>
      <c r="C26" s="785"/>
      <c r="D26" s="785"/>
      <c r="E26" s="785"/>
      <c r="F26" s="785"/>
      <c r="G26" s="785"/>
    </row>
    <row r="27" spans="1:21" ht="14.25" customHeight="1">
      <c r="A27" s="28"/>
      <c r="B27" s="548"/>
      <c r="C27" s="548"/>
      <c r="D27" s="538"/>
      <c r="E27" s="538"/>
      <c r="F27" s="538"/>
      <c r="G27" s="548"/>
    </row>
    <row r="28" spans="1:21" s="17" customFormat="1" ht="27" customHeight="1">
      <c r="B28" s="788" t="s">
        <v>506</v>
      </c>
      <c r="C28" s="789"/>
      <c r="D28" s="133" t="s">
        <v>41</v>
      </c>
      <c r="E28" s="134" t="s">
        <v>667</v>
      </c>
      <c r="F28" s="134" t="s">
        <v>408</v>
      </c>
      <c r="G28" s="135" t="s">
        <v>409</v>
      </c>
      <c r="T28" s="136"/>
      <c r="U28" s="136"/>
    </row>
    <row r="29" spans="1:21" ht="20.25" customHeight="1">
      <c r="B29" s="783" t="s">
        <v>29</v>
      </c>
      <c r="C29" s="784"/>
      <c r="D29" s="638" t="s">
        <v>27</v>
      </c>
      <c r="E29" s="138">
        <f>SUM(D54:D82)</f>
        <v>11450.286777328598</v>
      </c>
      <c r="F29" s="139">
        <f>D84</f>
        <v>590.08199267377461</v>
      </c>
      <c r="G29" s="138">
        <f>E29+F29</f>
        <v>12040.368770002373</v>
      </c>
    </row>
    <row r="30" spans="1:21" ht="20.25" customHeight="1">
      <c r="B30" s="783" t="s">
        <v>371</v>
      </c>
      <c r="C30" s="784"/>
      <c r="D30" s="638" t="s">
        <v>27</v>
      </c>
      <c r="E30" s="140">
        <f>SUM(E54:E82)</f>
        <v>-151327.10692449828</v>
      </c>
      <c r="F30" s="141">
        <f>E84</f>
        <v>-5029.4245119335474</v>
      </c>
      <c r="G30" s="140">
        <f>E30+F30</f>
        <v>-156356.53143643183</v>
      </c>
    </row>
    <row r="31" spans="1:21" ht="20.25" customHeight="1">
      <c r="B31" s="783" t="s">
        <v>372</v>
      </c>
      <c r="C31" s="784"/>
      <c r="D31" s="638" t="s">
        <v>763</v>
      </c>
      <c r="E31" s="140">
        <f>SUM(F54:F82)</f>
        <v>-41167.877094527197</v>
      </c>
      <c r="F31" s="141">
        <f>F84</f>
        <v>-1521.2011009426649</v>
      </c>
      <c r="G31" s="140">
        <f>E31+F31</f>
        <v>-42689.078195469861</v>
      </c>
    </row>
    <row r="32" spans="1:21" ht="20.25" customHeight="1">
      <c r="B32" s="783" t="s">
        <v>754</v>
      </c>
      <c r="C32" s="784"/>
      <c r="D32" s="638" t="s">
        <v>27</v>
      </c>
      <c r="E32" s="140">
        <f>SUM(G54:G82)</f>
        <v>0</v>
      </c>
      <c r="F32" s="141">
        <f>G84</f>
        <v>0</v>
      </c>
      <c r="G32" s="140">
        <f>E32+F32</f>
        <v>0</v>
      </c>
    </row>
    <row r="33" spans="2:22" ht="20.25" customHeight="1">
      <c r="B33" s="783" t="s">
        <v>30</v>
      </c>
      <c r="C33" s="784"/>
      <c r="D33" s="638" t="s">
        <v>28</v>
      </c>
      <c r="E33" s="140">
        <f>SUM(H54:H82)</f>
        <v>0</v>
      </c>
      <c r="F33" s="141">
        <f>H84</f>
        <v>0</v>
      </c>
      <c r="G33" s="140">
        <f>E33+F33</f>
        <v>0</v>
      </c>
    </row>
    <row r="34" spans="2:22" ht="20.25" customHeight="1">
      <c r="B34" s="783" t="s">
        <v>31</v>
      </c>
      <c r="C34" s="784"/>
      <c r="D34" s="638" t="s">
        <v>28</v>
      </c>
      <c r="E34" s="140">
        <f>SUM(I54:I82)</f>
        <v>0</v>
      </c>
      <c r="F34" s="141">
        <f>I84</f>
        <v>0</v>
      </c>
      <c r="G34" s="140">
        <f t="shared" ref="G34" si="0">E34+F34</f>
        <v>0</v>
      </c>
    </row>
    <row r="35" spans="2:22" ht="20.25" customHeight="1">
      <c r="B35" s="783"/>
      <c r="C35" s="784"/>
      <c r="D35" s="638"/>
      <c r="E35" s="140">
        <f>SUM(J54:J82)</f>
        <v>0</v>
      </c>
      <c r="F35" s="141">
        <f>J84</f>
        <v>0</v>
      </c>
      <c r="G35" s="140">
        <f>E35+F35</f>
        <v>0</v>
      </c>
    </row>
    <row r="36" spans="2:22" ht="20.25" customHeight="1">
      <c r="B36" s="783"/>
      <c r="C36" s="784"/>
      <c r="D36" s="638"/>
      <c r="E36" s="140">
        <f>SUM(K54:K82)</f>
        <v>0</v>
      </c>
      <c r="F36" s="141">
        <f>K84</f>
        <v>0</v>
      </c>
      <c r="G36" s="140">
        <f t="shared" ref="G36:G39" si="1">E36+F36</f>
        <v>0</v>
      </c>
    </row>
    <row r="37" spans="2:22" ht="20.25" customHeight="1">
      <c r="B37" s="783"/>
      <c r="C37" s="784"/>
      <c r="D37" s="638"/>
      <c r="E37" s="140">
        <f>SUM(L54:L82)</f>
        <v>0</v>
      </c>
      <c r="F37" s="141">
        <f>L84</f>
        <v>0</v>
      </c>
      <c r="G37" s="140">
        <f t="shared" si="1"/>
        <v>0</v>
      </c>
    </row>
    <row r="38" spans="2:22" ht="20.25" customHeight="1">
      <c r="B38" s="783"/>
      <c r="C38" s="784"/>
      <c r="D38" s="638"/>
      <c r="E38" s="140">
        <f>SUM(M54:M82)</f>
        <v>0</v>
      </c>
      <c r="F38" s="141">
        <f>M84</f>
        <v>0</v>
      </c>
      <c r="G38" s="140">
        <f t="shared" si="1"/>
        <v>0</v>
      </c>
    </row>
    <row r="39" spans="2:22" ht="20.25" customHeight="1">
      <c r="B39" s="783"/>
      <c r="C39" s="784"/>
      <c r="D39" s="638"/>
      <c r="E39" s="140">
        <f>SUM(N54:N82)</f>
        <v>0</v>
      </c>
      <c r="F39" s="141">
        <f>N84</f>
        <v>0</v>
      </c>
      <c r="G39" s="140">
        <f t="shared" si="1"/>
        <v>0</v>
      </c>
    </row>
    <row r="40" spans="2:22" ht="20.25" customHeight="1">
      <c r="B40" s="783"/>
      <c r="C40" s="784"/>
      <c r="D40" s="638"/>
      <c r="E40" s="140">
        <f>SUM(O54:O82)</f>
        <v>0</v>
      </c>
      <c r="F40" s="141">
        <f>O84</f>
        <v>0</v>
      </c>
      <c r="G40" s="140">
        <f>E40+F40</f>
        <v>0</v>
      </c>
    </row>
    <row r="41" spans="2:22" ht="20.25" customHeight="1">
      <c r="B41" s="783"/>
      <c r="C41" s="784"/>
      <c r="D41" s="638"/>
      <c r="E41" s="140">
        <f>SUM(P54:P82)</f>
        <v>0</v>
      </c>
      <c r="F41" s="141">
        <f>P84</f>
        <v>0</v>
      </c>
      <c r="G41" s="140">
        <f>E41+F41</f>
        <v>0</v>
      </c>
    </row>
    <row r="42" spans="2:22" ht="20.25" customHeight="1">
      <c r="B42" s="783"/>
      <c r="C42" s="784"/>
      <c r="D42" s="639"/>
      <c r="E42" s="142">
        <f>SUM(Q54:Q82)</f>
        <v>0</v>
      </c>
      <c r="F42" s="143">
        <f>Q84</f>
        <v>0</v>
      </c>
      <c r="G42" s="142">
        <f>E42+F42</f>
        <v>0</v>
      </c>
    </row>
    <row r="43" spans="2:22" s="8" customFormat="1" ht="21" customHeight="1">
      <c r="B43" s="786" t="s">
        <v>26</v>
      </c>
      <c r="C43" s="787"/>
      <c r="D43" s="137"/>
      <c r="E43" s="144">
        <f>SUM(E29:E42)</f>
        <v>-181044.69724169688</v>
      </c>
      <c r="F43" s="144">
        <f>SUM(F29:F42)</f>
        <v>-5960.5436202024375</v>
      </c>
      <c r="G43" s="144">
        <f>SUM(G29:G42)</f>
        <v>-187005.24086189934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5" t="s">
        <v>610</v>
      </c>
      <c r="C48" s="785"/>
      <c r="D48" s="785"/>
      <c r="E48" s="785"/>
      <c r="F48" s="785"/>
      <c r="G48" s="785"/>
      <c r="H48" s="785"/>
      <c r="I48" s="785"/>
      <c r="J48" s="785"/>
      <c r="K48" s="785"/>
      <c r="L48" s="785"/>
      <c r="M48" s="617"/>
      <c r="N48" s="105"/>
      <c r="O48" s="105"/>
      <c r="P48" s="105"/>
      <c r="Q48" s="105"/>
      <c r="R48" s="105"/>
      <c r="T48" s="37"/>
      <c r="U48" s="19"/>
      <c r="V48" s="38"/>
    </row>
    <row r="49" spans="2:22" s="28" customFormat="1" ht="41.1" customHeight="1">
      <c r="B49" s="785" t="s">
        <v>561</v>
      </c>
      <c r="C49" s="785"/>
      <c r="D49" s="785"/>
      <c r="E49" s="785"/>
      <c r="F49" s="785"/>
      <c r="G49" s="785"/>
      <c r="H49" s="785"/>
      <c r="I49" s="785"/>
      <c r="J49" s="785"/>
      <c r="K49" s="785"/>
      <c r="L49" s="785"/>
      <c r="M49" s="617"/>
      <c r="N49" s="105"/>
      <c r="O49" s="105"/>
      <c r="P49" s="105"/>
      <c r="Q49" s="105"/>
      <c r="R49" s="105"/>
      <c r="T49" s="37"/>
      <c r="U49" s="19"/>
      <c r="V49" s="38"/>
    </row>
    <row r="50" spans="2:22" s="28" customFormat="1" ht="18" customHeight="1">
      <c r="B50" s="785" t="s">
        <v>675</v>
      </c>
      <c r="C50" s="785"/>
      <c r="D50" s="785"/>
      <c r="E50" s="785"/>
      <c r="F50" s="785"/>
      <c r="G50" s="785"/>
      <c r="H50" s="785"/>
      <c r="I50" s="785"/>
      <c r="J50" s="785"/>
      <c r="K50" s="785"/>
      <c r="L50" s="78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22450.031999999999</v>
      </c>
      <c r="E72" s="156">
        <f>'5.  2015-2020 LRAM'!Z572</f>
        <v>2251.5452759999998</v>
      </c>
      <c r="F72" s="156">
        <f>'5.  2015-2020 LRAM'!AA572</f>
        <v>5427.5490547199997</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30129.126330719999</v>
      </c>
      <c r="U72" s="152"/>
      <c r="V72" s="153"/>
    </row>
    <row r="73" spans="2:22" s="163" customFormat="1">
      <c r="B73" s="154" t="s">
        <v>226</v>
      </c>
      <c r="C73" s="155"/>
      <c r="D73" s="156">
        <f>-'5.  2015-2020 LRAM'!Y573</f>
        <v>-17945.3505</v>
      </c>
      <c r="E73" s="156">
        <f>-'5.  2015-2020 LRAM'!Z573</f>
        <v>-30277.53</v>
      </c>
      <c r="F73" s="156">
        <f>-'5.  2015-2020 LRAM'!AA573</f>
        <v>-16964.084800000001</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-65186.965299999996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24091.276002885141</v>
      </c>
      <c r="E75" s="156">
        <f>'5.  2015-2020 LRAM'!Z756</f>
        <v>7780.0299258824989</v>
      </c>
      <c r="F75" s="156">
        <f>'5.  2015-2020 LRAM'!AA756</f>
        <v>17614.285057353271</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49485.590986120907</v>
      </c>
      <c r="U75" s="152"/>
      <c r="V75" s="153"/>
    </row>
    <row r="76" spans="2:22" s="163" customFormat="1" ht="16.5" customHeight="1">
      <c r="B76" s="154" t="s">
        <v>228</v>
      </c>
      <c r="C76" s="155"/>
      <c r="D76" s="156">
        <f>-'5.  2015-2020 LRAM'!Y757</f>
        <v>-18597.9087</v>
      </c>
      <c r="E76" s="156">
        <f>-'5.  2015-2020 LRAM'!Z757</f>
        <v>-48040.347600000001</v>
      </c>
      <c r="F76" s="156">
        <f>-'5.  2015-2020 LRAM'!AA757</f>
        <v>-27535.415200000003</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-94173.671500000011</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6346.4244744434582</v>
      </c>
      <c r="E78" s="156">
        <f>'5.  2015-2020 LRAM'!Z940</f>
        <v>8302.8457313974232</v>
      </c>
      <c r="F78" s="156">
        <f>'5.  2015-2020 LRAM'!AA940</f>
        <v>19025.820911318286</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33675.091117159165</v>
      </c>
      <c r="U78" s="152"/>
      <c r="V78" s="153"/>
    </row>
    <row r="79" spans="2:22" s="163" customFormat="1">
      <c r="B79" s="154" t="s">
        <v>230</v>
      </c>
      <c r="C79" s="155"/>
      <c r="D79" s="156">
        <f>-'5.  2015-2020 LRAM'!Y941</f>
        <v>-4894.1864999999998</v>
      </c>
      <c r="E79" s="156">
        <f>-'5.  2015-2020 LRAM'!Z941</f>
        <v>-49655.1492</v>
      </c>
      <c r="F79" s="156">
        <f>-'5.  2015-2020 LRAM'!AA941</f>
        <v>-28808.830399999999</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-83358.166100000002</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8370.3485422217909</v>
      </c>
      <c r="F81" s="156">
        <f>'5.  2015-2020 LRAM'!AA1124</f>
        <v>19323.997482081246</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27694.346024303035</v>
      </c>
      <c r="U81" s="152"/>
      <c r="V81" s="153"/>
    </row>
    <row r="82" spans="2:22" s="163" customFormat="1">
      <c r="B82" s="154" t="s">
        <v>232</v>
      </c>
      <c r="C82" s="155"/>
      <c r="D82" s="156">
        <f>-'5.  2015-2020 LRAM'!Y1125</f>
        <v>0</v>
      </c>
      <c r="E82" s="156">
        <f>-'5.  2015-2020 LRAM'!Z1125</f>
        <v>-50058.849600000001</v>
      </c>
      <c r="F82" s="156">
        <f>-'5.  2015-2020 LRAM'!AA1125</f>
        <v>-29251.199199999999</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-79310.048800000004</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590.08199267377461</v>
      </c>
      <c r="E84" s="679">
        <f>'6.  Carrying Charges'!J237</f>
        <v>-5029.4245119335474</v>
      </c>
      <c r="F84" s="679">
        <f>'6.  Carrying Charges'!K237</f>
        <v>-1521.2011009426649</v>
      </c>
      <c r="G84" s="679">
        <f>'6.  Carrying Charges'!L237</f>
        <v>0</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-5960.5436202024375</v>
      </c>
      <c r="U84" s="152"/>
      <c r="V84" s="153"/>
    </row>
    <row r="85" spans="2:22" s="163" customFormat="1" ht="21.75" customHeight="1">
      <c r="B85" s="623" t="s">
        <v>240</v>
      </c>
      <c r="C85" s="624"/>
      <c r="D85" s="623">
        <f>SUM(D54:D82)+D84</f>
        <v>12040.368770002373</v>
      </c>
      <c r="E85" s="623">
        <f>SUM(E54:E82)+E84</f>
        <v>-156356.53143643183</v>
      </c>
      <c r="F85" s="623">
        <f t="shared" ref="F85:P85" si="2">SUM(F54:F82)+F84</f>
        <v>-42689.078195469861</v>
      </c>
      <c r="G85" s="623">
        <f t="shared" si="2"/>
        <v>0</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-187005.24086189936</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2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0</v>
      </c>
      <c r="M98" s="556">
        <f>SUM(H98:L98)</f>
        <v>0</v>
      </c>
      <c r="T98" s="197"/>
      <c r="U98" s="197"/>
    </row>
    <row r="99" spans="2:21" s="90" customFormat="1" ht="23.25" hidden="1" customHeight="1">
      <c r="B99" s="198">
        <v>2017</v>
      </c>
      <c r="C99" s="559"/>
      <c r="D99" s="559"/>
      <c r="E99" s="559"/>
      <c r="F99" s="559"/>
      <c r="G99" s="559"/>
      <c r="H99" s="559"/>
      <c r="I99" s="556">
        <f>SUM('5.  2015-2020 LRAM'!Y571:AL571)</f>
        <v>30129.126330719999</v>
      </c>
      <c r="J99" s="556">
        <f>SUM('5.  2015-2020 LRAM'!Y754:AL754)</f>
        <v>32181.087462719999</v>
      </c>
      <c r="K99" s="556">
        <f>SUM('5.  2015-2020 LRAM'!Y937:AL937)</f>
        <v>19050.391527839998</v>
      </c>
      <c r="L99" s="556">
        <f>SUM('5.  2015-2020 LRAM'!Y1120:AL1120)</f>
        <v>14342.965281119999</v>
      </c>
      <c r="M99" s="556">
        <f>SUM(I99:L99)</f>
        <v>95703.570602399996</v>
      </c>
      <c r="T99" s="197"/>
      <c r="U99" s="197"/>
    </row>
    <row r="100" spans="2:21" s="90" customFormat="1" ht="23.25" hidden="1" customHeight="1">
      <c r="B100" s="198">
        <v>2018</v>
      </c>
      <c r="C100" s="559"/>
      <c r="D100" s="559"/>
      <c r="E100" s="559"/>
      <c r="F100" s="559"/>
      <c r="G100" s="559"/>
      <c r="H100" s="559"/>
      <c r="I100" s="559"/>
      <c r="J100" s="556">
        <f>SUM('5.  2015-2020 LRAM'!Y755:AL755)</f>
        <v>17304.503523400905</v>
      </c>
      <c r="K100" s="556">
        <f>SUM('5.  2015-2020 LRAM'!Y938:AL938)</f>
        <v>14260.242569362548</v>
      </c>
      <c r="L100" s="556">
        <f>SUM('5.  2015-2020 LRAM'!Y1121:AL1121)</f>
        <v>12983.902906502411</v>
      </c>
      <c r="M100" s="556">
        <f>SUM(J100:L100)</f>
        <v>44548.648999265861</v>
      </c>
      <c r="T100" s="197"/>
      <c r="U100" s="197"/>
    </row>
    <row r="101" spans="2:21" s="90" customFormat="1" ht="23.25" hidden="1" customHeight="1">
      <c r="B101" s="198">
        <v>2019</v>
      </c>
      <c r="C101" s="559"/>
      <c r="D101" s="559"/>
      <c r="E101" s="559"/>
      <c r="F101" s="559"/>
      <c r="G101" s="559"/>
      <c r="H101" s="559"/>
      <c r="I101" s="559"/>
      <c r="J101" s="559"/>
      <c r="K101" s="556">
        <f>SUM('5.  2015-2020 LRAM'!Y939:AL939)</f>
        <v>364.45701995661983</v>
      </c>
      <c r="L101" s="556">
        <f>SUM('5.  2015-2020 LRAM'!Y1122:AL1122)</f>
        <v>367.47783668062482</v>
      </c>
      <c r="M101" s="556">
        <f>SUM(K101:L101)</f>
        <v>731.93485663724459</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30129.126330719999</v>
      </c>
      <c r="J103" s="556">
        <f>J93+J94+J95+J96+J97+J98+J99+J100</f>
        <v>49485.590986120907</v>
      </c>
      <c r="K103" s="556">
        <f>K93+K94+K95+K96+K97+K98+K99+K100+K101</f>
        <v>33675.091117159172</v>
      </c>
      <c r="L103" s="556">
        <f>SUM(L93:L102)</f>
        <v>27694.346024303035</v>
      </c>
      <c r="M103" s="556">
        <f>SUM(M93:M102)</f>
        <v>140984.15445830309</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65186.965299999996</v>
      </c>
      <c r="J104" s="554">
        <f>'5.  2015-2020 LRAM'!AM757</f>
        <v>94173.671500000011</v>
      </c>
      <c r="K104" s="554">
        <f>'5.  2015-2020 LRAM'!AM941</f>
        <v>83358.166100000002</v>
      </c>
      <c r="L104" s="554">
        <f>'5.  2015-2020 LRAM'!AM1125</f>
        <v>79310.048800000004</v>
      </c>
      <c r="M104" s="556">
        <f>SUM(C104:L104)</f>
        <v>322028.8517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-205.96480394451996</v>
      </c>
      <c r="J105" s="554">
        <f>'6.  Carrying Charges'!W132</f>
        <v>-1268.4646926235146</v>
      </c>
      <c r="K105" s="554">
        <f>'6.  Carrying Charges'!W147</f>
        <v>-3559.9656301788514</v>
      </c>
      <c r="L105" s="554">
        <f>'6.  Carrying Charges'!W162</f>
        <v>-5561.0241624512673</v>
      </c>
      <c r="M105" s="556">
        <f>SUM(C105:L105)</f>
        <v>-10595.419289198153</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-35263.803773224514</v>
      </c>
      <c r="J106" s="554">
        <f t="shared" si="3"/>
        <v>-45956.545206502618</v>
      </c>
      <c r="K106" s="554">
        <f>K103-K104+K105</f>
        <v>-53243.040613019679</v>
      </c>
      <c r="L106" s="554">
        <f>L103-L104+L105</f>
        <v>-57176.726938148233</v>
      </c>
      <c r="M106" s="554">
        <f>M103-M104+M105</f>
        <v>-191640.11653089506</v>
      </c>
    </row>
    <row r="107" spans="2:21" ht="15.6" hidden="1" customHeight="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Normal="100" workbookViewId="0">
      <selection activeCell="E34" sqref="E34:F34"/>
    </sheetView>
  </sheetViews>
  <sheetFormatPr defaultColWidth="9" defaultRowHeight="14.25"/>
  <cols>
    <col min="1" max="1" width="5.3984375" style="12" customWidth="1"/>
    <col min="2" max="2" width="27" style="12" customWidth="1"/>
    <col min="3" max="3" width="24.265625" style="12" customWidth="1"/>
    <col min="4" max="4" width="23.3984375" style="12" customWidth="1"/>
    <col min="5" max="5" width="28.59765625" style="12" customWidth="1"/>
    <col min="6" max="6" width="44" style="12" customWidth="1"/>
    <col min="7" max="7" width="72.59765625" style="12" customWidth="1"/>
    <col min="8" max="16384" width="9" style="12"/>
  </cols>
  <sheetData>
    <row r="13" spans="2:3" ht="14.65" thickBot="1"/>
    <row r="14" spans="2:3" ht="26.25" customHeight="1" thickBot="1">
      <c r="B14" s="537" t="s">
        <v>171</v>
      </c>
      <c r="C14" s="126" t="s">
        <v>175</v>
      </c>
    </row>
    <row r="15" spans="2:3" ht="26.25" customHeight="1" thickBot="1">
      <c r="C15" s="128" t="s">
        <v>406</v>
      </c>
    </row>
    <row r="16" spans="2:3" ht="27" customHeight="1" thickBot="1">
      <c r="C16" s="569" t="s">
        <v>550</v>
      </c>
    </row>
    <row r="19" spans="2:8" ht="15">
      <c r="B19" s="537" t="s">
        <v>615</v>
      </c>
    </row>
    <row r="20" spans="2:8" ht="13.5" customHeight="1"/>
    <row r="21" spans="2:8" ht="41.1" customHeight="1">
      <c r="B21" s="785" t="s">
        <v>674</v>
      </c>
      <c r="C21" s="785"/>
      <c r="D21" s="785"/>
      <c r="E21" s="785"/>
      <c r="F21" s="785"/>
      <c r="G21" s="785"/>
      <c r="H21" s="785"/>
    </row>
    <row r="23" spans="2:8" s="609" customFormat="1" ht="15">
      <c r="B23" s="619" t="s">
        <v>545</v>
      </c>
      <c r="C23" s="619" t="s">
        <v>560</v>
      </c>
      <c r="D23" s="619" t="s">
        <v>544</v>
      </c>
      <c r="E23" s="794" t="s">
        <v>34</v>
      </c>
      <c r="F23" s="795"/>
      <c r="G23" s="794" t="s">
        <v>543</v>
      </c>
      <c r="H23" s="795"/>
    </row>
    <row r="24" spans="2:8">
      <c r="B24" s="608">
        <v>1</v>
      </c>
      <c r="C24" s="644"/>
      <c r="D24" s="607"/>
      <c r="E24" s="790"/>
      <c r="F24" s="791"/>
      <c r="G24" s="792"/>
      <c r="H24" s="793"/>
    </row>
    <row r="25" spans="2:8">
      <c r="B25" s="608">
        <v>2</v>
      </c>
      <c r="C25" s="644"/>
      <c r="D25" s="607"/>
      <c r="E25" s="790"/>
      <c r="F25" s="791"/>
      <c r="G25" s="792"/>
      <c r="H25" s="793"/>
    </row>
    <row r="26" spans="2:8">
      <c r="B26" s="608">
        <v>3</v>
      </c>
      <c r="C26" s="644"/>
      <c r="D26" s="607"/>
      <c r="E26" s="790"/>
      <c r="F26" s="791"/>
      <c r="G26" s="792"/>
      <c r="H26" s="793"/>
    </row>
    <row r="27" spans="2:8">
      <c r="B27" s="608">
        <v>4</v>
      </c>
      <c r="C27" s="644"/>
      <c r="D27" s="607"/>
      <c r="E27" s="790"/>
      <c r="F27" s="791"/>
      <c r="G27" s="792"/>
      <c r="H27" s="793"/>
    </row>
    <row r="28" spans="2:8">
      <c r="B28" s="608">
        <v>5</v>
      </c>
      <c r="C28" s="644"/>
      <c r="D28" s="607"/>
      <c r="E28" s="790"/>
      <c r="F28" s="791"/>
      <c r="G28" s="792"/>
      <c r="H28" s="793"/>
    </row>
    <row r="29" spans="2:8">
      <c r="B29" s="608">
        <v>6</v>
      </c>
      <c r="C29" s="644"/>
      <c r="D29" s="607"/>
      <c r="E29" s="790"/>
      <c r="F29" s="791"/>
      <c r="G29" s="792"/>
      <c r="H29" s="793"/>
    </row>
    <row r="30" spans="2:8">
      <c r="B30" s="608">
        <v>7</v>
      </c>
      <c r="C30" s="644"/>
      <c r="D30" s="607"/>
      <c r="E30" s="790"/>
      <c r="F30" s="791"/>
      <c r="G30" s="792"/>
      <c r="H30" s="793"/>
    </row>
    <row r="31" spans="2:8">
      <c r="B31" s="608">
        <v>8</v>
      </c>
      <c r="C31" s="644"/>
      <c r="D31" s="607"/>
      <c r="E31" s="790"/>
      <c r="F31" s="791"/>
      <c r="G31" s="792"/>
      <c r="H31" s="793"/>
    </row>
    <row r="32" spans="2:8">
      <c r="B32" s="608">
        <v>9</v>
      </c>
      <c r="C32" s="644"/>
      <c r="D32" s="607"/>
      <c r="E32" s="790"/>
      <c r="F32" s="791"/>
      <c r="G32" s="792"/>
      <c r="H32" s="793"/>
    </row>
    <row r="33" spans="2:8">
      <c r="B33" s="608">
        <v>10</v>
      </c>
      <c r="C33" s="644"/>
      <c r="D33" s="607"/>
      <c r="E33" s="790"/>
      <c r="F33" s="791"/>
      <c r="G33" s="792"/>
      <c r="H33" s="793"/>
    </row>
    <row r="34" spans="2:8">
      <c r="B34" s="608" t="s">
        <v>479</v>
      </c>
      <c r="C34" s="644"/>
      <c r="D34" s="607"/>
      <c r="E34" s="790"/>
      <c r="F34" s="791"/>
      <c r="G34" s="792"/>
      <c r="H34" s="793"/>
    </row>
    <row r="36" spans="2:8" ht="30.75" customHeight="1">
      <c r="B36" s="537" t="s">
        <v>611</v>
      </c>
    </row>
    <row r="37" spans="2:8" ht="23.25" customHeight="1">
      <c r="B37" s="568" t="s">
        <v>616</v>
      </c>
      <c r="C37" s="605"/>
      <c r="D37" s="605"/>
      <c r="E37" s="605"/>
      <c r="F37" s="605"/>
      <c r="G37" s="605"/>
      <c r="H37" s="605"/>
    </row>
    <row r="39" spans="2:8" s="90" customFormat="1" ht="15">
      <c r="B39" s="619" t="s">
        <v>545</v>
      </c>
      <c r="C39" s="619" t="s">
        <v>560</v>
      </c>
      <c r="D39" s="619" t="s">
        <v>544</v>
      </c>
      <c r="E39" s="794" t="s">
        <v>34</v>
      </c>
      <c r="F39" s="795"/>
      <c r="G39" s="794" t="s">
        <v>543</v>
      </c>
      <c r="H39" s="795"/>
    </row>
    <row r="40" spans="2:8">
      <c r="B40" s="608">
        <v>1</v>
      </c>
      <c r="C40" s="644"/>
      <c r="D40" s="607"/>
      <c r="E40" s="790"/>
      <c r="F40" s="791"/>
      <c r="G40" s="792"/>
      <c r="H40" s="793"/>
    </row>
    <row r="41" spans="2:8">
      <c r="B41" s="608">
        <v>2</v>
      </c>
      <c r="C41" s="644"/>
      <c r="D41" s="607"/>
      <c r="E41" s="790"/>
      <c r="F41" s="791"/>
      <c r="G41" s="792"/>
      <c r="H41" s="793"/>
    </row>
    <row r="42" spans="2:8">
      <c r="B42" s="608">
        <v>3</v>
      </c>
      <c r="C42" s="644"/>
      <c r="D42" s="607"/>
      <c r="E42" s="790"/>
      <c r="F42" s="791"/>
      <c r="G42" s="792"/>
      <c r="H42" s="793"/>
    </row>
    <row r="43" spans="2:8">
      <c r="B43" s="608">
        <v>4</v>
      </c>
      <c r="C43" s="644"/>
      <c r="D43" s="607"/>
      <c r="E43" s="790"/>
      <c r="F43" s="791"/>
      <c r="G43" s="792"/>
      <c r="H43" s="793"/>
    </row>
    <row r="44" spans="2:8">
      <c r="B44" s="608">
        <v>5</v>
      </c>
      <c r="C44" s="644"/>
      <c r="D44" s="607"/>
      <c r="E44" s="790"/>
      <c r="F44" s="791"/>
      <c r="G44" s="792"/>
      <c r="H44" s="793"/>
    </row>
    <row r="45" spans="2:8">
      <c r="B45" s="608">
        <v>6</v>
      </c>
      <c r="C45" s="644"/>
      <c r="D45" s="607"/>
      <c r="E45" s="790"/>
      <c r="F45" s="791"/>
      <c r="G45" s="792"/>
      <c r="H45" s="793"/>
    </row>
    <row r="46" spans="2:8">
      <c r="B46" s="608">
        <v>7</v>
      </c>
      <c r="C46" s="644"/>
      <c r="D46" s="607"/>
      <c r="E46" s="790"/>
      <c r="F46" s="791"/>
      <c r="G46" s="792"/>
      <c r="H46" s="793"/>
    </row>
    <row r="47" spans="2:8">
      <c r="B47" s="608">
        <v>8</v>
      </c>
      <c r="C47" s="644"/>
      <c r="D47" s="607"/>
      <c r="E47" s="790"/>
      <c r="F47" s="791"/>
      <c r="G47" s="792"/>
      <c r="H47" s="793"/>
    </row>
    <row r="48" spans="2:8">
      <c r="B48" s="608">
        <v>9</v>
      </c>
      <c r="C48" s="644"/>
      <c r="D48" s="607"/>
      <c r="E48" s="790"/>
      <c r="F48" s="791"/>
      <c r="G48" s="792"/>
      <c r="H48" s="793"/>
    </row>
    <row r="49" spans="2:8">
      <c r="B49" s="608">
        <v>10</v>
      </c>
      <c r="C49" s="644"/>
      <c r="D49" s="607"/>
      <c r="E49" s="790"/>
      <c r="F49" s="791"/>
      <c r="G49" s="792"/>
      <c r="H49" s="793"/>
    </row>
    <row r="50" spans="2:8">
      <c r="B50" s="608" t="s">
        <v>479</v>
      </c>
      <c r="C50" s="644"/>
      <c r="D50" s="607"/>
      <c r="E50" s="790"/>
      <c r="F50" s="791"/>
      <c r="G50" s="792"/>
      <c r="H50" s="79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31" zoomScale="85" zoomScaleNormal="85" workbookViewId="0">
      <selection activeCell="C36" sqref="C36"/>
    </sheetView>
  </sheetViews>
  <sheetFormatPr defaultColWidth="9" defaultRowHeight="14.25"/>
  <cols>
    <col min="1" max="1" width="5.265625" style="12" customWidth="1"/>
    <col min="2" max="2" width="27.265625" style="10" customWidth="1"/>
    <col min="3" max="3" width="23" style="10" customWidth="1"/>
    <col min="4" max="4" width="32.265625" style="12" customWidth="1"/>
    <col min="5" max="5" width="26.265625" style="12" customWidth="1"/>
    <col min="6" max="6" width="24" style="12" customWidth="1"/>
    <col min="7" max="7" width="21.3984375" style="12" customWidth="1"/>
    <col min="8" max="8" width="24" style="12" customWidth="1"/>
    <col min="9" max="13" width="22" style="12" customWidth="1"/>
    <col min="14" max="14" width="26" style="12" customWidth="1"/>
    <col min="15" max="16" width="22" style="12" customWidth="1"/>
    <col min="17" max="17" width="16.265625" style="12" customWidth="1"/>
    <col min="18" max="18" width="13.597656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2018</v>
      </c>
    </row>
    <row r="10" spans="2:17" s="17" customFormat="1" ht="16.5" customHeight="1"/>
    <row r="11" spans="2:17" s="17" customFormat="1" ht="36.75" customHeight="1">
      <c r="B11" s="796" t="s">
        <v>752</v>
      </c>
      <c r="C11" s="796"/>
      <c r="D11" s="796"/>
      <c r="E11" s="796"/>
      <c r="F11" s="796"/>
      <c r="G11" s="796"/>
      <c r="H11" s="796"/>
      <c r="I11" s="796"/>
      <c r="J11" s="796"/>
      <c r="K11" s="796"/>
      <c r="L11" s="796"/>
      <c r="M11" s="79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USL</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Summary'!D31</f>
        <v>KW</v>
      </c>
      <c r="G14" s="579" t="str">
        <f>'1.  LRAMVA Summary'!G53</f>
        <v>kWh</v>
      </c>
      <c r="H14" s="579" t="str">
        <f>'1.  LRAMVA Summary'!H53</f>
        <v>kW</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SUM(D15:F15)</f>
        <v>7299795</v>
      </c>
      <c r="D15" s="451">
        <v>3262791</v>
      </c>
      <c r="E15" s="451">
        <v>4037004</v>
      </c>
      <c r="F15" s="451"/>
      <c r="G15" s="451"/>
      <c r="H15" s="451"/>
      <c r="I15" s="451"/>
      <c r="J15" s="451"/>
      <c r="K15" s="451"/>
      <c r="L15" s="451"/>
      <c r="M15" s="451"/>
      <c r="N15" s="451"/>
      <c r="O15" s="451"/>
      <c r="P15" s="452"/>
      <c r="Q15" s="452"/>
    </row>
    <row r="16" spans="2:17" s="456" customFormat="1" ht="15.75" customHeight="1">
      <c r="B16" s="461" t="s">
        <v>28</v>
      </c>
      <c r="C16" s="626">
        <f>SUM(D16:F16)</f>
        <v>11672</v>
      </c>
      <c r="D16" s="450"/>
      <c r="E16" s="450"/>
      <c r="F16" s="757">
        <v>11672</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3262791</v>
      </c>
      <c r="E18" s="192">
        <f t="shared" si="0"/>
        <v>4037004</v>
      </c>
      <c r="F18" s="192">
        <f>IF(F14="kw",HLOOKUP(F14,F14:F16,3,FALSE),HLOOKUP(F14,F14:F16,2,FALSE))</f>
        <v>11672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c r="D20" s="454"/>
    </row>
    <row r="21" spans="2:17" s="438" customFormat="1" ht="21" customHeight="1">
      <c r="B21" s="460" t="s">
        <v>366</v>
      </c>
      <c r="C21" s="453" t="s">
        <v>764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6" t="s">
        <v>752</v>
      </c>
      <c r="C26" s="796"/>
      <c r="D26" s="796"/>
      <c r="E26" s="796"/>
      <c r="F26" s="796"/>
      <c r="G26" s="796"/>
      <c r="H26" s="796"/>
      <c r="I26" s="796"/>
      <c r="J26" s="796"/>
      <c r="K26" s="796"/>
      <c r="L26" s="796"/>
      <c r="M26" s="79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USL</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c r="D36" s="454"/>
    </row>
    <row r="37" spans="2:32" s="17" customFormat="1" ht="15.75" customHeight="1">
      <c r="B37" s="166"/>
      <c r="C37" s="167"/>
      <c r="D37" s="163"/>
      <c r="R37" s="163"/>
    </row>
    <row r="38" spans="2:32" s="17" customFormat="1" ht="15.75" customHeight="1">
      <c r="B38" s="166"/>
      <c r="C38" s="166"/>
      <c r="D38" s="163"/>
      <c r="R38" s="163"/>
    </row>
    <row r="39" spans="2:32" s="20" customFormat="1" ht="15">
      <c r="B39" s="118" t="s">
        <v>452</v>
      </c>
      <c r="C39" s="35"/>
      <c r="D39" s="34"/>
      <c r="E39" s="39"/>
      <c r="F39" s="40"/>
    </row>
    <row r="40" spans="2:32" s="70" customFormat="1" ht="39" customHeight="1">
      <c r="B40" s="796" t="s">
        <v>609</v>
      </c>
      <c r="C40" s="796"/>
      <c r="D40" s="796"/>
      <c r="E40" s="796"/>
      <c r="F40" s="796"/>
      <c r="G40" s="796"/>
      <c r="H40" s="796"/>
      <c r="I40" s="796"/>
      <c r="J40" s="796"/>
      <c r="K40" s="796"/>
      <c r="L40" s="796"/>
      <c r="M40" s="79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 kW</v>
      </c>
      <c r="G42" s="243" t="str">
        <f>'1.  LRAMVA Summary'!G52</f>
        <v>USL</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IF(ISBLANK($C$44),0,IF($C44=$D$9,HLOOKUP(F43,F14:F18,5,FALSE),HLOOKUP(F43,F29:F33,5,FALSE)))</f>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ref="F45" si="5">IF(ISBLANK($C$45),0,IF($C$45=$D$9,HLOOKUP(F43,F14:F18,5,FALSE),HLOOKUP(F43,F29:F33,5,FALSE)))</f>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6">IF(ISBLANK($C$46),0,IF($C$46=$D$9,HLOOKUP(D43,D14:D18,5,FALSE),HLOOKUP(D43,D29:D33,5,FALSE)))</f>
        <v>0</v>
      </c>
      <c r="E46" s="190">
        <f t="shared" si="6"/>
        <v>0</v>
      </c>
      <c r="F46" s="190">
        <f t="shared" ref="F46" si="7">IF(ISBLANK($C$46),0,IF($C$46=$D$9,HLOOKUP(F43,F14:F18,5,FALSE),HLOOKUP(F43,F29:F33,5,FALSE)))</f>
        <v>0</v>
      </c>
      <c r="G46" s="190">
        <f t="shared" si="6"/>
        <v>0</v>
      </c>
      <c r="H46" s="190">
        <f t="shared" si="6"/>
        <v>0</v>
      </c>
      <c r="I46" s="190">
        <f t="shared" si="6"/>
        <v>0</v>
      </c>
      <c r="J46" s="190">
        <f t="shared" si="6"/>
        <v>0</v>
      </c>
      <c r="K46" s="190">
        <f t="shared" si="6"/>
        <v>0</v>
      </c>
      <c r="L46" s="190">
        <f t="shared" si="6"/>
        <v>0</v>
      </c>
      <c r="M46" s="190">
        <f t="shared" si="6"/>
        <v>0</v>
      </c>
      <c r="N46" s="190">
        <f t="shared" si="6"/>
        <v>0</v>
      </c>
      <c r="O46" s="190">
        <f t="shared" si="6"/>
        <v>0</v>
      </c>
      <c r="P46" s="190">
        <f t="shared" si="6"/>
        <v>0</v>
      </c>
      <c r="Q46" s="190">
        <f t="shared" si="6"/>
        <v>0</v>
      </c>
      <c r="R46" s="163"/>
    </row>
    <row r="47" spans="2:32" s="17" customFormat="1" ht="15.75">
      <c r="B47" s="171">
        <v>2014</v>
      </c>
      <c r="C47" s="534"/>
      <c r="D47" s="190">
        <f t="shared" ref="D47:Q47" si="8">IF(ISBLANK($C$47),0,IF($C$47=$D$9,HLOOKUP(D43,D14:D18,5,FALSE),HLOOKUP(D43,D29:D33,5,FALSE)))</f>
        <v>0</v>
      </c>
      <c r="E47" s="190">
        <f t="shared" si="8"/>
        <v>0</v>
      </c>
      <c r="F47" s="190">
        <f t="shared" ref="F47" si="9">IF(ISBLANK($C$47),0,IF($C$47=$D$9,HLOOKUP(F43,F14:F18,5,FALSE),HLOOKUP(F43,F29:F33,5,FALSE)))</f>
        <v>0</v>
      </c>
      <c r="G47" s="190">
        <f t="shared" si="8"/>
        <v>0</v>
      </c>
      <c r="H47" s="190">
        <f t="shared" si="8"/>
        <v>0</v>
      </c>
      <c r="I47" s="190">
        <f t="shared" si="8"/>
        <v>0</v>
      </c>
      <c r="J47" s="190">
        <f t="shared" si="8"/>
        <v>0</v>
      </c>
      <c r="K47" s="190">
        <f t="shared" si="8"/>
        <v>0</v>
      </c>
      <c r="L47" s="190">
        <f t="shared" si="8"/>
        <v>0</v>
      </c>
      <c r="M47" s="190">
        <f t="shared" si="8"/>
        <v>0</v>
      </c>
      <c r="N47" s="190">
        <f t="shared" si="8"/>
        <v>0</v>
      </c>
      <c r="O47" s="190">
        <f t="shared" si="8"/>
        <v>0</v>
      </c>
      <c r="P47" s="190">
        <f t="shared" si="8"/>
        <v>0</v>
      </c>
      <c r="Q47" s="190">
        <f t="shared" si="8"/>
        <v>0</v>
      </c>
      <c r="R47" s="163"/>
    </row>
    <row r="48" spans="2:32" s="17" customFormat="1" ht="15.75">
      <c r="B48" s="171">
        <v>2015</v>
      </c>
      <c r="C48" s="534"/>
      <c r="D48" s="190">
        <f t="shared" ref="D48:Q48" si="10">IF(ISBLANK($C$48),0,IF($C$48=$D$9,HLOOKUP(D43,D14:D18,5,FALSE),HLOOKUP(D43,D29:D33,5,FALSE)))</f>
        <v>0</v>
      </c>
      <c r="E48" s="190">
        <f t="shared" si="10"/>
        <v>0</v>
      </c>
      <c r="F48" s="190">
        <f t="shared" ref="F48" si="11">IF(ISBLANK($C$48),0,IF($C$48=$D$9,HLOOKUP(F43,F14:F18,5,FALSE),HLOOKUP(F43,F29:F33,5,FALSE)))</f>
        <v>0</v>
      </c>
      <c r="G48" s="190">
        <f t="shared" si="10"/>
        <v>0</v>
      </c>
      <c r="H48" s="190">
        <f t="shared" si="10"/>
        <v>0</v>
      </c>
      <c r="I48" s="190">
        <f t="shared" si="10"/>
        <v>0</v>
      </c>
      <c r="J48" s="190">
        <f t="shared" si="10"/>
        <v>0</v>
      </c>
      <c r="K48" s="190">
        <f t="shared" si="10"/>
        <v>0</v>
      </c>
      <c r="L48" s="190">
        <f t="shared" si="10"/>
        <v>0</v>
      </c>
      <c r="M48" s="190">
        <f t="shared" si="10"/>
        <v>0</v>
      </c>
      <c r="N48" s="190">
        <f t="shared" si="10"/>
        <v>0</v>
      </c>
      <c r="O48" s="190">
        <f t="shared" si="10"/>
        <v>0</v>
      </c>
      <c r="P48" s="190">
        <f t="shared" si="10"/>
        <v>0</v>
      </c>
      <c r="Q48" s="190">
        <f t="shared" si="10"/>
        <v>0</v>
      </c>
      <c r="R48" s="163"/>
      <c r="AF48" s="163"/>
    </row>
    <row r="49" spans="2:32" s="17" customFormat="1" ht="15.75">
      <c r="B49" s="171">
        <v>2016</v>
      </c>
      <c r="C49" s="534"/>
      <c r="D49" s="190">
        <f t="shared" ref="D49:Q49" si="12">IF(ISBLANK($C$49),0,IF($C$49=$D$9,HLOOKUP(D43,D14:D18,5,FALSE),HLOOKUP(D43,D29:D33,5,FALSE)))</f>
        <v>0</v>
      </c>
      <c r="E49" s="190">
        <f t="shared" si="12"/>
        <v>0</v>
      </c>
      <c r="F49" s="190">
        <f t="shared" ref="F49" si="13">IF(ISBLANK($C$49),0,IF($C$49=$D$9,HLOOKUP(F43,F14:F18,5,FALSE),HLOOKUP(F43,F29:F33,5,FALSE)))</f>
        <v>0</v>
      </c>
      <c r="G49" s="190">
        <f t="shared" si="12"/>
        <v>0</v>
      </c>
      <c r="H49" s="190">
        <f t="shared" si="12"/>
        <v>0</v>
      </c>
      <c r="I49" s="190">
        <f t="shared" si="12"/>
        <v>0</v>
      </c>
      <c r="J49" s="190">
        <f t="shared" si="12"/>
        <v>0</v>
      </c>
      <c r="K49" s="190">
        <f t="shared" si="12"/>
        <v>0</v>
      </c>
      <c r="L49" s="190">
        <f t="shared" si="12"/>
        <v>0</v>
      </c>
      <c r="M49" s="190">
        <f t="shared" si="12"/>
        <v>0</v>
      </c>
      <c r="N49" s="190">
        <f t="shared" si="12"/>
        <v>0</v>
      </c>
      <c r="O49" s="190">
        <f t="shared" si="12"/>
        <v>0</v>
      </c>
      <c r="P49" s="190">
        <f t="shared" si="12"/>
        <v>0</v>
      </c>
      <c r="Q49" s="190">
        <f t="shared" si="12"/>
        <v>0</v>
      </c>
      <c r="R49" s="163"/>
      <c r="AF49" s="163"/>
    </row>
    <row r="50" spans="2:32" s="17" customFormat="1" ht="15.75">
      <c r="B50" s="171">
        <v>2017</v>
      </c>
      <c r="C50" s="534">
        <v>2018</v>
      </c>
      <c r="D50" s="190">
        <f t="shared" ref="D50:I50" si="14">IF(ISBLANK($C$50),0,IF($C$50=$D$9,HLOOKUP(D43,D14:D18,5,FALSE),HLOOKUP(D43,D29:D33,5,FALSE)))</f>
        <v>3262791</v>
      </c>
      <c r="E50" s="190">
        <f t="shared" si="14"/>
        <v>4037004</v>
      </c>
      <c r="F50" s="190">
        <f t="shared" ref="F50" si="15">IF(ISBLANK($C$50),0,IF($C$50=$D$9,HLOOKUP(F43,F14:F18,5,FALSE),HLOOKUP(F43,F29:F33,5,FALSE)))</f>
        <v>11672</v>
      </c>
      <c r="G50" s="190">
        <f t="shared" si="14"/>
        <v>0</v>
      </c>
      <c r="H50" s="190">
        <f t="shared" si="14"/>
        <v>0</v>
      </c>
      <c r="I50" s="190">
        <f t="shared" si="14"/>
        <v>0</v>
      </c>
      <c r="J50" s="190">
        <f t="shared" ref="J50:Q50" si="16">IF(ISBLANK($C$50),0,IF($C$50=$D$9,HLOOKUP(J43,J14:J18,5,FALSE),HLOOKUP(J43,J29:J33,5,FALSE)))</f>
        <v>0</v>
      </c>
      <c r="K50" s="190">
        <f t="shared" si="16"/>
        <v>0</v>
      </c>
      <c r="L50" s="190">
        <f t="shared" si="16"/>
        <v>0</v>
      </c>
      <c r="M50" s="190">
        <f t="shared" si="16"/>
        <v>0</v>
      </c>
      <c r="N50" s="190">
        <f t="shared" si="16"/>
        <v>0</v>
      </c>
      <c r="O50" s="190">
        <f t="shared" si="16"/>
        <v>0</v>
      </c>
      <c r="P50" s="190">
        <f t="shared" si="16"/>
        <v>0</v>
      </c>
      <c r="Q50" s="190">
        <f t="shared" si="16"/>
        <v>0</v>
      </c>
      <c r="R50" s="163"/>
      <c r="AF50" s="163"/>
    </row>
    <row r="51" spans="2:32" s="17" customFormat="1" ht="15.75">
      <c r="B51" s="171">
        <v>2018</v>
      </c>
      <c r="C51" s="534">
        <v>2018</v>
      </c>
      <c r="D51" s="190">
        <f t="shared" ref="D51:Q51" si="17">IF(ISBLANK($C$51),0,IF($C$51=$D$9,HLOOKUP(D43,D14:D18,5,FALSE),HLOOKUP(D43,D29:D33,5,FALSE)))</f>
        <v>3262791</v>
      </c>
      <c r="E51" s="190">
        <f t="shared" si="17"/>
        <v>4037004</v>
      </c>
      <c r="F51" s="190">
        <f t="shared" ref="F51" si="18">IF(ISBLANK($C$51),0,IF($C$51=$D$9,HLOOKUP(F43,F14:F18,5,FALSE),HLOOKUP(F43,F29:F33,5,FALSE)))</f>
        <v>11672</v>
      </c>
      <c r="G51" s="190">
        <f t="shared" si="17"/>
        <v>0</v>
      </c>
      <c r="H51" s="190">
        <f t="shared" si="17"/>
        <v>0</v>
      </c>
      <c r="I51" s="190">
        <f t="shared" si="17"/>
        <v>0</v>
      </c>
      <c r="J51" s="190">
        <f t="shared" si="17"/>
        <v>0</v>
      </c>
      <c r="K51" s="190">
        <f t="shared" si="17"/>
        <v>0</v>
      </c>
      <c r="L51" s="190">
        <f t="shared" si="17"/>
        <v>0</v>
      </c>
      <c r="M51" s="190">
        <f t="shared" si="17"/>
        <v>0</v>
      </c>
      <c r="N51" s="190">
        <f t="shared" si="17"/>
        <v>0</v>
      </c>
      <c r="O51" s="190">
        <f t="shared" si="17"/>
        <v>0</v>
      </c>
      <c r="P51" s="190">
        <f t="shared" si="17"/>
        <v>0</v>
      </c>
      <c r="Q51" s="190">
        <f t="shared" si="17"/>
        <v>0</v>
      </c>
      <c r="R51" s="163"/>
      <c r="AF51" s="163"/>
    </row>
    <row r="52" spans="2:32" s="17" customFormat="1" ht="15.75">
      <c r="B52" s="171">
        <v>2019</v>
      </c>
      <c r="C52" s="534">
        <v>2018</v>
      </c>
      <c r="D52" s="190">
        <f t="shared" ref="D52:Q52" si="19">IF(ISBLANK($C$52),0,IF($C$52=$D$9,HLOOKUP(D43,D14:D18,5,FALSE),HLOOKUP(D43,D29:D33,5,FALSE)))</f>
        <v>3262791</v>
      </c>
      <c r="E52" s="190">
        <f t="shared" si="19"/>
        <v>4037004</v>
      </c>
      <c r="F52" s="190">
        <f t="shared" ref="F52" si="20">IF(ISBLANK($C$52),0,IF($C$52=$D$9,HLOOKUP(F43,F14:F18,5,FALSE),HLOOKUP(F43,F29:F33,5,FALSE)))</f>
        <v>11672</v>
      </c>
      <c r="G52" s="190">
        <f t="shared" si="19"/>
        <v>0</v>
      </c>
      <c r="H52" s="190">
        <f t="shared" si="19"/>
        <v>0</v>
      </c>
      <c r="I52" s="190">
        <f t="shared" si="19"/>
        <v>0</v>
      </c>
      <c r="J52" s="190">
        <f t="shared" si="19"/>
        <v>0</v>
      </c>
      <c r="K52" s="190">
        <f t="shared" si="19"/>
        <v>0</v>
      </c>
      <c r="L52" s="190">
        <f t="shared" si="19"/>
        <v>0</v>
      </c>
      <c r="M52" s="190">
        <f t="shared" si="19"/>
        <v>0</v>
      </c>
      <c r="N52" s="190">
        <f t="shared" si="19"/>
        <v>0</v>
      </c>
      <c r="O52" s="190">
        <f t="shared" si="19"/>
        <v>0</v>
      </c>
      <c r="P52" s="190">
        <f t="shared" si="19"/>
        <v>0</v>
      </c>
      <c r="Q52" s="190">
        <f t="shared" si="19"/>
        <v>0</v>
      </c>
      <c r="R52" s="163"/>
      <c r="AF52" s="163"/>
    </row>
    <row r="53" spans="2:32" s="17" customFormat="1" ht="15.75">
      <c r="B53" s="171">
        <v>2020</v>
      </c>
      <c r="C53" s="534">
        <v>2018</v>
      </c>
      <c r="D53" s="190">
        <f t="shared" ref="D53:Q53" si="21">IF(ISBLANK($C$53),0,IF($C$53=$D$9,HLOOKUP(D43,D14:D18,5,FALSE),HLOOKUP(D43,D29:D33,5,FALSE)))</f>
        <v>3262791</v>
      </c>
      <c r="E53" s="190">
        <f t="shared" si="21"/>
        <v>4037004</v>
      </c>
      <c r="F53" s="190">
        <f t="shared" ref="F53" si="22">IF(ISBLANK($C$53),0,IF($C$53=$D$9,HLOOKUP(F43,F14:F18,5,FALSE),HLOOKUP(F43,F29:F33,5,FALSE)))</f>
        <v>11672</v>
      </c>
      <c r="G53" s="190">
        <f t="shared" si="21"/>
        <v>0</v>
      </c>
      <c r="H53" s="190">
        <f t="shared" si="21"/>
        <v>0</v>
      </c>
      <c r="I53" s="190">
        <f t="shared" si="21"/>
        <v>0</v>
      </c>
      <c r="J53" s="190">
        <f t="shared" si="21"/>
        <v>0</v>
      </c>
      <c r="K53" s="190">
        <f t="shared" si="21"/>
        <v>0</v>
      </c>
      <c r="L53" s="190">
        <f t="shared" si="21"/>
        <v>0</v>
      </c>
      <c r="M53" s="190">
        <f t="shared" si="21"/>
        <v>0</v>
      </c>
      <c r="N53" s="190">
        <f t="shared" si="21"/>
        <v>0</v>
      </c>
      <c r="O53" s="190">
        <f t="shared" si="21"/>
        <v>0</v>
      </c>
      <c r="P53" s="190">
        <f t="shared" si="21"/>
        <v>0</v>
      </c>
      <c r="Q53" s="190">
        <f t="shared" si="21"/>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24" activePane="bottomLeft" state="frozen"/>
      <selection pane="bottomLeft" activeCell="K25" sqref="K25"/>
    </sheetView>
  </sheetViews>
  <sheetFormatPr defaultColWidth="9" defaultRowHeight="14.25" outlineLevelRow="1"/>
  <cols>
    <col min="1" max="1" width="6.59765625" style="4" customWidth="1"/>
    <col min="2" max="2" width="36.59765625" style="5" customWidth="1"/>
    <col min="3" max="3" width="17" style="78" customWidth="1"/>
    <col min="4" max="5" width="18" style="5" customWidth="1"/>
    <col min="6" max="6" width="18.59765625" style="5" customWidth="1"/>
    <col min="7" max="8" width="15.3984375" style="5" customWidth="1"/>
    <col min="9" max="9" width="17.265625" style="5" customWidth="1"/>
    <col min="10" max="13" width="16" style="5" customWidth="1"/>
    <col min="14" max="14" width="19" style="5" customWidth="1"/>
    <col min="15" max="15" width="16.597656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2" t="s">
        <v>171</v>
      </c>
      <c r="C4" s="85" t="s">
        <v>175</v>
      </c>
      <c r="D4" s="85"/>
      <c r="E4" s="49"/>
    </row>
    <row r="5" spans="1:26" s="18" customFormat="1" ht="26.25" hidden="1" customHeight="1" outlineLevel="1" thickBot="1">
      <c r="A5" s="4"/>
      <c r="B5" s="802"/>
      <c r="C5" s="86" t="s">
        <v>172</v>
      </c>
      <c r="D5" s="86"/>
      <c r="E5" s="49"/>
    </row>
    <row r="6" spans="1:26" ht="26.25" hidden="1" customHeight="1" outlineLevel="1" thickBot="1">
      <c r="B6" s="802"/>
      <c r="C6" s="805" t="s">
        <v>550</v>
      </c>
      <c r="D6" s="80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00" t="s">
        <v>617</v>
      </c>
      <c r="C12" s="800"/>
      <c r="D12" s="800"/>
      <c r="E12" s="800"/>
      <c r="F12" s="800"/>
      <c r="G12" s="800"/>
      <c r="H12" s="800"/>
      <c r="I12" s="800"/>
      <c r="J12" s="800"/>
      <c r="K12" s="800"/>
      <c r="L12" s="800"/>
      <c r="M12" s="800"/>
      <c r="N12" s="800"/>
      <c r="O12" s="80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568</v>
      </c>
      <c r="K14" s="472" t="s">
        <v>753</v>
      </c>
      <c r="L14" s="472" t="s">
        <v>755</v>
      </c>
      <c r="M14" s="472" t="s">
        <v>756</v>
      </c>
      <c r="N14" s="472" t="s">
        <v>757</v>
      </c>
      <c r="O14" s="472" t="s">
        <v>569</v>
      </c>
      <c r="P14" s="7"/>
    </row>
    <row r="15" spans="1:26" s="7" customFormat="1" ht="18.75" customHeight="1">
      <c r="B15" s="473" t="s">
        <v>188</v>
      </c>
      <c r="C15" s="80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798"/>
      <c r="D16" s="477"/>
      <c r="E16" s="477"/>
      <c r="F16" s="477"/>
      <c r="G16" s="477"/>
      <c r="H16" s="477"/>
      <c r="I16" s="477"/>
      <c r="J16" s="477"/>
      <c r="K16" s="477">
        <v>4</v>
      </c>
      <c r="L16" s="477">
        <v>4</v>
      </c>
      <c r="M16" s="477">
        <v>4</v>
      </c>
      <c r="N16" s="477">
        <v>4</v>
      </c>
      <c r="O16" s="478"/>
    </row>
    <row r="17" spans="1:15" s="111" customFormat="1" ht="17.25" customHeight="1">
      <c r="B17" s="479" t="s">
        <v>559</v>
      </c>
      <c r="C17" s="804"/>
      <c r="D17" s="112">
        <f>12-D16</f>
        <v>12</v>
      </c>
      <c r="E17" s="112">
        <f>12-E16</f>
        <v>12</v>
      </c>
      <c r="F17" s="112">
        <f t="shared" ref="F17:K17" si="0">12-F16</f>
        <v>12</v>
      </c>
      <c r="G17" s="112">
        <f t="shared" si="0"/>
        <v>12</v>
      </c>
      <c r="H17" s="112">
        <f t="shared" si="0"/>
        <v>12</v>
      </c>
      <c r="I17" s="112">
        <f t="shared" si="0"/>
        <v>12</v>
      </c>
      <c r="J17" s="112">
        <f t="shared" si="0"/>
        <v>12</v>
      </c>
      <c r="K17" s="112">
        <f t="shared" si="0"/>
        <v>8</v>
      </c>
      <c r="L17" s="112">
        <f t="shared" ref="L17:O17" si="1">12-L16</f>
        <v>8</v>
      </c>
      <c r="M17" s="112">
        <f t="shared" si="1"/>
        <v>8</v>
      </c>
      <c r="N17" s="112">
        <f t="shared" si="1"/>
        <v>8</v>
      </c>
      <c r="O17" s="113">
        <f t="shared" si="1"/>
        <v>12</v>
      </c>
    </row>
    <row r="18" spans="1:15" s="7" customFormat="1" ht="17.25" customHeight="1">
      <c r="B18" s="480" t="str">
        <f>'1.  LRAMVA Summary'!B29</f>
        <v>Residential</v>
      </c>
      <c r="C18" s="797" t="str">
        <f>'2. LRAMVA Threshold'!D43</f>
        <v>kWh</v>
      </c>
      <c r="D18" s="46"/>
      <c r="E18" s="46"/>
      <c r="F18" s="46"/>
      <c r="G18" s="46"/>
      <c r="H18" s="46"/>
      <c r="I18" s="46"/>
      <c r="J18" s="46"/>
      <c r="K18" s="46">
        <v>8.2000000000000007E-3</v>
      </c>
      <c r="L18" s="46">
        <v>4.4000000000000003E-3</v>
      </c>
      <c r="M18" s="46"/>
      <c r="N18" s="46"/>
      <c r="O18" s="69"/>
    </row>
    <row r="19" spans="1:15" s="7" customFormat="1" ht="15" customHeight="1" outlineLevel="1">
      <c r="B19" s="536" t="s">
        <v>510</v>
      </c>
      <c r="C19" s="798"/>
      <c r="D19" s="46"/>
      <c r="E19" s="46"/>
      <c r="F19" s="46"/>
      <c r="G19" s="46"/>
      <c r="H19" s="46"/>
      <c r="I19" s="46"/>
      <c r="J19" s="46"/>
      <c r="K19" s="46"/>
      <c r="L19" s="46"/>
      <c r="M19" s="46"/>
      <c r="N19" s="46"/>
      <c r="O19" s="69"/>
    </row>
    <row r="20" spans="1:15" s="7" customFormat="1" ht="15" customHeight="1" outlineLevel="1">
      <c r="B20" s="536" t="s">
        <v>511</v>
      </c>
      <c r="C20" s="798"/>
      <c r="D20" s="46"/>
      <c r="E20" s="46"/>
      <c r="F20" s="46"/>
      <c r="G20" s="46"/>
      <c r="H20" s="46"/>
      <c r="I20" s="46"/>
      <c r="J20" s="46"/>
      <c r="K20" s="46"/>
      <c r="L20" s="46"/>
      <c r="M20" s="46"/>
      <c r="N20" s="46"/>
      <c r="O20" s="69"/>
    </row>
    <row r="21" spans="1:15" s="7" customFormat="1" ht="15" customHeight="1" outlineLevel="1">
      <c r="B21" s="536" t="s">
        <v>489</v>
      </c>
      <c r="C21" s="798"/>
      <c r="D21" s="46"/>
      <c r="E21" s="46"/>
      <c r="F21" s="46"/>
      <c r="G21" s="46"/>
      <c r="H21" s="46"/>
      <c r="I21" s="46"/>
      <c r="J21" s="46"/>
      <c r="K21" s="46"/>
      <c r="L21" s="46"/>
      <c r="M21" s="46"/>
      <c r="N21" s="46"/>
      <c r="O21" s="69"/>
    </row>
    <row r="22" spans="1:15" s="7" customFormat="1" ht="14.25" customHeight="1">
      <c r="B22" s="536" t="s">
        <v>512</v>
      </c>
      <c r="C22" s="799"/>
      <c r="D22" s="65">
        <f>SUM(D18:D21)</f>
        <v>0</v>
      </c>
      <c r="E22" s="65">
        <f>SUM(E18:E21)</f>
        <v>0</v>
      </c>
      <c r="F22" s="65">
        <f>SUM(F18:F21)</f>
        <v>0</v>
      </c>
      <c r="G22" s="65">
        <f t="shared" ref="G22:N22" si="2">SUM(G18:G21)</f>
        <v>0</v>
      </c>
      <c r="H22" s="65">
        <f t="shared" si="2"/>
        <v>0</v>
      </c>
      <c r="I22" s="65">
        <f t="shared" si="2"/>
        <v>0</v>
      </c>
      <c r="J22" s="65">
        <f t="shared" si="2"/>
        <v>0</v>
      </c>
      <c r="K22" s="65">
        <f t="shared" si="2"/>
        <v>8.2000000000000007E-3</v>
      </c>
      <c r="L22" s="65">
        <f t="shared" si="2"/>
        <v>4.4000000000000003E-3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5.4999999999999997E-3</v>
      </c>
      <c r="L23" s="484">
        <f t="shared" si="3"/>
        <v>5.7000000000000002E-3</v>
      </c>
      <c r="M23" s="484">
        <f>ROUND(SUM(L22*M16+M22*M17)/12,4)</f>
        <v>1.5E-3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7" t="str">
        <f>'2. LRAMVA Threshold'!E43</f>
        <v>kWh</v>
      </c>
      <c r="D25" s="46"/>
      <c r="E25" s="46"/>
      <c r="F25" s="46"/>
      <c r="G25" s="46"/>
      <c r="H25" s="46"/>
      <c r="I25" s="46"/>
      <c r="J25" s="46"/>
      <c r="K25" s="46">
        <v>1.1299999999999999E-2</v>
      </c>
      <c r="L25" s="46">
        <v>1.2200000000000001E-2</v>
      </c>
      <c r="M25" s="46">
        <v>1.23E-2</v>
      </c>
      <c r="N25" s="46">
        <v>1.2500000000000001E-2</v>
      </c>
      <c r="O25" s="69"/>
    </row>
    <row r="26" spans="1:15" s="18" customFormat="1" outlineLevel="1">
      <c r="A26" s="4"/>
      <c r="B26" s="536" t="s">
        <v>510</v>
      </c>
      <c r="C26" s="798"/>
      <c r="D26" s="46"/>
      <c r="E26" s="46"/>
      <c r="F26" s="46"/>
      <c r="G26" s="46"/>
      <c r="H26" s="46"/>
      <c r="I26" s="46"/>
      <c r="J26" s="46"/>
      <c r="K26" s="46"/>
      <c r="L26" s="46"/>
      <c r="M26" s="46"/>
      <c r="N26" s="46"/>
      <c r="O26" s="69"/>
    </row>
    <row r="27" spans="1:15" s="18" customFormat="1" outlineLevel="1">
      <c r="A27" s="4"/>
      <c r="B27" s="536" t="s">
        <v>511</v>
      </c>
      <c r="C27" s="798"/>
      <c r="D27" s="46"/>
      <c r="E27" s="46"/>
      <c r="F27" s="46"/>
      <c r="G27" s="46"/>
      <c r="H27" s="46"/>
      <c r="I27" s="46"/>
      <c r="J27" s="46"/>
      <c r="K27" s="46"/>
      <c r="L27" s="46"/>
      <c r="M27" s="46"/>
      <c r="N27" s="46"/>
      <c r="O27" s="69"/>
    </row>
    <row r="28" spans="1:15" s="18" customFormat="1" outlineLevel="1">
      <c r="A28" s="4"/>
      <c r="B28" s="536" t="s">
        <v>489</v>
      </c>
      <c r="C28" s="798"/>
      <c r="D28" s="46"/>
      <c r="E28" s="46"/>
      <c r="F28" s="46"/>
      <c r="G28" s="46"/>
      <c r="H28" s="46"/>
      <c r="I28" s="46"/>
      <c r="J28" s="46"/>
      <c r="K28" s="46"/>
      <c r="L28" s="46"/>
      <c r="M28" s="46"/>
      <c r="N28" s="46"/>
      <c r="O28" s="69"/>
    </row>
    <row r="29" spans="1:15" s="18" customFormat="1">
      <c r="A29" s="4"/>
      <c r="B29" s="536" t="s">
        <v>512</v>
      </c>
      <c r="C29" s="799"/>
      <c r="D29" s="65">
        <f>SUM(D25:D28)</f>
        <v>0</v>
      </c>
      <c r="E29" s="65">
        <f t="shared" ref="E29:N29" si="4">SUM(E25:E28)</f>
        <v>0</v>
      </c>
      <c r="F29" s="65">
        <f t="shared" si="4"/>
        <v>0</v>
      </c>
      <c r="G29" s="65">
        <f t="shared" si="4"/>
        <v>0</v>
      </c>
      <c r="H29" s="65">
        <f t="shared" si="4"/>
        <v>0</v>
      </c>
      <c r="I29" s="65">
        <f t="shared" si="4"/>
        <v>0</v>
      </c>
      <c r="J29" s="65">
        <f t="shared" si="4"/>
        <v>0</v>
      </c>
      <c r="K29" s="65">
        <f t="shared" si="4"/>
        <v>1.1299999999999999E-2</v>
      </c>
      <c r="L29" s="65">
        <f t="shared" si="4"/>
        <v>1.2200000000000001E-2</v>
      </c>
      <c r="M29" s="65">
        <f t="shared" si="4"/>
        <v>1.23E-2</v>
      </c>
      <c r="N29" s="65">
        <f t="shared" si="4"/>
        <v>1.2500000000000001E-2</v>
      </c>
      <c r="O29" s="76"/>
    </row>
    <row r="30" spans="1:15" s="18" customFormat="1">
      <c r="A30" s="4"/>
      <c r="B30" s="492" t="s">
        <v>513</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ROUND(SUM(J29*K16+K29*K17)/12,4)</f>
        <v>7.4999999999999997E-3</v>
      </c>
      <c r="L30" s="484">
        <f t="shared" si="5"/>
        <v>1.1900000000000001E-2</v>
      </c>
      <c r="M30" s="484">
        <f t="shared" si="5"/>
        <v>1.23E-2</v>
      </c>
      <c r="N30" s="484">
        <f>ROUND(SUM(M29*N16+N29*N17)/12,4)</f>
        <v>1.24E-2</v>
      </c>
      <c r="O30" s="489"/>
    </row>
    <row r="31" spans="1:15" s="18" customFormat="1">
      <c r="A31" s="4"/>
      <c r="B31" s="481"/>
      <c r="C31" s="490"/>
      <c r="D31" s="491"/>
      <c r="E31" s="491"/>
      <c r="F31" s="491"/>
      <c r="G31" s="491"/>
      <c r="H31" s="491"/>
      <c r="I31" s="491"/>
      <c r="J31" s="491"/>
      <c r="K31" s="491"/>
      <c r="L31" s="491"/>
      <c r="M31" s="491"/>
      <c r="N31" s="487"/>
      <c r="O31" s="489"/>
    </row>
    <row r="32" spans="1:15" s="64" customFormat="1" ht="13.9">
      <c r="B32" s="604" t="str">
        <f>'1.  LRAMVA Summary'!B31</f>
        <v>GS&gt;50 kW</v>
      </c>
      <c r="C32" s="797" t="str">
        <f>'2. LRAMVA Threshold'!F43</f>
        <v>KW</v>
      </c>
      <c r="D32" s="46"/>
      <c r="E32" s="46"/>
      <c r="F32" s="46"/>
      <c r="G32" s="46"/>
      <c r="H32" s="46"/>
      <c r="I32" s="46"/>
      <c r="J32" s="46"/>
      <c r="K32" s="46">
        <v>2.1800999999999999</v>
      </c>
      <c r="L32" s="46">
        <v>2.4485999999999999</v>
      </c>
      <c r="M32" s="46">
        <v>2.4780000000000002</v>
      </c>
      <c r="N32" s="46">
        <v>2.5200999999999998</v>
      </c>
      <c r="O32" s="69"/>
    </row>
    <row r="33" spans="1:15" s="18" customFormat="1" outlineLevel="1">
      <c r="A33" s="4"/>
      <c r="B33" s="536" t="s">
        <v>510</v>
      </c>
      <c r="C33" s="798"/>
      <c r="D33" s="46"/>
      <c r="E33" s="46"/>
      <c r="F33" s="46"/>
      <c r="G33" s="46"/>
      <c r="H33" s="46"/>
      <c r="I33" s="46"/>
      <c r="J33" s="46"/>
      <c r="K33" s="46"/>
      <c r="L33" s="46"/>
      <c r="M33" s="46"/>
      <c r="N33" s="46"/>
      <c r="O33" s="69"/>
    </row>
    <row r="34" spans="1:15" s="18" customFormat="1" outlineLevel="1">
      <c r="A34" s="4"/>
      <c r="B34" s="536" t="s">
        <v>511</v>
      </c>
      <c r="C34" s="798"/>
      <c r="D34" s="46"/>
      <c r="E34" s="46"/>
      <c r="F34" s="46"/>
      <c r="G34" s="46"/>
      <c r="H34" s="46"/>
      <c r="I34" s="46"/>
      <c r="J34" s="46"/>
      <c r="K34" s="46"/>
      <c r="L34" s="46"/>
      <c r="M34" s="46"/>
      <c r="N34" s="46"/>
      <c r="O34" s="69"/>
    </row>
    <row r="35" spans="1:15" s="18" customFormat="1" outlineLevel="1">
      <c r="A35" s="4"/>
      <c r="B35" s="536" t="s">
        <v>489</v>
      </c>
      <c r="C35" s="798"/>
      <c r="D35" s="46"/>
      <c r="E35" s="46"/>
      <c r="F35" s="46"/>
      <c r="G35" s="46"/>
      <c r="H35" s="46"/>
      <c r="I35" s="46"/>
      <c r="J35" s="46"/>
      <c r="K35" s="46"/>
      <c r="L35" s="46"/>
      <c r="M35" s="46"/>
      <c r="N35" s="46"/>
      <c r="O35" s="69"/>
    </row>
    <row r="36" spans="1:15" s="18" customFormat="1">
      <c r="A36" s="4"/>
      <c r="B36" s="536" t="s">
        <v>512</v>
      </c>
      <c r="C36" s="799"/>
      <c r="D36" s="65">
        <f>SUM(D32:D35)</f>
        <v>0</v>
      </c>
      <c r="E36" s="65">
        <f>SUM(E32:E35)</f>
        <v>0</v>
      </c>
      <c r="F36" s="65">
        <f t="shared" ref="F36:M36" si="6">SUM(F32:F35)</f>
        <v>0</v>
      </c>
      <c r="G36" s="65">
        <f t="shared" si="6"/>
        <v>0</v>
      </c>
      <c r="H36" s="65">
        <f t="shared" si="6"/>
        <v>0</v>
      </c>
      <c r="I36" s="65">
        <f t="shared" si="6"/>
        <v>0</v>
      </c>
      <c r="J36" s="65">
        <f t="shared" si="6"/>
        <v>0</v>
      </c>
      <c r="K36" s="65">
        <f t="shared" si="6"/>
        <v>2.1800999999999999</v>
      </c>
      <c r="L36" s="65">
        <f t="shared" si="6"/>
        <v>2.4485999999999999</v>
      </c>
      <c r="M36" s="65">
        <f t="shared" si="6"/>
        <v>2.4780000000000002</v>
      </c>
      <c r="N36" s="65">
        <f>SUM(N32:N35)</f>
        <v>2.5200999999999998</v>
      </c>
      <c r="O36" s="76"/>
    </row>
    <row r="37" spans="1:15" s="18" customFormat="1">
      <c r="A37" s="4"/>
      <c r="B37" s="492" t="s">
        <v>513</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1.4534</v>
      </c>
      <c r="L37" s="484">
        <f t="shared" si="7"/>
        <v>2.3591000000000002</v>
      </c>
      <c r="M37" s="484">
        <f t="shared" si="7"/>
        <v>2.4681999999999999</v>
      </c>
      <c r="N37" s="484">
        <f>ROUND(SUM(M36*N16+N36*N17)/12,4)</f>
        <v>2.5061</v>
      </c>
      <c r="O37" s="489"/>
    </row>
    <row r="38" spans="1:15" s="70" customFormat="1" ht="15.75" customHeight="1">
      <c r="B38" s="492"/>
      <c r="C38" s="488"/>
      <c r="D38" s="71"/>
      <c r="E38" s="71"/>
      <c r="F38" s="71"/>
      <c r="G38" s="71"/>
      <c r="H38" s="71"/>
      <c r="I38" s="71"/>
      <c r="J38" s="71"/>
      <c r="K38" s="71"/>
      <c r="L38" s="487"/>
      <c r="M38" s="487"/>
      <c r="N38" s="487"/>
      <c r="O38" s="493"/>
    </row>
    <row r="39" spans="1:15" s="64" customFormat="1" ht="13.9">
      <c r="A39" s="62"/>
      <c r="B39" s="604" t="str">
        <f>'1.  LRAMVA Summary'!B32</f>
        <v>USL</v>
      </c>
      <c r="C39" s="797" t="str">
        <f>'2. LRAMVA Threshold'!G43</f>
        <v>kWh</v>
      </c>
      <c r="D39" s="46"/>
      <c r="E39" s="46"/>
      <c r="F39" s="46"/>
      <c r="G39" s="46"/>
      <c r="H39" s="46"/>
      <c r="I39" s="46"/>
      <c r="J39" s="46"/>
      <c r="K39" s="46">
        <v>2.3900000000000001E-2</v>
      </c>
      <c r="L39" s="46">
        <v>1.89E-2</v>
      </c>
      <c r="M39" s="46">
        <v>1.9099999999999999E-2</v>
      </c>
      <c r="N39" s="46">
        <v>1.9400000000000001E-2</v>
      </c>
      <c r="O39" s="69"/>
    </row>
    <row r="40" spans="1:15" s="18" customFormat="1" outlineLevel="1">
      <c r="A40" s="4"/>
      <c r="B40" s="536" t="s">
        <v>510</v>
      </c>
      <c r="C40" s="798"/>
      <c r="D40" s="46"/>
      <c r="E40" s="46"/>
      <c r="F40" s="46"/>
      <c r="G40" s="46"/>
      <c r="H40" s="46"/>
      <c r="I40" s="46"/>
      <c r="J40" s="46"/>
      <c r="K40" s="46"/>
      <c r="L40" s="46"/>
      <c r="M40" s="46"/>
      <c r="N40" s="46"/>
      <c r="O40" s="69"/>
    </row>
    <row r="41" spans="1:15" s="18" customFormat="1" outlineLevel="1">
      <c r="A41" s="4"/>
      <c r="B41" s="536" t="s">
        <v>511</v>
      </c>
      <c r="C41" s="798"/>
      <c r="D41" s="46"/>
      <c r="E41" s="46"/>
      <c r="F41" s="46"/>
      <c r="G41" s="46"/>
      <c r="H41" s="46"/>
      <c r="I41" s="46"/>
      <c r="J41" s="46"/>
      <c r="K41" s="46"/>
      <c r="L41" s="46"/>
      <c r="M41" s="46"/>
      <c r="N41" s="46"/>
      <c r="O41" s="69"/>
    </row>
    <row r="42" spans="1:15" s="18" customFormat="1" outlineLevel="1">
      <c r="A42" s="4"/>
      <c r="B42" s="536" t="s">
        <v>489</v>
      </c>
      <c r="C42" s="798"/>
      <c r="D42" s="46"/>
      <c r="E42" s="46"/>
      <c r="F42" s="46"/>
      <c r="G42" s="46"/>
      <c r="H42" s="46"/>
      <c r="I42" s="46"/>
      <c r="J42" s="46"/>
      <c r="K42" s="46"/>
      <c r="L42" s="46"/>
      <c r="M42" s="46"/>
      <c r="N42" s="46"/>
      <c r="O42" s="69"/>
    </row>
    <row r="43" spans="1:15" s="18" customFormat="1">
      <c r="A43" s="4"/>
      <c r="B43" s="536" t="s">
        <v>512</v>
      </c>
      <c r="C43" s="799"/>
      <c r="D43" s="65">
        <f>SUM(D39:D42)</f>
        <v>0</v>
      </c>
      <c r="E43" s="65">
        <f t="shared" ref="E43:N43" si="8">SUM(E39:E42)</f>
        <v>0</v>
      </c>
      <c r="F43" s="65">
        <f t="shared" si="8"/>
        <v>0</v>
      </c>
      <c r="G43" s="65">
        <f t="shared" si="8"/>
        <v>0</v>
      </c>
      <c r="H43" s="65">
        <f t="shared" si="8"/>
        <v>0</v>
      </c>
      <c r="I43" s="65">
        <f t="shared" si="8"/>
        <v>0</v>
      </c>
      <c r="J43" s="65">
        <f t="shared" si="8"/>
        <v>0</v>
      </c>
      <c r="K43" s="65">
        <f t="shared" si="8"/>
        <v>2.3900000000000001E-2</v>
      </c>
      <c r="L43" s="65">
        <f t="shared" si="8"/>
        <v>1.89E-2</v>
      </c>
      <c r="M43" s="65">
        <f t="shared" si="8"/>
        <v>1.9099999999999999E-2</v>
      </c>
      <c r="N43" s="65">
        <f t="shared" si="8"/>
        <v>1.9400000000000001E-2</v>
      </c>
      <c r="O43" s="76"/>
    </row>
    <row r="44" spans="1:15" s="14" customFormat="1">
      <c r="A44" s="72"/>
      <c r="B44" s="492" t="s">
        <v>513</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1.5900000000000001E-2</v>
      </c>
      <c r="L44" s="484">
        <f t="shared" si="9"/>
        <v>2.06E-2</v>
      </c>
      <c r="M44" s="484">
        <f t="shared" si="9"/>
        <v>1.9E-2</v>
      </c>
      <c r="N44" s="484">
        <f>ROUND(SUM(M43*N16+N43*N17)/12,4)</f>
        <v>1.9300000000000001E-2</v>
      </c>
      <c r="O44" s="489"/>
    </row>
    <row r="45" spans="1:15" s="70" customFormat="1" ht="13.9">
      <c r="A45" s="72"/>
      <c r="B45" s="492"/>
      <c r="C45" s="488"/>
      <c r="D45" s="71"/>
      <c r="E45" s="71"/>
      <c r="F45" s="71"/>
      <c r="G45" s="71"/>
      <c r="H45" s="71"/>
      <c r="I45" s="71"/>
      <c r="J45" s="71"/>
      <c r="K45" s="71"/>
      <c r="L45" s="487"/>
      <c r="M45" s="487"/>
      <c r="N45" s="487"/>
      <c r="O45" s="493"/>
    </row>
    <row r="46" spans="1:15" s="64" customFormat="1" ht="13.9">
      <c r="A46" s="62"/>
      <c r="B46" s="604" t="str">
        <f>'1.  LRAMVA Summary'!B33</f>
        <v>Sentinel Lighting</v>
      </c>
      <c r="C46" s="797" t="str">
        <f>'2. LRAMVA Threshold'!H43</f>
        <v>kW</v>
      </c>
      <c r="D46" s="46"/>
      <c r="E46" s="46"/>
      <c r="F46" s="46"/>
      <c r="G46" s="46"/>
      <c r="H46" s="46"/>
      <c r="I46" s="46"/>
      <c r="J46" s="46"/>
      <c r="K46" s="46">
        <v>29.744</v>
      </c>
      <c r="L46" s="46">
        <v>29.669</v>
      </c>
      <c r="M46" s="46">
        <v>30.024999999999999</v>
      </c>
      <c r="N46" s="46">
        <v>30.535399999999999</v>
      </c>
      <c r="O46" s="69"/>
    </row>
    <row r="47" spans="1:15" s="18" customFormat="1" outlineLevel="1">
      <c r="A47" s="4"/>
      <c r="B47" s="536" t="s">
        <v>510</v>
      </c>
      <c r="C47" s="798"/>
      <c r="D47" s="46"/>
      <c r="E47" s="46"/>
      <c r="F47" s="46"/>
      <c r="G47" s="46"/>
      <c r="H47" s="46"/>
      <c r="I47" s="46"/>
      <c r="J47" s="46"/>
      <c r="K47" s="46"/>
      <c r="L47" s="46"/>
      <c r="M47" s="46"/>
      <c r="N47" s="46"/>
      <c r="O47" s="69"/>
    </row>
    <row r="48" spans="1:15" s="18" customFormat="1" outlineLevel="1">
      <c r="A48" s="4"/>
      <c r="B48" s="536" t="s">
        <v>511</v>
      </c>
      <c r="C48" s="798"/>
      <c r="D48" s="46"/>
      <c r="E48" s="46"/>
      <c r="F48" s="46"/>
      <c r="G48" s="46"/>
      <c r="H48" s="46"/>
      <c r="I48" s="46"/>
      <c r="J48" s="46"/>
      <c r="K48" s="46"/>
      <c r="L48" s="46"/>
      <c r="M48" s="46"/>
      <c r="N48" s="46"/>
      <c r="O48" s="69"/>
    </row>
    <row r="49" spans="1:15" s="18" customFormat="1" outlineLevel="1">
      <c r="A49" s="4"/>
      <c r="B49" s="536" t="s">
        <v>489</v>
      </c>
      <c r="C49" s="798"/>
      <c r="D49" s="46"/>
      <c r="E49" s="46"/>
      <c r="F49" s="46"/>
      <c r="G49" s="46"/>
      <c r="H49" s="46"/>
      <c r="I49" s="46"/>
      <c r="J49" s="46"/>
      <c r="K49" s="46"/>
      <c r="L49" s="46"/>
      <c r="M49" s="46"/>
      <c r="N49" s="46"/>
      <c r="O49" s="69"/>
    </row>
    <row r="50" spans="1:15" s="18" customFormat="1">
      <c r="A50" s="4"/>
      <c r="B50" s="536" t="s">
        <v>512</v>
      </c>
      <c r="C50" s="799"/>
      <c r="D50" s="65">
        <f>SUM(D46:D49)</f>
        <v>0</v>
      </c>
      <c r="E50" s="65">
        <f t="shared" ref="E50:N50" si="10">SUM(E46:E49)</f>
        <v>0</v>
      </c>
      <c r="F50" s="65">
        <f t="shared" si="10"/>
        <v>0</v>
      </c>
      <c r="G50" s="65">
        <f t="shared" si="10"/>
        <v>0</v>
      </c>
      <c r="H50" s="65">
        <f t="shared" si="10"/>
        <v>0</v>
      </c>
      <c r="I50" s="65">
        <f t="shared" si="10"/>
        <v>0</v>
      </c>
      <c r="J50" s="65">
        <f t="shared" si="10"/>
        <v>0</v>
      </c>
      <c r="K50" s="65">
        <f t="shared" si="10"/>
        <v>29.744</v>
      </c>
      <c r="L50" s="65">
        <f t="shared" si="10"/>
        <v>29.669</v>
      </c>
      <c r="M50" s="65">
        <f t="shared" si="10"/>
        <v>30.024999999999999</v>
      </c>
      <c r="N50" s="65">
        <f t="shared" si="10"/>
        <v>30.535399999999999</v>
      </c>
      <c r="O50" s="76"/>
    </row>
    <row r="51" spans="1:15" s="14" customFormat="1">
      <c r="A51" s="72"/>
      <c r="B51" s="492" t="s">
        <v>513</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19.8293</v>
      </c>
      <c r="L51" s="484">
        <f t="shared" si="11"/>
        <v>29.693999999999999</v>
      </c>
      <c r="M51" s="484">
        <f t="shared" si="11"/>
        <v>29.906300000000002</v>
      </c>
      <c r="N51" s="484">
        <f>ROUND(SUM(M50*N16+N50*N17)/12,4)</f>
        <v>30.365300000000001</v>
      </c>
      <c r="O51" s="489"/>
    </row>
    <row r="52" spans="1:15" s="70" customFormat="1" ht="13.9">
      <c r="A52" s="72"/>
      <c r="B52" s="492"/>
      <c r="C52" s="488"/>
      <c r="D52" s="71"/>
      <c r="E52" s="71"/>
      <c r="F52" s="71"/>
      <c r="G52" s="71"/>
      <c r="H52" s="71"/>
      <c r="I52" s="71"/>
      <c r="J52" s="71"/>
      <c r="K52" s="71"/>
      <c r="L52" s="494"/>
      <c r="M52" s="494"/>
      <c r="N52" s="494"/>
      <c r="O52" s="493"/>
    </row>
    <row r="53" spans="1:15" s="64" customFormat="1" ht="13.9">
      <c r="A53" s="62"/>
      <c r="B53" s="604" t="str">
        <f>'1.  LRAMVA Summary'!B34</f>
        <v>Street Lighting</v>
      </c>
      <c r="C53" s="797" t="str">
        <f>'2. LRAMVA Threshold'!I43</f>
        <v>kW</v>
      </c>
      <c r="D53" s="46"/>
      <c r="E53" s="46"/>
      <c r="F53" s="46"/>
      <c r="G53" s="46"/>
      <c r="H53" s="46"/>
      <c r="I53" s="46"/>
      <c r="J53" s="46"/>
      <c r="K53" s="46">
        <v>5.0514999999999999</v>
      </c>
      <c r="L53" s="46">
        <v>4.7811000000000003</v>
      </c>
      <c r="M53" s="46">
        <v>4.8384999999999998</v>
      </c>
      <c r="N53" s="46">
        <v>4.9207999999999998</v>
      </c>
      <c r="O53" s="69"/>
    </row>
    <row r="54" spans="1:15" s="18" customFormat="1" outlineLevel="1">
      <c r="A54" s="4"/>
      <c r="B54" s="536" t="s">
        <v>510</v>
      </c>
      <c r="C54" s="798"/>
      <c r="D54" s="46"/>
      <c r="E54" s="46"/>
      <c r="F54" s="46"/>
      <c r="G54" s="46"/>
      <c r="H54" s="46"/>
      <c r="I54" s="46"/>
      <c r="J54" s="46"/>
      <c r="K54" s="46"/>
      <c r="L54" s="46"/>
      <c r="M54" s="46"/>
      <c r="N54" s="46"/>
      <c r="O54" s="69"/>
    </row>
    <row r="55" spans="1:15" s="18" customFormat="1" outlineLevel="1">
      <c r="A55" s="4"/>
      <c r="B55" s="536" t="s">
        <v>511</v>
      </c>
      <c r="C55" s="798"/>
      <c r="D55" s="46"/>
      <c r="E55" s="46"/>
      <c r="F55" s="46"/>
      <c r="G55" s="46"/>
      <c r="H55" s="46"/>
      <c r="I55" s="46"/>
      <c r="J55" s="46"/>
      <c r="K55" s="46"/>
      <c r="L55" s="46"/>
      <c r="M55" s="46"/>
      <c r="N55" s="46"/>
      <c r="O55" s="69"/>
    </row>
    <row r="56" spans="1:15" s="18" customFormat="1" outlineLevel="1">
      <c r="A56" s="4"/>
      <c r="B56" s="536" t="s">
        <v>489</v>
      </c>
      <c r="C56" s="798"/>
      <c r="D56" s="46"/>
      <c r="E56" s="46"/>
      <c r="F56" s="46"/>
      <c r="G56" s="46"/>
      <c r="H56" s="46"/>
      <c r="I56" s="46"/>
      <c r="J56" s="46"/>
      <c r="K56" s="46"/>
      <c r="L56" s="46"/>
      <c r="M56" s="46"/>
      <c r="N56" s="46"/>
      <c r="O56" s="69"/>
    </row>
    <row r="57" spans="1:15" s="18" customFormat="1">
      <c r="A57" s="4"/>
      <c r="B57" s="536" t="s">
        <v>512</v>
      </c>
      <c r="C57" s="799"/>
      <c r="D57" s="65">
        <f>SUM(D53:D56)</f>
        <v>0</v>
      </c>
      <c r="E57" s="65">
        <f t="shared" ref="E57:N57" si="12">SUM(E53:E56)</f>
        <v>0</v>
      </c>
      <c r="F57" s="65">
        <f t="shared" si="12"/>
        <v>0</v>
      </c>
      <c r="G57" s="65">
        <f t="shared" si="12"/>
        <v>0</v>
      </c>
      <c r="H57" s="65">
        <f t="shared" si="12"/>
        <v>0</v>
      </c>
      <c r="I57" s="65">
        <f t="shared" si="12"/>
        <v>0</v>
      </c>
      <c r="J57" s="65">
        <f t="shared" si="12"/>
        <v>0</v>
      </c>
      <c r="K57" s="65">
        <f t="shared" si="12"/>
        <v>5.0514999999999999</v>
      </c>
      <c r="L57" s="65">
        <f t="shared" si="12"/>
        <v>4.7811000000000003</v>
      </c>
      <c r="M57" s="65">
        <f t="shared" si="12"/>
        <v>4.8384999999999998</v>
      </c>
      <c r="N57" s="65">
        <f t="shared" si="12"/>
        <v>4.9207999999999998</v>
      </c>
      <c r="O57" s="77"/>
    </row>
    <row r="58" spans="1:15" s="14" customFormat="1">
      <c r="A58" s="72"/>
      <c r="B58" s="492" t="s">
        <v>513</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3.3677000000000001</v>
      </c>
      <c r="L58" s="484">
        <f t="shared" si="13"/>
        <v>4.8712</v>
      </c>
      <c r="M58" s="484">
        <f t="shared" si="13"/>
        <v>4.8193999999999999</v>
      </c>
      <c r="N58" s="484">
        <f>ROUND(SUM(M57*N16+N57*N17)/12,4)</f>
        <v>4.8933999999999997</v>
      </c>
      <c r="O58" s="489"/>
    </row>
    <row r="59" spans="1:15" s="70" customFormat="1" ht="13.9">
      <c r="A59" s="72"/>
      <c r="B59" s="492"/>
      <c r="C59" s="488"/>
      <c r="D59" s="71"/>
      <c r="E59" s="71"/>
      <c r="F59" s="71"/>
      <c r="G59" s="71"/>
      <c r="H59" s="71"/>
      <c r="I59" s="71"/>
      <c r="J59" s="71"/>
      <c r="K59" s="71"/>
      <c r="L59" s="494"/>
      <c r="M59" s="494"/>
      <c r="N59" s="494"/>
      <c r="O59" s="493"/>
    </row>
    <row r="60" spans="1:15" s="64" customFormat="1" ht="13.9">
      <c r="A60" s="62"/>
      <c r="B60" s="604">
        <f>'1.  LRAMVA Summary'!B35</f>
        <v>0</v>
      </c>
      <c r="C60" s="797">
        <f>'2. LRAMVA Threshold'!J43</f>
        <v>0</v>
      </c>
      <c r="D60" s="46"/>
      <c r="E60" s="46"/>
      <c r="F60" s="46"/>
      <c r="G60" s="46"/>
      <c r="H60" s="46"/>
      <c r="I60" s="46"/>
      <c r="J60" s="46"/>
      <c r="K60" s="46"/>
      <c r="L60" s="46"/>
      <c r="M60" s="46"/>
      <c r="N60" s="46"/>
      <c r="O60" s="69"/>
    </row>
    <row r="61" spans="1:15" s="18" customFormat="1" outlineLevel="1">
      <c r="A61" s="4"/>
      <c r="B61" s="536" t="s">
        <v>510</v>
      </c>
      <c r="C61" s="798"/>
      <c r="D61" s="46"/>
      <c r="E61" s="46"/>
      <c r="F61" s="46"/>
      <c r="G61" s="46"/>
      <c r="H61" s="46"/>
      <c r="I61" s="46"/>
      <c r="J61" s="46"/>
      <c r="K61" s="46"/>
      <c r="L61" s="46"/>
      <c r="M61" s="46"/>
      <c r="N61" s="46"/>
      <c r="O61" s="69"/>
    </row>
    <row r="62" spans="1:15" s="18" customFormat="1" outlineLevel="1">
      <c r="A62" s="4"/>
      <c r="B62" s="536" t="s">
        <v>511</v>
      </c>
      <c r="C62" s="798"/>
      <c r="D62" s="46"/>
      <c r="E62" s="46"/>
      <c r="F62" s="46"/>
      <c r="G62" s="46"/>
      <c r="H62" s="46"/>
      <c r="I62" s="46"/>
      <c r="J62" s="46"/>
      <c r="K62" s="46"/>
      <c r="L62" s="46"/>
      <c r="M62" s="46"/>
      <c r="N62" s="46"/>
      <c r="O62" s="69"/>
    </row>
    <row r="63" spans="1:15" s="18" customFormat="1" outlineLevel="1">
      <c r="A63" s="4"/>
      <c r="B63" s="536" t="s">
        <v>489</v>
      </c>
      <c r="C63" s="798"/>
      <c r="D63" s="46"/>
      <c r="E63" s="46"/>
      <c r="F63" s="46"/>
      <c r="G63" s="46"/>
      <c r="H63" s="46"/>
      <c r="I63" s="46"/>
      <c r="J63" s="46"/>
      <c r="K63" s="46"/>
      <c r="L63" s="46"/>
      <c r="M63" s="46"/>
      <c r="N63" s="46"/>
      <c r="O63" s="69"/>
    </row>
    <row r="64" spans="1:15" s="18" customFormat="1">
      <c r="A64" s="4"/>
      <c r="B64" s="536" t="s">
        <v>512</v>
      </c>
      <c r="C64" s="79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ht="13.9">
      <c r="A67" s="62"/>
      <c r="B67" s="604">
        <f>'1.  LRAMVA Summary'!B36</f>
        <v>0</v>
      </c>
      <c r="C67" s="797">
        <f>'2. LRAMVA Threshold'!K43</f>
        <v>0</v>
      </c>
      <c r="D67" s="46"/>
      <c r="E67" s="46"/>
      <c r="F67" s="46"/>
      <c r="G67" s="46"/>
      <c r="H67" s="46"/>
      <c r="I67" s="46"/>
      <c r="J67" s="46"/>
      <c r="K67" s="46"/>
      <c r="L67" s="46"/>
      <c r="M67" s="46"/>
      <c r="N67" s="46"/>
      <c r="O67" s="69"/>
    </row>
    <row r="68" spans="1:15" s="18" customFormat="1" outlineLevel="1">
      <c r="A68" s="4"/>
      <c r="B68" s="536" t="s">
        <v>510</v>
      </c>
      <c r="C68" s="798"/>
      <c r="D68" s="46"/>
      <c r="E68" s="46"/>
      <c r="F68" s="46"/>
      <c r="G68" s="46"/>
      <c r="H68" s="46"/>
      <c r="I68" s="46"/>
      <c r="J68" s="46"/>
      <c r="K68" s="46"/>
      <c r="L68" s="46"/>
      <c r="M68" s="46"/>
      <c r="N68" s="46"/>
      <c r="O68" s="69"/>
    </row>
    <row r="69" spans="1:15" s="18" customFormat="1" outlineLevel="1">
      <c r="A69" s="4"/>
      <c r="B69" s="536" t="s">
        <v>511</v>
      </c>
      <c r="C69" s="798"/>
      <c r="D69" s="46"/>
      <c r="E69" s="46"/>
      <c r="F69" s="46"/>
      <c r="G69" s="46"/>
      <c r="H69" s="46"/>
      <c r="I69" s="46"/>
      <c r="J69" s="46"/>
      <c r="K69" s="46"/>
      <c r="L69" s="46"/>
      <c r="M69" s="46"/>
      <c r="N69" s="46"/>
      <c r="O69" s="69"/>
    </row>
    <row r="70" spans="1:15" s="18" customFormat="1" outlineLevel="1">
      <c r="A70" s="4"/>
      <c r="B70" s="536" t="s">
        <v>489</v>
      </c>
      <c r="C70" s="798"/>
      <c r="D70" s="46"/>
      <c r="E70" s="46"/>
      <c r="F70" s="46"/>
      <c r="G70" s="46"/>
      <c r="H70" s="46"/>
      <c r="I70" s="46"/>
      <c r="J70" s="46"/>
      <c r="K70" s="46"/>
      <c r="L70" s="46"/>
      <c r="M70" s="46"/>
      <c r="N70" s="46"/>
      <c r="O70" s="69"/>
    </row>
    <row r="71" spans="1:15" s="18" customFormat="1">
      <c r="A71" s="4"/>
      <c r="B71" s="536" t="s">
        <v>512</v>
      </c>
      <c r="C71" s="79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3.9">
      <c r="A74" s="62"/>
      <c r="B74" s="604">
        <f>'1.  LRAMVA Summary'!B37</f>
        <v>0</v>
      </c>
      <c r="C74" s="797">
        <f>'2. LRAMVA Threshold'!L43</f>
        <v>0</v>
      </c>
      <c r="D74" s="46"/>
      <c r="E74" s="46"/>
      <c r="F74" s="46"/>
      <c r="G74" s="46"/>
      <c r="H74" s="46"/>
      <c r="I74" s="46"/>
      <c r="J74" s="46"/>
      <c r="K74" s="46"/>
      <c r="L74" s="46"/>
      <c r="M74" s="46"/>
      <c r="N74" s="46"/>
      <c r="O74" s="69"/>
    </row>
    <row r="75" spans="1:15" s="18" customFormat="1" outlineLevel="1">
      <c r="A75" s="4"/>
      <c r="B75" s="536" t="s">
        <v>510</v>
      </c>
      <c r="C75" s="798"/>
      <c r="D75" s="46"/>
      <c r="E75" s="46"/>
      <c r="F75" s="46"/>
      <c r="G75" s="46"/>
      <c r="H75" s="46"/>
      <c r="I75" s="46"/>
      <c r="J75" s="46"/>
      <c r="K75" s="46"/>
      <c r="L75" s="46"/>
      <c r="M75" s="46"/>
      <c r="N75" s="46"/>
      <c r="O75" s="69"/>
    </row>
    <row r="76" spans="1:15" s="18" customFormat="1" outlineLevel="1">
      <c r="A76" s="4"/>
      <c r="B76" s="536" t="s">
        <v>511</v>
      </c>
      <c r="C76" s="798"/>
      <c r="D76" s="46"/>
      <c r="E76" s="46"/>
      <c r="F76" s="46"/>
      <c r="G76" s="46"/>
      <c r="H76" s="46"/>
      <c r="I76" s="46"/>
      <c r="J76" s="46"/>
      <c r="K76" s="46"/>
      <c r="L76" s="46"/>
      <c r="M76" s="46"/>
      <c r="N76" s="46"/>
      <c r="O76" s="69"/>
    </row>
    <row r="77" spans="1:15" s="18" customFormat="1" outlineLevel="1">
      <c r="A77" s="4"/>
      <c r="B77" s="536" t="s">
        <v>489</v>
      </c>
      <c r="C77" s="798"/>
      <c r="D77" s="46"/>
      <c r="E77" s="46"/>
      <c r="F77" s="46"/>
      <c r="G77" s="46"/>
      <c r="H77" s="46"/>
      <c r="I77" s="46"/>
      <c r="J77" s="46"/>
      <c r="K77" s="46"/>
      <c r="L77" s="46"/>
      <c r="M77" s="46"/>
      <c r="N77" s="46"/>
      <c r="O77" s="69"/>
    </row>
    <row r="78" spans="1:15" s="18" customFormat="1">
      <c r="A78" s="4"/>
      <c r="B78" s="536" t="s">
        <v>512</v>
      </c>
      <c r="C78" s="79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ht="13.9">
      <c r="A81" s="62"/>
      <c r="B81" s="604">
        <f>'1.  LRAMVA Summary'!B38</f>
        <v>0</v>
      </c>
      <c r="C81" s="797">
        <f>'2. LRAMVA Threshold'!M43</f>
        <v>0</v>
      </c>
      <c r="D81" s="46"/>
      <c r="E81" s="46"/>
      <c r="F81" s="46"/>
      <c r="G81" s="46"/>
      <c r="H81" s="46"/>
      <c r="I81" s="46"/>
      <c r="J81" s="46"/>
      <c r="K81" s="46"/>
      <c r="L81" s="46"/>
      <c r="M81" s="46"/>
      <c r="N81" s="46"/>
      <c r="O81" s="69"/>
    </row>
    <row r="82" spans="1:15" s="18" customFormat="1" outlineLevel="1">
      <c r="A82" s="4"/>
      <c r="B82" s="536" t="s">
        <v>510</v>
      </c>
      <c r="C82" s="798"/>
      <c r="D82" s="46"/>
      <c r="E82" s="46"/>
      <c r="F82" s="46"/>
      <c r="G82" s="46"/>
      <c r="H82" s="46"/>
      <c r="I82" s="46"/>
      <c r="J82" s="46"/>
      <c r="K82" s="46"/>
      <c r="L82" s="46"/>
      <c r="M82" s="46"/>
      <c r="N82" s="46"/>
      <c r="O82" s="69"/>
    </row>
    <row r="83" spans="1:15" s="18" customFormat="1" outlineLevel="1">
      <c r="A83" s="4"/>
      <c r="B83" s="536" t="s">
        <v>511</v>
      </c>
      <c r="C83" s="798"/>
      <c r="D83" s="46"/>
      <c r="E83" s="46"/>
      <c r="F83" s="46"/>
      <c r="G83" s="46"/>
      <c r="H83" s="46"/>
      <c r="I83" s="46"/>
      <c r="J83" s="46"/>
      <c r="K83" s="46"/>
      <c r="L83" s="46"/>
      <c r="M83" s="46"/>
      <c r="N83" s="46"/>
      <c r="O83" s="69"/>
    </row>
    <row r="84" spans="1:15" s="18" customFormat="1" outlineLevel="1">
      <c r="A84" s="4"/>
      <c r="B84" s="536" t="s">
        <v>489</v>
      </c>
      <c r="C84" s="798"/>
      <c r="D84" s="46"/>
      <c r="E84" s="46"/>
      <c r="F84" s="46"/>
      <c r="G84" s="46"/>
      <c r="H84" s="46"/>
      <c r="I84" s="46"/>
      <c r="J84" s="46"/>
      <c r="K84" s="46"/>
      <c r="L84" s="46"/>
      <c r="M84" s="46"/>
      <c r="N84" s="46"/>
      <c r="O84" s="69"/>
    </row>
    <row r="85" spans="1:15" s="18" customFormat="1">
      <c r="A85" s="4"/>
      <c r="B85" s="536" t="s">
        <v>512</v>
      </c>
      <c r="C85" s="79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3.9">
      <c r="A88" s="62"/>
      <c r="B88" s="604">
        <f>'1.  LRAMVA Summary'!B39</f>
        <v>0</v>
      </c>
      <c r="C88" s="797">
        <f>'2. LRAMVA Threshold'!N43</f>
        <v>0</v>
      </c>
      <c r="D88" s="46"/>
      <c r="E88" s="46"/>
      <c r="F88" s="46"/>
      <c r="G88" s="46"/>
      <c r="H88" s="46"/>
      <c r="I88" s="46"/>
      <c r="J88" s="46"/>
      <c r="K88" s="46"/>
      <c r="L88" s="46"/>
      <c r="M88" s="46"/>
      <c r="N88" s="46"/>
      <c r="O88" s="69"/>
    </row>
    <row r="89" spans="1:15" s="18" customFormat="1" outlineLevel="1">
      <c r="A89" s="4"/>
      <c r="B89" s="536" t="s">
        <v>510</v>
      </c>
      <c r="C89" s="798"/>
      <c r="D89" s="46"/>
      <c r="E89" s="46"/>
      <c r="F89" s="46"/>
      <c r="G89" s="46"/>
      <c r="H89" s="46"/>
      <c r="I89" s="46"/>
      <c r="J89" s="46"/>
      <c r="K89" s="46"/>
      <c r="L89" s="46"/>
      <c r="M89" s="46"/>
      <c r="N89" s="46"/>
      <c r="O89" s="69"/>
    </row>
    <row r="90" spans="1:15" s="18" customFormat="1" outlineLevel="1">
      <c r="A90" s="4"/>
      <c r="B90" s="536" t="s">
        <v>511</v>
      </c>
      <c r="C90" s="798"/>
      <c r="D90" s="46"/>
      <c r="E90" s="46"/>
      <c r="F90" s="46"/>
      <c r="G90" s="46"/>
      <c r="H90" s="46"/>
      <c r="I90" s="46"/>
      <c r="J90" s="46"/>
      <c r="K90" s="46"/>
      <c r="L90" s="46"/>
      <c r="M90" s="46"/>
      <c r="N90" s="46"/>
      <c r="O90" s="69"/>
    </row>
    <row r="91" spans="1:15" s="18" customFormat="1" outlineLevel="1">
      <c r="A91" s="4"/>
      <c r="B91" s="536" t="s">
        <v>489</v>
      </c>
      <c r="C91" s="798"/>
      <c r="D91" s="46"/>
      <c r="E91" s="46"/>
      <c r="F91" s="46"/>
      <c r="G91" s="46"/>
      <c r="H91" s="46"/>
      <c r="I91" s="46"/>
      <c r="J91" s="46"/>
      <c r="K91" s="46"/>
      <c r="L91" s="46"/>
      <c r="M91" s="46"/>
      <c r="N91" s="46"/>
      <c r="O91" s="69"/>
    </row>
    <row r="92" spans="1:15" s="18" customFormat="1">
      <c r="A92" s="4"/>
      <c r="B92" s="536" t="s">
        <v>512</v>
      </c>
      <c r="C92" s="79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ht="13.9">
      <c r="A95" s="62"/>
      <c r="B95" s="604">
        <f>'1.  LRAMVA Summary'!B40</f>
        <v>0</v>
      </c>
      <c r="C95" s="797">
        <f>'2. LRAMVA Threshold'!O43</f>
        <v>0</v>
      </c>
      <c r="D95" s="46"/>
      <c r="E95" s="46"/>
      <c r="F95" s="46"/>
      <c r="G95" s="46"/>
      <c r="H95" s="46"/>
      <c r="I95" s="46"/>
      <c r="J95" s="46"/>
      <c r="K95" s="46"/>
      <c r="L95" s="46"/>
      <c r="M95" s="46"/>
      <c r="N95" s="46"/>
      <c r="O95" s="69"/>
    </row>
    <row r="96" spans="1:15" s="18" customFormat="1" outlineLevel="1">
      <c r="A96" s="4"/>
      <c r="B96" s="536" t="s">
        <v>510</v>
      </c>
      <c r="C96" s="798"/>
      <c r="D96" s="46"/>
      <c r="E96" s="46"/>
      <c r="F96" s="46"/>
      <c r="G96" s="46"/>
      <c r="H96" s="46"/>
      <c r="I96" s="46"/>
      <c r="J96" s="46"/>
      <c r="K96" s="46"/>
      <c r="L96" s="46"/>
      <c r="M96" s="46"/>
      <c r="N96" s="46"/>
      <c r="O96" s="69"/>
    </row>
    <row r="97" spans="1:15" s="18" customFormat="1" outlineLevel="1">
      <c r="A97" s="4"/>
      <c r="B97" s="536" t="s">
        <v>511</v>
      </c>
      <c r="C97" s="798"/>
      <c r="D97" s="46"/>
      <c r="E97" s="46"/>
      <c r="F97" s="46"/>
      <c r="G97" s="46"/>
      <c r="H97" s="46"/>
      <c r="I97" s="46"/>
      <c r="J97" s="46"/>
      <c r="K97" s="46"/>
      <c r="L97" s="46"/>
      <c r="M97" s="46"/>
      <c r="N97" s="46"/>
      <c r="O97" s="69"/>
    </row>
    <row r="98" spans="1:15" s="18" customFormat="1" outlineLevel="1">
      <c r="A98" s="4"/>
      <c r="B98" s="536" t="s">
        <v>489</v>
      </c>
      <c r="C98" s="798"/>
      <c r="D98" s="46"/>
      <c r="E98" s="46"/>
      <c r="F98" s="46"/>
      <c r="G98" s="46"/>
      <c r="H98" s="46"/>
      <c r="I98" s="46"/>
      <c r="J98" s="46"/>
      <c r="K98" s="46"/>
      <c r="L98" s="46"/>
      <c r="M98" s="46"/>
      <c r="N98" s="46"/>
      <c r="O98" s="69"/>
    </row>
    <row r="99" spans="1:15" s="18" customFormat="1">
      <c r="A99" s="4"/>
      <c r="B99" s="536" t="s">
        <v>512</v>
      </c>
      <c r="C99" s="79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3.9">
      <c r="A102" s="62"/>
      <c r="B102" s="604">
        <f>'1.  LRAMVA Summary'!B41</f>
        <v>0</v>
      </c>
      <c r="C102" s="797">
        <f>'2. LRAMVA Threshold'!P43</f>
        <v>0</v>
      </c>
      <c r="D102" s="46"/>
      <c r="E102" s="46"/>
      <c r="F102" s="46"/>
      <c r="G102" s="46"/>
      <c r="H102" s="46"/>
      <c r="I102" s="46"/>
      <c r="J102" s="46"/>
      <c r="K102" s="46"/>
      <c r="L102" s="46"/>
      <c r="M102" s="46"/>
      <c r="N102" s="46"/>
      <c r="O102" s="69"/>
    </row>
    <row r="103" spans="1:15" s="18" customFormat="1" outlineLevel="1">
      <c r="A103" s="4"/>
      <c r="B103" s="536" t="s">
        <v>510</v>
      </c>
      <c r="C103" s="798"/>
      <c r="D103" s="46"/>
      <c r="E103" s="46"/>
      <c r="F103" s="46"/>
      <c r="G103" s="46"/>
      <c r="H103" s="46"/>
      <c r="I103" s="46"/>
      <c r="J103" s="46"/>
      <c r="K103" s="46"/>
      <c r="L103" s="46"/>
      <c r="M103" s="46"/>
      <c r="N103" s="46"/>
      <c r="O103" s="69"/>
    </row>
    <row r="104" spans="1:15" s="18" customFormat="1" outlineLevel="1">
      <c r="A104" s="4"/>
      <c r="B104" s="536" t="s">
        <v>511</v>
      </c>
      <c r="C104" s="798"/>
      <c r="D104" s="46"/>
      <c r="E104" s="46"/>
      <c r="F104" s="46"/>
      <c r="G104" s="46"/>
      <c r="H104" s="46"/>
      <c r="I104" s="46"/>
      <c r="J104" s="46"/>
      <c r="K104" s="46"/>
      <c r="L104" s="46"/>
      <c r="M104" s="46"/>
      <c r="N104" s="46"/>
      <c r="O104" s="69"/>
    </row>
    <row r="105" spans="1:15" s="18" customFormat="1" outlineLevel="1">
      <c r="A105" s="4"/>
      <c r="B105" s="536" t="s">
        <v>489</v>
      </c>
      <c r="C105" s="798"/>
      <c r="D105" s="46"/>
      <c r="E105" s="46"/>
      <c r="F105" s="46"/>
      <c r="G105" s="46"/>
      <c r="H105" s="46"/>
      <c r="I105" s="46"/>
      <c r="J105" s="46"/>
      <c r="K105" s="46"/>
      <c r="L105" s="46"/>
      <c r="M105" s="46"/>
      <c r="N105" s="46"/>
      <c r="O105" s="69"/>
    </row>
    <row r="106" spans="1:15" s="18" customFormat="1">
      <c r="A106" s="4"/>
      <c r="B106" s="536" t="s">
        <v>512</v>
      </c>
      <c r="C106" s="79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3.9">
      <c r="A109" s="62"/>
      <c r="B109" s="604">
        <f>'1.  LRAMVA Summary'!B42</f>
        <v>0</v>
      </c>
      <c r="C109" s="797">
        <f>'2. LRAMVA Threshold'!Q43</f>
        <v>0</v>
      </c>
      <c r="D109" s="46"/>
      <c r="E109" s="46"/>
      <c r="F109" s="46"/>
      <c r="G109" s="46"/>
      <c r="H109" s="46"/>
      <c r="I109" s="46"/>
      <c r="J109" s="46"/>
      <c r="K109" s="46"/>
      <c r="L109" s="46"/>
      <c r="M109" s="46"/>
      <c r="N109" s="46"/>
      <c r="O109" s="69"/>
    </row>
    <row r="110" spans="1:15" s="18" customFormat="1" outlineLevel="1">
      <c r="A110" s="4"/>
      <c r="B110" s="536" t="s">
        <v>510</v>
      </c>
      <c r="C110" s="798"/>
      <c r="D110" s="46"/>
      <c r="E110" s="46"/>
      <c r="F110" s="46"/>
      <c r="G110" s="46"/>
      <c r="H110" s="46"/>
      <c r="I110" s="46"/>
      <c r="J110" s="46"/>
      <c r="K110" s="46"/>
      <c r="L110" s="46"/>
      <c r="M110" s="46"/>
      <c r="N110" s="46"/>
      <c r="O110" s="69"/>
    </row>
    <row r="111" spans="1:15" s="18" customFormat="1" outlineLevel="1">
      <c r="A111" s="4"/>
      <c r="B111" s="536" t="s">
        <v>511</v>
      </c>
      <c r="C111" s="798"/>
      <c r="D111" s="46"/>
      <c r="E111" s="46"/>
      <c r="F111" s="46"/>
      <c r="G111" s="46"/>
      <c r="H111" s="46"/>
      <c r="I111" s="46"/>
      <c r="J111" s="46"/>
      <c r="K111" s="46"/>
      <c r="L111" s="46"/>
      <c r="M111" s="46"/>
      <c r="N111" s="46"/>
      <c r="O111" s="69"/>
    </row>
    <row r="112" spans="1:15" s="18" customFormat="1" outlineLevel="1">
      <c r="A112" s="4"/>
      <c r="B112" s="536" t="s">
        <v>489</v>
      </c>
      <c r="C112" s="798"/>
      <c r="D112" s="46"/>
      <c r="E112" s="46"/>
      <c r="F112" s="46"/>
      <c r="G112" s="46"/>
      <c r="H112" s="46"/>
      <c r="I112" s="46"/>
      <c r="J112" s="46"/>
      <c r="K112" s="46"/>
      <c r="L112" s="46"/>
      <c r="M112" s="46"/>
      <c r="N112" s="46"/>
      <c r="O112" s="69"/>
    </row>
    <row r="113" spans="1:17" s="18" customFormat="1">
      <c r="A113" s="4"/>
      <c r="B113" s="536" t="s">
        <v>512</v>
      </c>
      <c r="C113" s="79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3.9">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
      <c r="B119" s="118" t="s">
        <v>483</v>
      </c>
      <c r="J119" s="18"/>
    </row>
    <row r="120" spans="1:17" s="14" customFormat="1" ht="75.75" customHeight="1">
      <c r="A120" s="72"/>
      <c r="B120" s="801" t="s">
        <v>670</v>
      </c>
      <c r="C120" s="801"/>
      <c r="D120" s="801"/>
      <c r="E120" s="801"/>
      <c r="F120" s="801"/>
      <c r="G120" s="801"/>
      <c r="H120" s="801"/>
      <c r="I120" s="801"/>
      <c r="J120" s="801"/>
      <c r="K120" s="801"/>
      <c r="L120" s="801"/>
      <c r="M120" s="801"/>
      <c r="N120" s="801"/>
      <c r="O120" s="801"/>
      <c r="P120" s="80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USL</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5.4999999999999997E-3</v>
      </c>
      <c r="D130" s="685">
        <f t="shared" si="32"/>
        <v>7.4999999999999997E-3</v>
      </c>
      <c r="E130" s="686">
        <f>HLOOKUP(B130,$E$15:$O$114,23,FALSE)</f>
        <v>1.4534</v>
      </c>
      <c r="F130" s="685">
        <f t="shared" si="34"/>
        <v>1.5900000000000001E-2</v>
      </c>
      <c r="G130" s="686">
        <f t="shared" si="35"/>
        <v>19.8293</v>
      </c>
      <c r="H130" s="685">
        <f t="shared" si="36"/>
        <v>3.3677000000000001</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2" si="44">HLOOKUP(B131,$E$15:$O$114,9,FALSE)</f>
        <v>5.7000000000000002E-3</v>
      </c>
      <c r="D131" s="685">
        <f t="shared" si="32"/>
        <v>1.1900000000000001E-2</v>
      </c>
      <c r="E131" s="686">
        <f t="shared" si="33"/>
        <v>2.3591000000000002</v>
      </c>
      <c r="F131" s="685">
        <f t="shared" si="34"/>
        <v>2.06E-2</v>
      </c>
      <c r="G131" s="686">
        <f t="shared" si="35"/>
        <v>29.693999999999999</v>
      </c>
      <c r="H131" s="685">
        <f t="shared" si="36"/>
        <v>4.8712</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1.5E-3</v>
      </c>
      <c r="D132" s="685">
        <f t="shared" si="32"/>
        <v>1.23E-2</v>
      </c>
      <c r="E132" s="686">
        <f t="shared" si="33"/>
        <v>2.4681999999999999</v>
      </c>
      <c r="F132" s="685">
        <f t="shared" si="34"/>
        <v>1.9E-2</v>
      </c>
      <c r="G132" s="686">
        <f t="shared" si="35"/>
        <v>29.906300000000002</v>
      </c>
      <c r="H132" s="685">
        <f t="shared" si="36"/>
        <v>4.8193999999999999</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2">
        <v>2020</v>
      </c>
      <c r="C133" s="687">
        <f>HLOOKUP(B133,$E$15:$O$114,9,FALSE)</f>
        <v>0</v>
      </c>
      <c r="D133" s="688">
        <f t="shared" si="32"/>
        <v>1.24E-2</v>
      </c>
      <c r="E133" s="689">
        <f t="shared" si="33"/>
        <v>2.5061</v>
      </c>
      <c r="F133" s="688">
        <f t="shared" si="34"/>
        <v>1.9300000000000001E-2</v>
      </c>
      <c r="G133" s="689">
        <f>HLOOKUP(B133,$E$15:$O$114,37,FALSE)</f>
        <v>30.365300000000001</v>
      </c>
      <c r="H133" s="688">
        <f t="shared" si="36"/>
        <v>4.8933999999999997</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6" zoomScale="90" zoomScaleNormal="90" zoomScaleSheetLayoutView="80" zoomScalePageLayoutView="85" workbookViewId="0">
      <selection activeCell="W4" sqref="W4"/>
    </sheetView>
  </sheetViews>
  <sheetFormatPr defaultColWidth="9" defaultRowHeight="13.5" outlineLevelRow="1" outlineLevelCol="1"/>
  <cols>
    <col min="1" max="1" width="4.59765625" style="509" customWidth="1"/>
    <col min="2" max="2" width="43.59765625" style="254" customWidth="1"/>
    <col min="3" max="3" width="14" style="254" customWidth="1"/>
    <col min="4" max="4" width="18" style="253" customWidth="1"/>
    <col min="5" max="8" width="10.3984375" style="253" customWidth="1" outlineLevel="1"/>
    <col min="9" max="13" width="9" style="253" customWidth="1" outlineLevel="1"/>
    <col min="14" max="14" width="12.3984375" style="253" customWidth="1" outlineLevel="1"/>
    <col min="15" max="15" width="17.59765625" style="253" customWidth="1"/>
    <col min="16" max="24" width="9.3984375" style="253" customWidth="1" outlineLevel="1"/>
    <col min="25" max="25" width="14" style="255" customWidth="1"/>
    <col min="26" max="26" width="14.59765625" style="255" customWidth="1"/>
    <col min="27" max="27" width="17" style="255" customWidth="1"/>
    <col min="28" max="28" width="17.59765625" style="255" customWidth="1"/>
    <col min="29" max="35" width="14.59765625" style="255" customWidth="1"/>
    <col min="36" max="38" width="15" style="255" customWidth="1"/>
    <col min="39" max="39" width="14.265625" style="256" customWidth="1"/>
    <col min="40" max="40" width="14.59765625" style="253" customWidth="1"/>
    <col min="41" max="41" width="15" style="253" customWidth="1"/>
    <col min="42" max="42" width="14" style="253" customWidth="1"/>
    <col min="43" max="43" width="9.59765625" style="253" customWidth="1"/>
    <col min="44" max="44" width="11" style="253" customWidth="1"/>
    <col min="45" max="45" width="12" style="253" customWidth="1"/>
    <col min="46" max="46" width="6.3984375" style="253" bestFit="1" customWidth="1"/>
    <col min="47" max="51" width="9" style="253"/>
    <col min="52" max="52" width="6.3984375" style="253" bestFit="1" customWidth="1"/>
    <col min="53" max="16384" width="9" style="253"/>
  </cols>
  <sheetData>
    <row r="1" spans="1:39" ht="164.25" customHeight="1"/>
    <row r="2" spans="1:39" ht="23.25" customHeight="1" thickBot="1"/>
    <row r="3" spans="1:39" ht="25.5" customHeight="1" thickBot="1">
      <c r="B3" s="80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550</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7" t="s">
        <v>504</v>
      </c>
      <c r="C7" s="808" t="s">
        <v>630</v>
      </c>
      <c r="D7" s="808"/>
      <c r="E7" s="808"/>
      <c r="F7" s="808"/>
      <c r="G7" s="808"/>
      <c r="H7" s="808"/>
      <c r="I7" s="808"/>
      <c r="J7" s="808"/>
      <c r="K7" s="808"/>
      <c r="L7" s="808"/>
      <c r="M7" s="808"/>
      <c r="N7" s="808"/>
      <c r="O7" s="808"/>
      <c r="P7" s="808"/>
      <c r="Q7" s="808"/>
      <c r="R7" s="808"/>
      <c r="S7" s="808"/>
      <c r="T7" s="808"/>
      <c r="U7" s="808"/>
      <c r="V7" s="808"/>
      <c r="W7" s="808"/>
      <c r="X7" s="808"/>
      <c r="Y7" s="606"/>
      <c r="Z7" s="606"/>
      <c r="AA7" s="606"/>
      <c r="AB7" s="606"/>
      <c r="AC7" s="606"/>
      <c r="AD7" s="606"/>
      <c r="AE7" s="270"/>
      <c r="AF7" s="270"/>
      <c r="AG7" s="270"/>
      <c r="AH7" s="270"/>
      <c r="AI7" s="270"/>
      <c r="AJ7" s="270"/>
      <c r="AK7" s="270"/>
      <c r="AL7" s="270"/>
    </row>
    <row r="8" spans="1:39" s="271" customFormat="1" ht="58.5" customHeight="1">
      <c r="A8" s="509"/>
      <c r="B8" s="807"/>
      <c r="C8" s="808" t="s">
        <v>571</v>
      </c>
      <c r="D8" s="808"/>
      <c r="E8" s="808"/>
      <c r="F8" s="808"/>
      <c r="G8" s="808"/>
      <c r="H8" s="808"/>
      <c r="I8" s="808"/>
      <c r="J8" s="808"/>
      <c r="K8" s="808"/>
      <c r="L8" s="808"/>
      <c r="M8" s="808"/>
      <c r="N8" s="808"/>
      <c r="O8" s="808"/>
      <c r="P8" s="808"/>
      <c r="Q8" s="808"/>
      <c r="R8" s="808"/>
      <c r="S8" s="808"/>
      <c r="T8" s="808"/>
      <c r="U8" s="808"/>
      <c r="V8" s="808"/>
      <c r="W8" s="808"/>
      <c r="X8" s="808"/>
      <c r="Y8" s="606"/>
      <c r="Z8" s="606"/>
      <c r="AA8" s="606"/>
      <c r="AB8" s="606"/>
      <c r="AC8" s="606"/>
      <c r="AD8" s="606"/>
      <c r="AE8" s="272"/>
      <c r="AF8" s="255"/>
      <c r="AG8" s="255"/>
      <c r="AH8" s="255"/>
      <c r="AI8" s="255"/>
      <c r="AJ8" s="255"/>
      <c r="AK8" s="255"/>
      <c r="AL8" s="255"/>
      <c r="AM8" s="256"/>
    </row>
    <row r="9" spans="1:39" s="271" customFormat="1" ht="57.75" customHeight="1">
      <c r="A9" s="509"/>
      <c r="B9" s="273"/>
      <c r="C9" s="808" t="s">
        <v>570</v>
      </c>
      <c r="D9" s="808"/>
      <c r="E9" s="808"/>
      <c r="F9" s="808"/>
      <c r="G9" s="808"/>
      <c r="H9" s="808"/>
      <c r="I9" s="808"/>
      <c r="J9" s="808"/>
      <c r="K9" s="808"/>
      <c r="L9" s="808"/>
      <c r="M9" s="808"/>
      <c r="N9" s="808"/>
      <c r="O9" s="808"/>
      <c r="P9" s="808"/>
      <c r="Q9" s="808"/>
      <c r="R9" s="808"/>
      <c r="S9" s="808"/>
      <c r="T9" s="808"/>
      <c r="U9" s="808"/>
      <c r="V9" s="808"/>
      <c r="W9" s="808"/>
      <c r="X9" s="808"/>
      <c r="Y9" s="606"/>
      <c r="Z9" s="606"/>
      <c r="AA9" s="606"/>
      <c r="AB9" s="606"/>
      <c r="AC9" s="606"/>
      <c r="AD9" s="606"/>
      <c r="AE9" s="272"/>
      <c r="AF9" s="255"/>
      <c r="AG9" s="255"/>
      <c r="AH9" s="255"/>
      <c r="AI9" s="255"/>
      <c r="AJ9" s="255"/>
      <c r="AK9" s="255"/>
      <c r="AL9" s="255"/>
      <c r="AM9" s="256"/>
    </row>
    <row r="10" spans="1:39" ht="41.25" customHeight="1">
      <c r="B10" s="275"/>
      <c r="C10" s="808" t="s">
        <v>632</v>
      </c>
      <c r="D10" s="808"/>
      <c r="E10" s="808"/>
      <c r="F10" s="808"/>
      <c r="G10" s="808"/>
      <c r="H10" s="808"/>
      <c r="I10" s="808"/>
      <c r="J10" s="808"/>
      <c r="K10" s="808"/>
      <c r="L10" s="808"/>
      <c r="M10" s="808"/>
      <c r="N10" s="808"/>
      <c r="O10" s="808"/>
      <c r="P10" s="808"/>
      <c r="Q10" s="808"/>
      <c r="R10" s="808"/>
      <c r="S10" s="808"/>
      <c r="T10" s="808"/>
      <c r="U10" s="808"/>
      <c r="V10" s="808"/>
      <c r="W10" s="808"/>
      <c r="X10" s="808"/>
      <c r="Y10" s="606"/>
      <c r="Z10" s="606"/>
      <c r="AA10" s="606"/>
      <c r="AB10" s="606"/>
      <c r="AC10" s="606"/>
      <c r="AD10" s="606"/>
      <c r="AE10" s="272"/>
      <c r="AF10" s="276"/>
      <c r="AG10" s="276"/>
      <c r="AH10" s="276"/>
      <c r="AI10" s="276"/>
      <c r="AJ10" s="276"/>
      <c r="AK10" s="276"/>
      <c r="AL10" s="276"/>
    </row>
    <row r="11" spans="1:39" ht="53.25" customHeight="1">
      <c r="C11" s="808" t="s">
        <v>619</v>
      </c>
      <c r="D11" s="808"/>
      <c r="E11" s="808"/>
      <c r="F11" s="808"/>
      <c r="G11" s="808"/>
      <c r="H11" s="808"/>
      <c r="I11" s="808"/>
      <c r="J11" s="808"/>
      <c r="K11" s="808"/>
      <c r="L11" s="808"/>
      <c r="M11" s="808"/>
      <c r="N11" s="808"/>
      <c r="O11" s="808"/>
      <c r="P11" s="808"/>
      <c r="Q11" s="808"/>
      <c r="R11" s="808"/>
      <c r="S11" s="808"/>
      <c r="T11" s="808"/>
      <c r="U11" s="808"/>
      <c r="V11" s="808"/>
      <c r="W11" s="808"/>
      <c r="X11" s="80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7"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07"/>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9" t="s">
        <v>211</v>
      </c>
      <c r="C19" s="811" t="s">
        <v>33</v>
      </c>
      <c r="D19" s="284" t="s">
        <v>421</v>
      </c>
      <c r="E19" s="813" t="s">
        <v>209</v>
      </c>
      <c r="F19" s="814"/>
      <c r="G19" s="814"/>
      <c r="H19" s="814"/>
      <c r="I19" s="814"/>
      <c r="J19" s="814"/>
      <c r="K19" s="814"/>
      <c r="L19" s="814"/>
      <c r="M19" s="815"/>
      <c r="N19" s="819" t="s">
        <v>213</v>
      </c>
      <c r="O19" s="284" t="s">
        <v>422</v>
      </c>
      <c r="P19" s="813" t="s">
        <v>212</v>
      </c>
      <c r="Q19" s="814"/>
      <c r="R19" s="814"/>
      <c r="S19" s="814"/>
      <c r="T19" s="814"/>
      <c r="U19" s="814"/>
      <c r="V19" s="814"/>
      <c r="W19" s="814"/>
      <c r="X19" s="815"/>
      <c r="Y19" s="816" t="s">
        <v>243</v>
      </c>
      <c r="Z19" s="817"/>
      <c r="AA19" s="817"/>
      <c r="AB19" s="817"/>
      <c r="AC19" s="817"/>
      <c r="AD19" s="817"/>
      <c r="AE19" s="817"/>
      <c r="AF19" s="817"/>
      <c r="AG19" s="817"/>
      <c r="AH19" s="817"/>
      <c r="AI19" s="817"/>
      <c r="AJ19" s="817"/>
      <c r="AK19" s="817"/>
      <c r="AL19" s="817"/>
      <c r="AM19" s="818"/>
    </row>
    <row r="20" spans="1:39" s="283" customFormat="1" ht="59.25" customHeight="1">
      <c r="A20" s="509"/>
      <c r="B20" s="810"/>
      <c r="C20" s="812"/>
      <c r="D20" s="285">
        <v>2011</v>
      </c>
      <c r="E20" s="285">
        <v>2012</v>
      </c>
      <c r="F20" s="285">
        <v>2013</v>
      </c>
      <c r="G20" s="285">
        <v>2014</v>
      </c>
      <c r="H20" s="285">
        <v>2015</v>
      </c>
      <c r="I20" s="285">
        <v>2016</v>
      </c>
      <c r="J20" s="285">
        <v>2017</v>
      </c>
      <c r="K20" s="285">
        <v>2018</v>
      </c>
      <c r="L20" s="285">
        <v>2019</v>
      </c>
      <c r="M20" s="285">
        <v>2020</v>
      </c>
      <c r="N20" s="82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USL</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9" t="s">
        <v>211</v>
      </c>
      <c r="C147" s="811" t="s">
        <v>33</v>
      </c>
      <c r="D147" s="284" t="s">
        <v>421</v>
      </c>
      <c r="E147" s="813" t="s">
        <v>209</v>
      </c>
      <c r="F147" s="814"/>
      <c r="G147" s="814"/>
      <c r="H147" s="814"/>
      <c r="I147" s="814"/>
      <c r="J147" s="814"/>
      <c r="K147" s="814"/>
      <c r="L147" s="814"/>
      <c r="M147" s="815"/>
      <c r="N147" s="819" t="s">
        <v>213</v>
      </c>
      <c r="O147" s="284" t="s">
        <v>422</v>
      </c>
      <c r="P147" s="813" t="s">
        <v>212</v>
      </c>
      <c r="Q147" s="814"/>
      <c r="R147" s="814"/>
      <c r="S147" s="814"/>
      <c r="T147" s="814"/>
      <c r="U147" s="814"/>
      <c r="V147" s="814"/>
      <c r="W147" s="814"/>
      <c r="X147" s="815"/>
      <c r="Y147" s="816" t="s">
        <v>243</v>
      </c>
      <c r="Z147" s="817"/>
      <c r="AA147" s="817"/>
      <c r="AB147" s="817"/>
      <c r="AC147" s="817"/>
      <c r="AD147" s="817"/>
      <c r="AE147" s="817"/>
      <c r="AF147" s="817"/>
      <c r="AG147" s="817"/>
      <c r="AH147" s="817"/>
      <c r="AI147" s="817"/>
      <c r="AJ147" s="817"/>
      <c r="AK147" s="817"/>
      <c r="AL147" s="817"/>
      <c r="AM147" s="818"/>
    </row>
    <row r="148" spans="1:39" ht="60.75" customHeight="1">
      <c r="B148" s="810"/>
      <c r="C148" s="812"/>
      <c r="D148" s="285">
        <v>2012</v>
      </c>
      <c r="E148" s="285">
        <v>2013</v>
      </c>
      <c r="F148" s="285">
        <v>2014</v>
      </c>
      <c r="G148" s="285">
        <v>2015</v>
      </c>
      <c r="H148" s="285">
        <v>2016</v>
      </c>
      <c r="I148" s="285">
        <v>2017</v>
      </c>
      <c r="J148" s="285">
        <v>2018</v>
      </c>
      <c r="K148" s="285">
        <v>2019</v>
      </c>
      <c r="L148" s="285">
        <v>2020</v>
      </c>
      <c r="M148" s="285">
        <v>2021</v>
      </c>
      <c r="N148" s="82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USL</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9" t="s">
        <v>211</v>
      </c>
      <c r="C276" s="811" t="s">
        <v>33</v>
      </c>
      <c r="D276" s="284" t="s">
        <v>421</v>
      </c>
      <c r="E276" s="813" t="s">
        <v>209</v>
      </c>
      <c r="F276" s="814"/>
      <c r="G276" s="814"/>
      <c r="H276" s="814"/>
      <c r="I276" s="814"/>
      <c r="J276" s="814"/>
      <c r="K276" s="814"/>
      <c r="L276" s="814"/>
      <c r="M276" s="815"/>
      <c r="N276" s="819" t="s">
        <v>213</v>
      </c>
      <c r="O276" s="284" t="s">
        <v>422</v>
      </c>
      <c r="P276" s="813" t="s">
        <v>212</v>
      </c>
      <c r="Q276" s="814"/>
      <c r="R276" s="814"/>
      <c r="S276" s="814"/>
      <c r="T276" s="814"/>
      <c r="U276" s="814"/>
      <c r="V276" s="814"/>
      <c r="W276" s="814"/>
      <c r="X276" s="815"/>
      <c r="Y276" s="816" t="s">
        <v>243</v>
      </c>
      <c r="Z276" s="817"/>
      <c r="AA276" s="817"/>
      <c r="AB276" s="817"/>
      <c r="AC276" s="817"/>
      <c r="AD276" s="817"/>
      <c r="AE276" s="817"/>
      <c r="AF276" s="817"/>
      <c r="AG276" s="817"/>
      <c r="AH276" s="817"/>
      <c r="AI276" s="817"/>
      <c r="AJ276" s="817"/>
      <c r="AK276" s="817"/>
      <c r="AL276" s="817"/>
      <c r="AM276" s="818"/>
    </row>
    <row r="277" spans="1:39" ht="60.75" customHeight="1">
      <c r="B277" s="810"/>
      <c r="C277" s="812"/>
      <c r="D277" s="285">
        <v>2013</v>
      </c>
      <c r="E277" s="285">
        <v>2014</v>
      </c>
      <c r="F277" s="285">
        <v>2015</v>
      </c>
      <c r="G277" s="285">
        <v>2016</v>
      </c>
      <c r="H277" s="285">
        <v>2017</v>
      </c>
      <c r="I277" s="285">
        <v>2018</v>
      </c>
      <c r="J277" s="285">
        <v>2019</v>
      </c>
      <c r="K277" s="285">
        <v>2020</v>
      </c>
      <c r="L277" s="285">
        <v>2021</v>
      </c>
      <c r="M277" s="285">
        <v>2022</v>
      </c>
      <c r="N277" s="82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USL</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9" t="s">
        <v>211</v>
      </c>
      <c r="C405" s="811" t="s">
        <v>33</v>
      </c>
      <c r="D405" s="284" t="s">
        <v>421</v>
      </c>
      <c r="E405" s="813" t="s">
        <v>209</v>
      </c>
      <c r="F405" s="814"/>
      <c r="G405" s="814"/>
      <c r="H405" s="814"/>
      <c r="I405" s="814"/>
      <c r="J405" s="814"/>
      <c r="K405" s="814"/>
      <c r="L405" s="814"/>
      <c r="M405" s="815"/>
      <c r="N405" s="819" t="s">
        <v>213</v>
      </c>
      <c r="O405" s="284" t="s">
        <v>422</v>
      </c>
      <c r="P405" s="813" t="s">
        <v>212</v>
      </c>
      <c r="Q405" s="814"/>
      <c r="R405" s="814"/>
      <c r="S405" s="814"/>
      <c r="T405" s="814"/>
      <c r="U405" s="814"/>
      <c r="V405" s="814"/>
      <c r="W405" s="814"/>
      <c r="X405" s="815"/>
      <c r="Y405" s="816" t="s">
        <v>243</v>
      </c>
      <c r="Z405" s="817"/>
      <c r="AA405" s="817"/>
      <c r="AB405" s="817"/>
      <c r="AC405" s="817"/>
      <c r="AD405" s="817"/>
      <c r="AE405" s="817"/>
      <c r="AF405" s="817"/>
      <c r="AG405" s="817"/>
      <c r="AH405" s="817"/>
      <c r="AI405" s="817"/>
      <c r="AJ405" s="817"/>
      <c r="AK405" s="817"/>
      <c r="AL405" s="817"/>
      <c r="AM405" s="818"/>
    </row>
    <row r="406" spans="1:40" ht="45.75" customHeight="1">
      <c r="B406" s="810"/>
      <c r="C406" s="812"/>
      <c r="D406" s="285">
        <v>2014</v>
      </c>
      <c r="E406" s="285">
        <v>2015</v>
      </c>
      <c r="F406" s="285">
        <v>2016</v>
      </c>
      <c r="G406" s="285">
        <v>2017</v>
      </c>
      <c r="H406" s="285">
        <v>2018</v>
      </c>
      <c r="I406" s="285">
        <v>2019</v>
      </c>
      <c r="J406" s="285">
        <v>2020</v>
      </c>
      <c r="K406" s="285">
        <v>2021</v>
      </c>
      <c r="L406" s="285">
        <v>2022</v>
      </c>
      <c r="M406" s="285">
        <v>2023</v>
      </c>
      <c r="N406" s="82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USL</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15"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2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Kittel, Ethan</cp:lastModifiedBy>
  <cp:lastPrinted>2017-05-24T00:43:43Z</cp:lastPrinted>
  <dcterms:created xsi:type="dcterms:W3CDTF">2012-03-05T18:56:04Z</dcterms:created>
  <dcterms:modified xsi:type="dcterms:W3CDTF">2021-08-17T12:26:24Z</dcterms:modified>
</cp:coreProperties>
</file>