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Regulatory Affairs\OEB\Jan 1, 2022 Rate Application EB-2021-0062\Application\Models\"/>
    </mc:Choice>
  </mc:AlternateContent>
  <bookViews>
    <workbookView xWindow="-120" yWindow="-120" windowWidth="29040" windowHeight="15840" tabRatio="874" firstSheet="4"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Charges'!$A$1:$X$177</definedName>
    <definedName name="_xlnm.Print_Area" localSheetId="11">'7.  Persistence Report'!$A$1:$BT$177</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LRAM'!$B$603</definedName>
    <definedName name="Table_5_e.__2019_Lost_Revenues_Work_Form">'5.  2015-2020 LRAM'!$B$792</definedName>
    <definedName name="Table_5_f.__2020_Lost_Revenues_Work_Form">'5.  2015-2020 LRAM'!$B$975</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6" i="47" l="1"/>
  <c r="H175" i="47"/>
  <c r="H174" i="47"/>
  <c r="H173" i="47"/>
  <c r="H172" i="47"/>
  <c r="H171" i="47"/>
  <c r="AL193" i="79" l="1"/>
  <c r="AK193" i="79"/>
  <c r="AJ193" i="79"/>
  <c r="AI193" i="79"/>
  <c r="AH193" i="79"/>
  <c r="AG193" i="79"/>
  <c r="AF193" i="79"/>
  <c r="AE193" i="79"/>
  <c r="AD193" i="79"/>
  <c r="AC193" i="79"/>
  <c r="AB193" i="79"/>
  <c r="AA193" i="79"/>
  <c r="Z193" i="79"/>
  <c r="Y193" i="79"/>
  <c r="N193" i="79"/>
  <c r="AL190" i="79"/>
  <c r="AK190" i="79"/>
  <c r="AJ190" i="79"/>
  <c r="AI190" i="79"/>
  <c r="AH190" i="79"/>
  <c r="AG190" i="79"/>
  <c r="AF190" i="79"/>
  <c r="AE190" i="79"/>
  <c r="AD190" i="79"/>
  <c r="AC190" i="79"/>
  <c r="AB190" i="79"/>
  <c r="AA190" i="79"/>
  <c r="Z190" i="79"/>
  <c r="Y190" i="79"/>
  <c r="N190" i="79"/>
  <c r="AL187" i="79"/>
  <c r="AK187" i="79"/>
  <c r="AJ187" i="79"/>
  <c r="AI187" i="79"/>
  <c r="AH187" i="79"/>
  <c r="AG187" i="79"/>
  <c r="AF187" i="79"/>
  <c r="AE187" i="79"/>
  <c r="AD187" i="79"/>
  <c r="AC187" i="79"/>
  <c r="AB187" i="79"/>
  <c r="AA187" i="79"/>
  <c r="Z187" i="79"/>
  <c r="Y187" i="79"/>
  <c r="N187" i="79"/>
  <c r="AL184" i="79"/>
  <c r="AK184" i="79"/>
  <c r="AJ184" i="79"/>
  <c r="AI184" i="79"/>
  <c r="AH184" i="79"/>
  <c r="AG184" i="79"/>
  <c r="AF184" i="79"/>
  <c r="AE184" i="79"/>
  <c r="AD184" i="79"/>
  <c r="AC184" i="79"/>
  <c r="AB184" i="79"/>
  <c r="AA184" i="79"/>
  <c r="Z184" i="79"/>
  <c r="Y184" i="79"/>
  <c r="N184" i="79"/>
  <c r="AL181" i="79"/>
  <c r="AK181" i="79"/>
  <c r="AJ181" i="79"/>
  <c r="AI181" i="79"/>
  <c r="AH181" i="79"/>
  <c r="AG181" i="79"/>
  <c r="AF181" i="79"/>
  <c r="AE181" i="79"/>
  <c r="AD181" i="79"/>
  <c r="AC181" i="79"/>
  <c r="AB181" i="79"/>
  <c r="AA181" i="79"/>
  <c r="Z181" i="79"/>
  <c r="Y181" i="79"/>
  <c r="N181" i="79"/>
  <c r="AL178" i="79"/>
  <c r="AK178" i="79"/>
  <c r="AJ178" i="79"/>
  <c r="AI178" i="79"/>
  <c r="AH178" i="79"/>
  <c r="AG178" i="79"/>
  <c r="AF178" i="79"/>
  <c r="AE178" i="79"/>
  <c r="AD178" i="79"/>
  <c r="AC178" i="79"/>
  <c r="AB178" i="79"/>
  <c r="AA178" i="79"/>
  <c r="Z178" i="79"/>
  <c r="Y178" i="79"/>
  <c r="N178" i="79"/>
  <c r="AL175" i="79"/>
  <c r="AK175" i="79"/>
  <c r="AJ175" i="79"/>
  <c r="AI175" i="79"/>
  <c r="AH175" i="79"/>
  <c r="AG175" i="79"/>
  <c r="AF175" i="79"/>
  <c r="AE175" i="79"/>
  <c r="AD175" i="79"/>
  <c r="AC175" i="79"/>
  <c r="AB175" i="79"/>
  <c r="AA175" i="79"/>
  <c r="Z175" i="79"/>
  <c r="Y175" i="79"/>
  <c r="N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N169" i="79"/>
  <c r="AL166" i="79"/>
  <c r="AK166" i="79"/>
  <c r="AJ166" i="79"/>
  <c r="AI166" i="79"/>
  <c r="AH166" i="79"/>
  <c r="AG166" i="79"/>
  <c r="AF166" i="79"/>
  <c r="AE166" i="79"/>
  <c r="AD166" i="79"/>
  <c r="AC166" i="79"/>
  <c r="AB166" i="79"/>
  <c r="AA166" i="79"/>
  <c r="Z166" i="79"/>
  <c r="Y166" i="79"/>
  <c r="N166" i="79"/>
  <c r="AL163" i="79"/>
  <c r="AK163" i="79"/>
  <c r="AJ163" i="79"/>
  <c r="AI163" i="79"/>
  <c r="AH163" i="79"/>
  <c r="AG163" i="79"/>
  <c r="AF163" i="79"/>
  <c r="AE163" i="79"/>
  <c r="AD163" i="79"/>
  <c r="AC163" i="79"/>
  <c r="AB163" i="79"/>
  <c r="AA163" i="79"/>
  <c r="Z163" i="79"/>
  <c r="Y163" i="79"/>
  <c r="N163" i="79"/>
  <c r="AL160" i="79"/>
  <c r="AK160" i="79"/>
  <c r="AJ160" i="79"/>
  <c r="AI160" i="79"/>
  <c r="AH160" i="79"/>
  <c r="AG160" i="79"/>
  <c r="AF160" i="79"/>
  <c r="AE160" i="79"/>
  <c r="AD160" i="79"/>
  <c r="AC160" i="79"/>
  <c r="AB160" i="79"/>
  <c r="AA160" i="79"/>
  <c r="Z160" i="79"/>
  <c r="Y160" i="79"/>
  <c r="N160" i="79"/>
  <c r="AL157" i="79"/>
  <c r="AK157" i="79"/>
  <c r="AJ157" i="79"/>
  <c r="AI157" i="79"/>
  <c r="AH157" i="79"/>
  <c r="AG157" i="79"/>
  <c r="AF157" i="79"/>
  <c r="AE157" i="79"/>
  <c r="AD157" i="79"/>
  <c r="AC157" i="79"/>
  <c r="AB157" i="79"/>
  <c r="AA157" i="79"/>
  <c r="Z157" i="79"/>
  <c r="Y157" i="79"/>
  <c r="N157" i="79"/>
  <c r="AL154" i="79"/>
  <c r="AK154" i="79"/>
  <c r="AJ154" i="79"/>
  <c r="AI154" i="79"/>
  <c r="AH154" i="79"/>
  <c r="AG154" i="79"/>
  <c r="AF154" i="79"/>
  <c r="AE154" i="79"/>
  <c r="AD154" i="79"/>
  <c r="AC154" i="79"/>
  <c r="AB154" i="79"/>
  <c r="AA154" i="79"/>
  <c r="Z154" i="79"/>
  <c r="Y154" i="79"/>
  <c r="N154" i="79"/>
  <c r="AL150" i="79"/>
  <c r="AK150" i="79"/>
  <c r="AJ150" i="79"/>
  <c r="AI150" i="79"/>
  <c r="AH150" i="79"/>
  <c r="AG150" i="79"/>
  <c r="AF150" i="79"/>
  <c r="AE150" i="79"/>
  <c r="AD150" i="79"/>
  <c r="AC150" i="79"/>
  <c r="AB150" i="79"/>
  <c r="AA150" i="79"/>
  <c r="Z150" i="79"/>
  <c r="Y150" i="79"/>
  <c r="N150" i="79"/>
  <c r="AL147" i="79"/>
  <c r="AK147" i="79"/>
  <c r="AJ147" i="79"/>
  <c r="AI147" i="79"/>
  <c r="AH147" i="79"/>
  <c r="AG147" i="79"/>
  <c r="AF147" i="79"/>
  <c r="AE147" i="79"/>
  <c r="AD147" i="79"/>
  <c r="AC147" i="79"/>
  <c r="AB147" i="79"/>
  <c r="AA147" i="79"/>
  <c r="Z147" i="79"/>
  <c r="Y147" i="79"/>
  <c r="N147" i="79"/>
  <c r="AL144" i="79"/>
  <c r="AK144" i="79"/>
  <c r="AJ144" i="79"/>
  <c r="AI144" i="79"/>
  <c r="AH144" i="79"/>
  <c r="AG144" i="79"/>
  <c r="AF144" i="79"/>
  <c r="AE144" i="79"/>
  <c r="AD144" i="79"/>
  <c r="AC144" i="79"/>
  <c r="AB144" i="79"/>
  <c r="AA144" i="79"/>
  <c r="Z144" i="79"/>
  <c r="Y144" i="79"/>
  <c r="N144" i="79"/>
  <c r="AL140" i="79"/>
  <c r="AK140" i="79"/>
  <c r="AJ140" i="79"/>
  <c r="AI140" i="79"/>
  <c r="AH140" i="79"/>
  <c r="AG140" i="79"/>
  <c r="AF140" i="79"/>
  <c r="AE140" i="79"/>
  <c r="AD140" i="79"/>
  <c r="AC140" i="79"/>
  <c r="AB140" i="79"/>
  <c r="AA140" i="79"/>
  <c r="Z140" i="79"/>
  <c r="Y140" i="79"/>
  <c r="N140" i="79"/>
  <c r="AL137" i="79"/>
  <c r="AK137" i="79"/>
  <c r="AJ137" i="79"/>
  <c r="AI137" i="79"/>
  <c r="AH137" i="79"/>
  <c r="AG137" i="79"/>
  <c r="AF137" i="79"/>
  <c r="AE137" i="79"/>
  <c r="AD137" i="79"/>
  <c r="AC137" i="79"/>
  <c r="AB137" i="79"/>
  <c r="AA137" i="79"/>
  <c r="Z137" i="79"/>
  <c r="Y137" i="79"/>
  <c r="N137" i="79"/>
  <c r="AL134" i="79"/>
  <c r="AK134" i="79"/>
  <c r="AJ134" i="79"/>
  <c r="AI134" i="79"/>
  <c r="AH134" i="79"/>
  <c r="AG134" i="79"/>
  <c r="AF134" i="79"/>
  <c r="AE134" i="79"/>
  <c r="AD134" i="79"/>
  <c r="AC134" i="79"/>
  <c r="AB134" i="79"/>
  <c r="AA134" i="79"/>
  <c r="Z134" i="79"/>
  <c r="Y134" i="79"/>
  <c r="N134" i="79"/>
  <c r="AL131" i="79"/>
  <c r="AK131" i="79"/>
  <c r="AJ131" i="79"/>
  <c r="AI131" i="79"/>
  <c r="AH131" i="79"/>
  <c r="AG131" i="79"/>
  <c r="AF131" i="79"/>
  <c r="AE131" i="79"/>
  <c r="AD131" i="79"/>
  <c r="AC131" i="79"/>
  <c r="AB131" i="79"/>
  <c r="AA131" i="79"/>
  <c r="Z131" i="79"/>
  <c r="Y131" i="79"/>
  <c r="N131" i="79"/>
  <c r="AL128" i="79"/>
  <c r="AK128" i="79"/>
  <c r="AJ128" i="79"/>
  <c r="AI128" i="79"/>
  <c r="AH128" i="79"/>
  <c r="AG128" i="79"/>
  <c r="AF128" i="79"/>
  <c r="AE128" i="79"/>
  <c r="AD128" i="79"/>
  <c r="AC128" i="79"/>
  <c r="AB128" i="79"/>
  <c r="AA128" i="79"/>
  <c r="Z128" i="79"/>
  <c r="Y128" i="79"/>
  <c r="N128" i="79"/>
  <c r="AL125" i="79"/>
  <c r="AK125" i="79"/>
  <c r="AJ125" i="79"/>
  <c r="AI125" i="79"/>
  <c r="AH125" i="79"/>
  <c r="AG125" i="79"/>
  <c r="AF125" i="79"/>
  <c r="AE125" i="79"/>
  <c r="AD125" i="79"/>
  <c r="AC125" i="79"/>
  <c r="AB125" i="79"/>
  <c r="AA125" i="79"/>
  <c r="Z125" i="79"/>
  <c r="Y125" i="79"/>
  <c r="N125" i="79"/>
  <c r="AL122" i="79"/>
  <c r="AK122" i="79"/>
  <c r="AJ122" i="79"/>
  <c r="AI122" i="79"/>
  <c r="AH122" i="79"/>
  <c r="AG122" i="79"/>
  <c r="AF122" i="79"/>
  <c r="AE122" i="79"/>
  <c r="AD122" i="79"/>
  <c r="AC122" i="79"/>
  <c r="AB122" i="79"/>
  <c r="AA122" i="79"/>
  <c r="Z122" i="79"/>
  <c r="Y122" i="79"/>
  <c r="N122" i="79"/>
  <c r="AL119" i="79"/>
  <c r="AK119" i="79"/>
  <c r="AJ119" i="79"/>
  <c r="AI119" i="79"/>
  <c r="AH119" i="79"/>
  <c r="AG119" i="79"/>
  <c r="AF119" i="79"/>
  <c r="AE119" i="79"/>
  <c r="AD119" i="79"/>
  <c r="AC119" i="79"/>
  <c r="AB119" i="79"/>
  <c r="AA119" i="79"/>
  <c r="Z119" i="79"/>
  <c r="Y119" i="79"/>
  <c r="N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N101" i="79"/>
  <c r="AL98" i="79"/>
  <c r="AK98" i="79"/>
  <c r="AJ98" i="79"/>
  <c r="AI98" i="79"/>
  <c r="AH98" i="79"/>
  <c r="AG98" i="79"/>
  <c r="AF98" i="79"/>
  <c r="AE98" i="79"/>
  <c r="AD98" i="79"/>
  <c r="AC98" i="79"/>
  <c r="AB98" i="79"/>
  <c r="AA98" i="79"/>
  <c r="Z98" i="79"/>
  <c r="Y98" i="79"/>
  <c r="N98" i="79"/>
  <c r="AL95" i="79"/>
  <c r="AK95" i="79"/>
  <c r="AJ95" i="79"/>
  <c r="AI95" i="79"/>
  <c r="AH95" i="79"/>
  <c r="AG95" i="79"/>
  <c r="AF95" i="79"/>
  <c r="AE95" i="79"/>
  <c r="AD95" i="79"/>
  <c r="AC95" i="79"/>
  <c r="AB95" i="79"/>
  <c r="AA95" i="79"/>
  <c r="Z95" i="79"/>
  <c r="Y95" i="79"/>
  <c r="N95" i="79"/>
  <c r="AL92" i="79"/>
  <c r="AK92" i="79"/>
  <c r="AJ92" i="79"/>
  <c r="AI92" i="79"/>
  <c r="AH92" i="79"/>
  <c r="AG92" i="79"/>
  <c r="AF92" i="79"/>
  <c r="AE92" i="79"/>
  <c r="AD92" i="79"/>
  <c r="AC92" i="79"/>
  <c r="AB92" i="79"/>
  <c r="AA92" i="79"/>
  <c r="Z92" i="79"/>
  <c r="Y92" i="79"/>
  <c r="N92" i="79"/>
  <c r="AL88" i="79"/>
  <c r="AK88" i="79"/>
  <c r="AJ88" i="79"/>
  <c r="AI88" i="79"/>
  <c r="AH88" i="79"/>
  <c r="AG88" i="79"/>
  <c r="AF88" i="79"/>
  <c r="AE88" i="79"/>
  <c r="AD88" i="79"/>
  <c r="AC88" i="79"/>
  <c r="AB88" i="79"/>
  <c r="AA88" i="79"/>
  <c r="Z88" i="79"/>
  <c r="Y88" i="79"/>
  <c r="N88" i="79"/>
  <c r="AL85" i="79"/>
  <c r="AK85" i="79"/>
  <c r="AJ85" i="79"/>
  <c r="AI85" i="79"/>
  <c r="AH85" i="79"/>
  <c r="AG85" i="79"/>
  <c r="AF85" i="79"/>
  <c r="AE85" i="79"/>
  <c r="AD85" i="79"/>
  <c r="AC85" i="79"/>
  <c r="AB85" i="79"/>
  <c r="AA85" i="79"/>
  <c r="Z85" i="79"/>
  <c r="Y85" i="79"/>
  <c r="N85" i="79"/>
  <c r="AL81" i="79"/>
  <c r="AK81" i="79"/>
  <c r="AJ81" i="79"/>
  <c r="AI81" i="79"/>
  <c r="AH81" i="79"/>
  <c r="AG81" i="79"/>
  <c r="AF81" i="79"/>
  <c r="AE81" i="79"/>
  <c r="AD81" i="79"/>
  <c r="AC81" i="79"/>
  <c r="AB81" i="79"/>
  <c r="AA81" i="79"/>
  <c r="Z81" i="79"/>
  <c r="Y81" i="79"/>
  <c r="N81" i="79"/>
  <c r="AL77" i="79"/>
  <c r="AK77" i="79"/>
  <c r="AJ77" i="79"/>
  <c r="AI77" i="79"/>
  <c r="AH77" i="79"/>
  <c r="AG77" i="79"/>
  <c r="AF77" i="79"/>
  <c r="AE77" i="79"/>
  <c r="AD77" i="79"/>
  <c r="AC77" i="79"/>
  <c r="AB77" i="79"/>
  <c r="AA77" i="79"/>
  <c r="Z77" i="79"/>
  <c r="Y77" i="79"/>
  <c r="N77" i="79"/>
  <c r="AL74" i="79"/>
  <c r="AK74" i="79"/>
  <c r="AJ74" i="79"/>
  <c r="AI74" i="79"/>
  <c r="AH74" i="79"/>
  <c r="AG74" i="79"/>
  <c r="AF74" i="79"/>
  <c r="AE74" i="79"/>
  <c r="AD74" i="79"/>
  <c r="AC74" i="79"/>
  <c r="AB74" i="79"/>
  <c r="AA74" i="79"/>
  <c r="Z74" i="79"/>
  <c r="Y74" i="79"/>
  <c r="N74" i="79"/>
  <c r="AL71" i="79"/>
  <c r="AK71" i="79"/>
  <c r="AJ71" i="79"/>
  <c r="AI71" i="79"/>
  <c r="AH71" i="79"/>
  <c r="AG71" i="79"/>
  <c r="AF71" i="79"/>
  <c r="AE71" i="79"/>
  <c r="AD71" i="79"/>
  <c r="AC71" i="79"/>
  <c r="AB71" i="79"/>
  <c r="AA71" i="79"/>
  <c r="Z71" i="79"/>
  <c r="Y71" i="79"/>
  <c r="N71" i="79"/>
  <c r="AL67" i="79"/>
  <c r="AK67" i="79"/>
  <c r="AJ67" i="79"/>
  <c r="AI67" i="79"/>
  <c r="AH67" i="79"/>
  <c r="AG67" i="79"/>
  <c r="AF67" i="79"/>
  <c r="AE67" i="79"/>
  <c r="AD67" i="79"/>
  <c r="AC67" i="79"/>
  <c r="AB67" i="79"/>
  <c r="AA67" i="79"/>
  <c r="Z67" i="79"/>
  <c r="Y67" i="79"/>
  <c r="N67" i="79"/>
  <c r="AL64" i="79"/>
  <c r="AK64" i="79"/>
  <c r="AJ64" i="79"/>
  <c r="AI64" i="79"/>
  <c r="AH64" i="79"/>
  <c r="AG64" i="79"/>
  <c r="AF64" i="79"/>
  <c r="AE64" i="79"/>
  <c r="AD64" i="79"/>
  <c r="AC64" i="79"/>
  <c r="AB64" i="79"/>
  <c r="AA64" i="79"/>
  <c r="Z64" i="79"/>
  <c r="Y64" i="79"/>
  <c r="N64" i="79"/>
  <c r="AL61" i="79"/>
  <c r="AK61" i="79"/>
  <c r="AJ61" i="79"/>
  <c r="AI61" i="79"/>
  <c r="AH61" i="79"/>
  <c r="AG61" i="79"/>
  <c r="AF61" i="79"/>
  <c r="AE61" i="79"/>
  <c r="AD61" i="79"/>
  <c r="AC61" i="79"/>
  <c r="AB61" i="79"/>
  <c r="AA61" i="79"/>
  <c r="Z61" i="79"/>
  <c r="Y61" i="79"/>
  <c r="N61" i="79"/>
  <c r="AL58" i="79"/>
  <c r="AK58" i="79"/>
  <c r="AJ58" i="79"/>
  <c r="AI58" i="79"/>
  <c r="AH58" i="79"/>
  <c r="AG58" i="79"/>
  <c r="AF58" i="79"/>
  <c r="AE58" i="79"/>
  <c r="AD58" i="79"/>
  <c r="AC58" i="79"/>
  <c r="AB58" i="79"/>
  <c r="AA58" i="79"/>
  <c r="Z58" i="79"/>
  <c r="Y58" i="79"/>
  <c r="N58" i="79"/>
  <c r="AL55" i="79"/>
  <c r="AK55" i="79"/>
  <c r="AJ55" i="79"/>
  <c r="AI55" i="79"/>
  <c r="AH55" i="79"/>
  <c r="AG55" i="79"/>
  <c r="AF55" i="79"/>
  <c r="AE55" i="79"/>
  <c r="AD55" i="79"/>
  <c r="AC55" i="79"/>
  <c r="AB55" i="79"/>
  <c r="AA55" i="79"/>
  <c r="Z55" i="79"/>
  <c r="Y55" i="79"/>
  <c r="N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Y39" i="79"/>
  <c r="O30" i="85"/>
  <c r="O37" i="85" s="1"/>
  <c r="K30" i="85"/>
  <c r="K36" i="85" s="1"/>
  <c r="G30" i="85"/>
  <c r="G36" i="85" s="1"/>
  <c r="O29" i="85"/>
  <c r="N29" i="85"/>
  <c r="M29" i="85"/>
  <c r="L29" i="85"/>
  <c r="K29" i="85"/>
  <c r="J29" i="85"/>
  <c r="I29" i="85"/>
  <c r="H29" i="85"/>
  <c r="O28" i="85"/>
  <c r="N28" i="85"/>
  <c r="M28" i="85"/>
  <c r="L28" i="85"/>
  <c r="K28" i="85"/>
  <c r="J28" i="85"/>
  <c r="I28" i="85"/>
  <c r="H28" i="85"/>
  <c r="O27" i="85"/>
  <c r="N27" i="85"/>
  <c r="M27" i="85"/>
  <c r="L27" i="85"/>
  <c r="K27" i="85"/>
  <c r="J27" i="85"/>
  <c r="I27" i="85"/>
  <c r="H27" i="85"/>
  <c r="G27" i="85"/>
  <c r="F27" i="85"/>
  <c r="O26" i="85"/>
  <c r="N26" i="85"/>
  <c r="M26" i="85"/>
  <c r="L26" i="85"/>
  <c r="K26" i="85"/>
  <c r="J26" i="85"/>
  <c r="I26" i="85"/>
  <c r="H26" i="85"/>
  <c r="G26" i="85"/>
  <c r="F26" i="85"/>
  <c r="O25" i="85"/>
  <c r="N25" i="85"/>
  <c r="M25" i="85"/>
  <c r="L25" i="85"/>
  <c r="K25" i="85"/>
  <c r="J25" i="85"/>
  <c r="I25" i="85"/>
  <c r="H25" i="85"/>
  <c r="G25" i="85"/>
  <c r="F25" i="85"/>
  <c r="O24" i="85"/>
  <c r="N24" i="85"/>
  <c r="N30" i="85" s="1"/>
  <c r="M24" i="85"/>
  <c r="M30" i="85" s="1"/>
  <c r="L24" i="85"/>
  <c r="L30" i="85" s="1"/>
  <c r="K24" i="85"/>
  <c r="J24" i="85"/>
  <c r="J30" i="85" s="1"/>
  <c r="I24" i="85"/>
  <c r="I30" i="85" s="1"/>
  <c r="H24" i="85"/>
  <c r="H30" i="85" s="1"/>
  <c r="G24" i="85"/>
  <c r="F24" i="85"/>
  <c r="F30" i="85" s="1"/>
  <c r="F37" i="85" l="1"/>
  <c r="F36" i="85"/>
  <c r="F38" i="85" s="1"/>
  <c r="N37" i="85"/>
  <c r="N36" i="85"/>
  <c r="N38" i="85" s="1"/>
  <c r="M37" i="85"/>
  <c r="M36" i="85"/>
  <c r="M38" i="85" s="1"/>
  <c r="K38" i="85"/>
  <c r="I37" i="85"/>
  <c r="I36" i="85"/>
  <c r="J37" i="85"/>
  <c r="J36" i="85"/>
  <c r="J38" i="85" s="1"/>
  <c r="G38" i="85"/>
  <c r="H36" i="85"/>
  <c r="H37" i="85"/>
  <c r="L36" i="85"/>
  <c r="L37" i="85"/>
  <c r="K37" i="85"/>
  <c r="G37" i="85"/>
  <c r="O36" i="85"/>
  <c r="O38" i="85" s="1"/>
  <c r="L38" i="85" l="1"/>
  <c r="H38" i="85"/>
  <c r="I38" i="85"/>
  <c r="AM980" i="79" l="1"/>
  <c r="AM983" i="79"/>
  <c r="AM986" i="79"/>
  <c r="AM989" i="79"/>
  <c r="AM992" i="79"/>
  <c r="AM996" i="79"/>
  <c r="AM999" i="79"/>
  <c r="AM1002" i="79"/>
  <c r="AM1005" i="79"/>
  <c r="AM1008" i="79"/>
  <c r="AM1012" i="79"/>
  <c r="AM1015" i="79"/>
  <c r="AM1018" i="79"/>
  <c r="AM1022" i="79"/>
  <c r="AM1026" i="79"/>
  <c r="AM1029" i="79"/>
  <c r="AM1033" i="79"/>
  <c r="AM1036" i="79"/>
  <c r="AM1039" i="79"/>
  <c r="AM1042" i="79"/>
  <c r="AM1047" i="79"/>
  <c r="AM1050" i="79"/>
  <c r="AM1053" i="79"/>
  <c r="AM1056" i="79"/>
  <c r="AM1060" i="79"/>
  <c r="AM1063" i="79"/>
  <c r="AM1066" i="79"/>
  <c r="AM1069" i="79"/>
  <c r="AM1072" i="79"/>
  <c r="AM1075" i="79"/>
  <c r="AM1078" i="79"/>
  <c r="AM1081" i="79"/>
  <c r="AM1085" i="79"/>
  <c r="AM1088" i="79"/>
  <c r="AM1091" i="79"/>
  <c r="AM1095" i="79"/>
  <c r="AM1098" i="79"/>
  <c r="AM1101" i="79"/>
  <c r="AM1104" i="79"/>
  <c r="AM1107" i="79"/>
  <c r="AM1110" i="79"/>
  <c r="AM1113" i="79"/>
  <c r="AM1116" i="79"/>
  <c r="AM1119" i="79"/>
  <c r="AM1122" i="79"/>
  <c r="AM1125" i="79"/>
  <c r="AM1128" i="79"/>
  <c r="AM1131" i="79"/>
  <c r="AM1134" i="79"/>
  <c r="H169" i="47" l="1"/>
  <c r="H170" i="47"/>
  <c r="H168" i="47"/>
  <c r="H166" i="47"/>
  <c r="H167" i="47"/>
  <c r="H165" i="47"/>
  <c r="H161" i="47"/>
  <c r="H160" i="47"/>
  <c r="H159" i="47"/>
  <c r="H158" i="47"/>
  <c r="H157" i="47"/>
  <c r="H156" i="47"/>
  <c r="H155" i="47"/>
  <c r="H154" i="47"/>
  <c r="H153" i="47"/>
  <c r="I50" i="44" l="1"/>
  <c r="H50" i="44"/>
  <c r="G50" i="44"/>
  <c r="F50" i="44"/>
  <c r="E50" i="44"/>
  <c r="D50" i="44"/>
  <c r="D22" i="45" l="1"/>
  <c r="O954" i="79" l="1"/>
  <c r="E44" i="44" l="1"/>
  <c r="AM139" i="79" l="1"/>
  <c r="Q46" i="44"/>
  <c r="P46" i="44"/>
  <c r="O46" i="44"/>
  <c r="N46" i="44"/>
  <c r="M46" i="44"/>
  <c r="L46" i="44"/>
  <c r="K46" i="44"/>
  <c r="J46" i="44"/>
  <c r="I46" i="44"/>
  <c r="H46" i="44"/>
  <c r="G46" i="44"/>
  <c r="F46" i="44"/>
  <c r="E46" i="44"/>
  <c r="D46" i="44"/>
  <c r="O1137" i="79" l="1"/>
  <c r="O771" i="79"/>
  <c r="O582" i="79"/>
  <c r="O384" i="79"/>
  <c r="O195" i="79"/>
  <c r="O513" i="46"/>
  <c r="O127" i="46"/>
  <c r="D195"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35" i="79"/>
  <c r="N1132" i="79"/>
  <c r="N1129" i="79"/>
  <c r="N1126" i="79"/>
  <c r="N1123" i="79"/>
  <c r="N1120" i="79"/>
  <c r="N1117" i="79"/>
  <c r="N1111" i="79"/>
  <c r="N1108" i="79"/>
  <c r="N1105" i="79"/>
  <c r="N1102" i="79"/>
  <c r="N1099" i="79"/>
  <c r="N1096" i="79"/>
  <c r="N1092" i="79"/>
  <c r="N1089" i="79"/>
  <c r="N1086" i="79"/>
  <c r="N1082" i="79"/>
  <c r="N1079" i="79"/>
  <c r="N1076" i="79"/>
  <c r="N1073" i="79"/>
  <c r="N1070" i="79"/>
  <c r="N1067" i="79"/>
  <c r="N1064" i="79"/>
  <c r="N1061" i="79"/>
  <c r="N1043" i="79"/>
  <c r="N1040" i="79"/>
  <c r="N1037" i="79"/>
  <c r="N1034" i="79"/>
  <c r="N1030" i="79"/>
  <c r="N1027" i="79"/>
  <c r="N1023" i="79"/>
  <c r="N1019" i="79"/>
  <c r="N1016" i="79"/>
  <c r="N1013" i="79"/>
  <c r="N1009" i="79"/>
  <c r="N1006" i="79"/>
  <c r="N1003" i="79"/>
  <c r="N1000" i="79"/>
  <c r="N997" i="79"/>
  <c r="N952" i="79"/>
  <c r="N949" i="79"/>
  <c r="N946" i="79"/>
  <c r="N943" i="79"/>
  <c r="N940" i="79"/>
  <c r="N937" i="79"/>
  <c r="N934" i="79"/>
  <c r="N928" i="79"/>
  <c r="N925" i="79"/>
  <c r="N922" i="79"/>
  <c r="N919" i="79"/>
  <c r="N916" i="79"/>
  <c r="N913" i="79"/>
  <c r="N909" i="79"/>
  <c r="N906" i="79"/>
  <c r="N903" i="79"/>
  <c r="N899" i="79"/>
  <c r="N896" i="79"/>
  <c r="N893" i="79"/>
  <c r="N890" i="79"/>
  <c r="N887" i="79"/>
  <c r="N884" i="79"/>
  <c r="N881" i="79"/>
  <c r="N878" i="79"/>
  <c r="N860" i="79"/>
  <c r="N857" i="79"/>
  <c r="N854" i="79"/>
  <c r="N851" i="79"/>
  <c r="N847" i="79"/>
  <c r="N844" i="79"/>
  <c r="N840" i="79"/>
  <c r="N836" i="79"/>
  <c r="N833" i="79"/>
  <c r="N830" i="79"/>
  <c r="N826" i="79"/>
  <c r="N823" i="79"/>
  <c r="N820" i="79"/>
  <c r="N817" i="79"/>
  <c r="N814" i="79"/>
  <c r="AE1070" i="79" l="1"/>
  <c r="Z1070" i="79"/>
  <c r="Y1057" i="79"/>
  <c r="Y1054" i="79"/>
  <c r="AD1027" i="79"/>
  <c r="Z1027" i="79"/>
  <c r="Y1027" i="79"/>
  <c r="Y1034"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C1027" i="79"/>
  <c r="AB1027" i="79"/>
  <c r="AA1027" i="79"/>
  <c r="Y1023" i="79"/>
  <c r="Y1016" i="79"/>
  <c r="Y1013" i="79"/>
  <c r="Y1009" i="79"/>
  <c r="Y1000" i="79"/>
  <c r="Y997" i="79"/>
  <c r="Y993" i="79"/>
  <c r="Y903" i="79"/>
  <c r="AL899" i="79"/>
  <c r="Y878" i="79"/>
  <c r="Y860" i="79"/>
  <c r="Y847" i="79"/>
  <c r="AL847" i="79"/>
  <c r="AK847" i="79"/>
  <c r="AJ847" i="79"/>
  <c r="AI847" i="79"/>
  <c r="AH847" i="79"/>
  <c r="AG847" i="79"/>
  <c r="AF847" i="79"/>
  <c r="AE847" i="79"/>
  <c r="AD847" i="79"/>
  <c r="AC847" i="79"/>
  <c r="AB847" i="79"/>
  <c r="AA847" i="79"/>
  <c r="Z847" i="79"/>
  <c r="AM846" i="79"/>
  <c r="AL844" i="79"/>
  <c r="AK844" i="79"/>
  <c r="AJ844" i="79"/>
  <c r="AI844" i="79"/>
  <c r="AH844" i="79"/>
  <c r="AG844" i="79"/>
  <c r="AF844" i="79"/>
  <c r="AE844" i="79"/>
  <c r="AD844" i="79"/>
  <c r="AC844" i="79"/>
  <c r="AB844" i="79"/>
  <c r="AA844" i="79"/>
  <c r="Z844" i="79"/>
  <c r="Y844" i="79"/>
  <c r="AM843" i="79"/>
  <c r="Y840" i="79"/>
  <c r="AM687" i="79"/>
  <c r="AM678" i="79"/>
  <c r="AM675" i="79"/>
  <c r="AM657" i="79"/>
  <c r="AM654" i="79"/>
  <c r="AM540" i="79"/>
  <c r="AM536" i="79"/>
  <c r="AM459" i="79"/>
  <c r="AM456" i="79"/>
  <c r="AM270" i="79"/>
  <c r="AM267" i="79"/>
  <c r="AM87" i="79"/>
  <c r="AM80" i="79"/>
  <c r="AM84" i="79"/>
  <c r="AM951" i="79"/>
  <c r="AM948" i="79"/>
  <c r="AM945" i="79"/>
  <c r="AM942" i="79"/>
  <c r="AM939" i="79"/>
  <c r="AM936" i="79"/>
  <c r="AM933" i="79"/>
  <c r="AM930" i="79"/>
  <c r="AM927" i="79"/>
  <c r="AM924" i="79"/>
  <c r="AM921" i="79"/>
  <c r="AM918" i="79"/>
  <c r="AM915" i="79"/>
  <c r="AM912" i="79"/>
  <c r="AM908" i="79"/>
  <c r="AM905" i="79"/>
  <c r="AM902" i="79"/>
  <c r="AM898" i="79"/>
  <c r="AM895" i="79"/>
  <c r="AM892" i="79"/>
  <c r="AM889" i="79"/>
  <c r="AM886" i="79"/>
  <c r="AM883" i="79"/>
  <c r="AM880" i="79"/>
  <c r="AM877" i="79"/>
  <c r="AM873" i="79"/>
  <c r="AM870" i="79"/>
  <c r="AM867" i="79"/>
  <c r="AM864" i="79"/>
  <c r="AM859" i="79"/>
  <c r="AM856" i="79"/>
  <c r="AM853" i="79"/>
  <c r="AM850" i="79"/>
  <c r="AM839" i="79"/>
  <c r="AM835" i="79"/>
  <c r="AM832" i="79"/>
  <c r="AM829" i="79"/>
  <c r="AM825" i="79"/>
  <c r="AM822" i="79"/>
  <c r="AM819" i="79"/>
  <c r="AM816" i="79"/>
  <c r="AM813" i="79"/>
  <c r="AM809" i="79"/>
  <c r="AM806" i="79"/>
  <c r="AM803" i="79"/>
  <c r="AM800" i="79"/>
  <c r="AM797" i="79"/>
  <c r="AM768" i="79"/>
  <c r="AM765" i="79"/>
  <c r="AM762" i="79"/>
  <c r="AM759" i="79"/>
  <c r="AM756" i="79"/>
  <c r="AM753" i="79"/>
  <c r="AM750" i="79"/>
  <c r="AM747" i="79"/>
  <c r="AM744" i="79"/>
  <c r="AM741" i="79"/>
  <c r="AM738" i="79"/>
  <c r="AM735" i="79"/>
  <c r="AM732" i="79"/>
  <c r="AM729" i="79"/>
  <c r="AM725" i="79"/>
  <c r="AM722" i="79"/>
  <c r="AM719" i="79"/>
  <c r="AM715" i="79"/>
  <c r="AM712" i="79"/>
  <c r="AM709" i="79"/>
  <c r="AM706" i="79"/>
  <c r="AM703" i="79"/>
  <c r="AM700" i="79"/>
  <c r="AM697" i="79"/>
  <c r="AM694" i="79"/>
  <c r="AM690" i="79"/>
  <c r="AM670" i="79"/>
  <c r="AM667" i="79"/>
  <c r="AM664" i="79"/>
  <c r="AM661" i="79"/>
  <c r="AM650" i="79"/>
  <c r="AM646" i="79"/>
  <c r="AM643" i="79"/>
  <c r="AM640" i="79"/>
  <c r="AM636" i="79"/>
  <c r="AM633" i="79"/>
  <c r="AM630" i="79"/>
  <c r="AM627" i="79"/>
  <c r="AM624" i="79"/>
  <c r="AM620" i="79"/>
  <c r="AM617" i="79"/>
  <c r="AM614" i="79"/>
  <c r="AM611" i="79"/>
  <c r="AM608" i="79"/>
  <c r="AM579" i="79"/>
  <c r="AM576" i="79"/>
  <c r="AM573" i="79"/>
  <c r="AM570" i="79"/>
  <c r="AM567" i="79"/>
  <c r="AM564" i="79"/>
  <c r="AM561" i="79"/>
  <c r="AM558" i="79"/>
  <c r="AM555" i="79"/>
  <c r="AM552" i="79"/>
  <c r="AM549" i="79"/>
  <c r="AM546" i="79"/>
  <c r="AM543" i="79"/>
  <c r="AM533" i="79"/>
  <c r="AM530" i="79"/>
  <c r="AM520" i="79"/>
  <c r="AM517" i="79"/>
  <c r="AM514" i="79"/>
  <c r="AM511" i="79"/>
  <c r="AM508" i="79"/>
  <c r="AM505" i="79"/>
  <c r="AM499" i="79"/>
  <c r="AM496" i="79"/>
  <c r="AM492" i="79"/>
  <c r="AM489" i="79"/>
  <c r="AM486" i="79"/>
  <c r="AM480" i="79"/>
  <c r="AM475" i="79"/>
  <c r="AM472" i="79"/>
  <c r="AM469" i="79"/>
  <c r="AM463" i="79"/>
  <c r="AM452" i="79"/>
  <c r="AM448" i="79"/>
  <c r="AM445" i="79"/>
  <c r="AM442" i="79"/>
  <c r="AM438" i="79"/>
  <c r="AM435" i="79"/>
  <c r="AM432" i="79"/>
  <c r="AM429" i="79"/>
  <c r="AM426" i="79"/>
  <c r="AM422" i="79"/>
  <c r="AM419" i="79"/>
  <c r="AM416" i="79"/>
  <c r="AM413" i="79"/>
  <c r="AM410" i="79"/>
  <c r="AM381" i="79"/>
  <c r="AM375" i="79"/>
  <c r="AM378" i="79"/>
  <c r="AM372" i="79"/>
  <c r="AM369" i="79"/>
  <c r="AM366" i="79"/>
  <c r="AM363" i="79"/>
  <c r="AM360" i="79"/>
  <c r="AM357" i="79"/>
  <c r="AM354" i="79"/>
  <c r="AM351" i="79"/>
  <c r="AM348" i="79"/>
  <c r="AM345" i="79"/>
  <c r="AM342" i="79"/>
  <c r="AM338" i="79"/>
  <c r="AM335" i="79"/>
  <c r="AM332" i="79"/>
  <c r="AM328" i="79"/>
  <c r="AM325" i="79"/>
  <c r="AM322" i="79"/>
  <c r="AM319" i="79"/>
  <c r="AM316" i="79"/>
  <c r="AM313" i="79"/>
  <c r="AM310" i="79"/>
  <c r="AM307" i="79"/>
  <c r="AM303" i="79"/>
  <c r="AM300" i="79"/>
  <c r="AM297" i="79"/>
  <c r="AM294" i="79"/>
  <c r="AM289" i="79"/>
  <c r="AM286" i="79"/>
  <c r="AM283"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AL860" i="79"/>
  <c r="AK860" i="79"/>
  <c r="AJ860" i="79"/>
  <c r="AI860" i="79"/>
  <c r="AH860" i="79"/>
  <c r="AG860" i="79"/>
  <c r="AF860" i="79"/>
  <c r="AE860" i="79"/>
  <c r="AD860" i="79"/>
  <c r="AC860" i="79"/>
  <c r="AB860" i="79"/>
  <c r="AA860" i="79"/>
  <c r="Z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N109" i="46" l="1"/>
  <c r="N103" i="46"/>
  <c r="N99" i="46"/>
  <c r="N82" i="46"/>
  <c r="N79" i="46"/>
  <c r="N76" i="46"/>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485" i="46" l="1"/>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35" i="79" l="1"/>
  <c r="AK1135" i="79"/>
  <c r="AJ1135" i="79"/>
  <c r="AI1135" i="79"/>
  <c r="AH1135" i="79"/>
  <c r="AG1135" i="79"/>
  <c r="AF1135" i="79"/>
  <c r="AE1135" i="79"/>
  <c r="AD1135" i="79"/>
  <c r="AC1135" i="79"/>
  <c r="AB1135" i="79"/>
  <c r="AA1135" i="79"/>
  <c r="Z1135" i="79"/>
  <c r="Y1135" i="79"/>
  <c r="AL1132" i="79"/>
  <c r="AK1132" i="79"/>
  <c r="AJ1132" i="79"/>
  <c r="AI1132" i="79"/>
  <c r="AH1132" i="79"/>
  <c r="AG1132" i="79"/>
  <c r="AF1132" i="79"/>
  <c r="AE1132" i="79"/>
  <c r="AD1132" i="79"/>
  <c r="AC1132" i="79"/>
  <c r="AB1132" i="79"/>
  <c r="AA1132" i="79"/>
  <c r="Z1132" i="79"/>
  <c r="Y1132" i="79"/>
  <c r="AL1129" i="79"/>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D1070" i="79"/>
  <c r="AC1070" i="79"/>
  <c r="AB1070" i="79"/>
  <c r="AA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AL1054" i="79"/>
  <c r="AK1054" i="79"/>
  <c r="AJ1054" i="79"/>
  <c r="AI1054" i="79"/>
  <c r="AH1054" i="79"/>
  <c r="AG1054" i="79"/>
  <c r="AF1054" i="79"/>
  <c r="AE1054" i="79"/>
  <c r="AD1054" i="79"/>
  <c r="AC1054" i="79"/>
  <c r="AB1054" i="79"/>
  <c r="AA1054" i="79"/>
  <c r="Z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23" i="79"/>
  <c r="AK1023" i="79"/>
  <c r="AJ1023" i="79"/>
  <c r="AI1023" i="79"/>
  <c r="AH1023" i="79"/>
  <c r="AG1023" i="79"/>
  <c r="AF1023" i="79"/>
  <c r="AE1023" i="79"/>
  <c r="AD1023" i="79"/>
  <c r="AC1023" i="79"/>
  <c r="AB1023" i="79"/>
  <c r="AA1023" i="79"/>
  <c r="Z1023"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AL1013" i="79"/>
  <c r="AK1013" i="79"/>
  <c r="AJ1013" i="79"/>
  <c r="AI1013" i="79"/>
  <c r="AH1013" i="79"/>
  <c r="AG1013" i="79"/>
  <c r="AF1013" i="79"/>
  <c r="AE1013" i="79"/>
  <c r="AD1013" i="79"/>
  <c r="AC1013" i="79"/>
  <c r="AB1013" i="79"/>
  <c r="AA1013" i="79"/>
  <c r="Z1013" i="79"/>
  <c r="AL1009" i="79"/>
  <c r="AK1009" i="79"/>
  <c r="AJ1009" i="79"/>
  <c r="AI1009" i="79"/>
  <c r="AH1009" i="79"/>
  <c r="AG1009" i="79"/>
  <c r="AF1009" i="79"/>
  <c r="AE1009" i="79"/>
  <c r="AD1009" i="79"/>
  <c r="AC1009" i="79"/>
  <c r="AB1009" i="79"/>
  <c r="AA1009" i="79"/>
  <c r="Z1009"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52" i="79"/>
  <c r="AK952" i="79"/>
  <c r="AJ952" i="79"/>
  <c r="AI952" i="79"/>
  <c r="AH952" i="79"/>
  <c r="AG952" i="79"/>
  <c r="AF952" i="79"/>
  <c r="AE952" i="79"/>
  <c r="AD952" i="79"/>
  <c r="AC952" i="79"/>
  <c r="AB952" i="79"/>
  <c r="AA952" i="79"/>
  <c r="Z952" i="79"/>
  <c r="Y952" i="79"/>
  <c r="AL949" i="79"/>
  <c r="AK949" i="79"/>
  <c r="AJ949" i="79"/>
  <c r="AI949" i="79"/>
  <c r="AH949" i="79"/>
  <c r="AG949" i="79"/>
  <c r="AF949" i="79"/>
  <c r="AE949" i="79"/>
  <c r="AD949" i="79"/>
  <c r="AC949" i="79"/>
  <c r="AB949" i="79"/>
  <c r="AA949" i="79"/>
  <c r="Z949" i="79"/>
  <c r="Y949" i="79"/>
  <c r="AL946" i="79"/>
  <c r="AK946" i="79"/>
  <c r="AJ946" i="79"/>
  <c r="AI946" i="79"/>
  <c r="AH946" i="79"/>
  <c r="AG946" i="79"/>
  <c r="AF946" i="79"/>
  <c r="AE946" i="79"/>
  <c r="AD946" i="79"/>
  <c r="AC946" i="79"/>
  <c r="AB946" i="79"/>
  <c r="AA946" i="79"/>
  <c r="Z946" i="79"/>
  <c r="Y946"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40" i="79"/>
  <c r="AK840" i="79"/>
  <c r="AJ840" i="79"/>
  <c r="AI840" i="79"/>
  <c r="AH840" i="79"/>
  <c r="AG840" i="79"/>
  <c r="AF840" i="79"/>
  <c r="AE840" i="79"/>
  <c r="AD840" i="79"/>
  <c r="AC840" i="79"/>
  <c r="AB840" i="79"/>
  <c r="AA840" i="79"/>
  <c r="Z840"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Z59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87" i="79" l="1"/>
  <c r="Y971"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88" i="79"/>
  <c r="Y599" i="79"/>
  <c r="Y597" i="79"/>
  <c r="Y598"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77" i="79" l="1"/>
  <c r="AM794" i="79"/>
  <c r="AM605"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8" i="79"/>
  <c r="AF408" i="79"/>
  <c r="AJ606" i="79"/>
  <c r="AF606" i="79"/>
  <c r="AJ795" i="79"/>
  <c r="AF795" i="79"/>
  <c r="AJ978" i="79"/>
  <c r="AF978" i="79"/>
  <c r="K14" i="44"/>
  <c r="K18" i="44" s="1"/>
  <c r="O14" i="44"/>
  <c r="O18" i="44" s="1"/>
  <c r="O29" i="44"/>
  <c r="O33" i="44" s="1"/>
  <c r="O43" i="44"/>
  <c r="C95" i="45" s="1"/>
  <c r="AF21" i="46"/>
  <c r="AI149" i="46"/>
  <c r="AI278" i="46"/>
  <c r="AI407" i="46"/>
  <c r="AI36" i="79"/>
  <c r="AI219" i="79"/>
  <c r="AI408" i="79"/>
  <c r="AI606" i="79"/>
  <c r="AI795" i="79"/>
  <c r="AI978" i="79"/>
  <c r="M43" i="44"/>
  <c r="AL21" i="46"/>
  <c r="AL149" i="46"/>
  <c r="AH149" i="46"/>
  <c r="AL278" i="46"/>
  <c r="AH278" i="46"/>
  <c r="AL407" i="46"/>
  <c r="AH407" i="46"/>
  <c r="AL36" i="79"/>
  <c r="AH36" i="79"/>
  <c r="AL219" i="79"/>
  <c r="AH219" i="79"/>
  <c r="AL408" i="79"/>
  <c r="AH408" i="79"/>
  <c r="AL606" i="79"/>
  <c r="AH606" i="79"/>
  <c r="AL795" i="79"/>
  <c r="AH795" i="79"/>
  <c r="AL978" i="79"/>
  <c r="AH978" i="79"/>
  <c r="N29" i="44"/>
  <c r="N33" i="44" s="1"/>
  <c r="K43" i="44"/>
  <c r="K53" i="44" s="1"/>
  <c r="AH21" i="46"/>
  <c r="AK21" i="46"/>
  <c r="AK149" i="46"/>
  <c r="AG149" i="46"/>
  <c r="AK278" i="46"/>
  <c r="AG278" i="46"/>
  <c r="AK407" i="46"/>
  <c r="AG407" i="46"/>
  <c r="AK36" i="79"/>
  <c r="AG36" i="79"/>
  <c r="AK219" i="79"/>
  <c r="AG219" i="79"/>
  <c r="AK408" i="79"/>
  <c r="AG408" i="79"/>
  <c r="AK606" i="79"/>
  <c r="AG606" i="79"/>
  <c r="AK795" i="79"/>
  <c r="AG795" i="79"/>
  <c r="AK978" i="79"/>
  <c r="AK1137" i="79" s="1"/>
  <c r="AG978" i="79"/>
  <c r="K122" i="45"/>
  <c r="AK407" i="79"/>
  <c r="AJ20" i="46"/>
  <c r="AG605" i="79"/>
  <c r="AG148" i="46"/>
  <c r="AK406" i="46"/>
  <c r="AF794" i="79"/>
  <c r="AG35" i="79"/>
  <c r="L13" i="44"/>
  <c r="P13" i="44"/>
  <c r="S14" i="47"/>
  <c r="AF148" i="46"/>
  <c r="AK277" i="46"/>
  <c r="AG406" i="46"/>
  <c r="AF35" i="79"/>
  <c r="AI407" i="79"/>
  <c r="AK794" i="79"/>
  <c r="AJ977" i="79"/>
  <c r="N28" i="44"/>
  <c r="Q14" i="47"/>
  <c r="AI20" i="46"/>
  <c r="AK148" i="46"/>
  <c r="AI277" i="46"/>
  <c r="AK35" i="79"/>
  <c r="AJ218" i="79"/>
  <c r="AG407" i="79"/>
  <c r="AJ794" i="79"/>
  <c r="AF977" i="79"/>
  <c r="O122" i="45"/>
  <c r="U14" i="47"/>
  <c r="AG20" i="46"/>
  <c r="AK20" i="46"/>
  <c r="AJ148" i="46"/>
  <c r="AG277" i="46"/>
  <c r="AJ35" i="79"/>
  <c r="AF218" i="79"/>
  <c r="AK605" i="79"/>
  <c r="AG794" i="79"/>
  <c r="V14" i="47"/>
  <c r="AL406" i="46"/>
  <c r="AH406" i="46"/>
  <c r="AL605" i="79"/>
  <c r="AH605" i="79"/>
  <c r="N13" i="44"/>
  <c r="M122" i="45"/>
  <c r="M28" i="44"/>
  <c r="Q42" i="44"/>
  <c r="R14" i="47"/>
  <c r="AH20" i="46"/>
  <c r="AL277" i="46"/>
  <c r="AH277" i="46"/>
  <c r="AI218" i="79"/>
  <c r="AL407" i="79"/>
  <c r="AH407" i="79"/>
  <c r="AI977" i="79"/>
  <c r="Q28" i="44"/>
  <c r="M42" i="44"/>
  <c r="AI148" i="46"/>
  <c r="AJ406" i="46"/>
  <c r="AF406" i="46"/>
  <c r="AI35" i="79"/>
  <c r="AL218" i="79"/>
  <c r="AH218" i="79"/>
  <c r="AJ605" i="79"/>
  <c r="AF605" i="79"/>
  <c r="AI794" i="79"/>
  <c r="AL977" i="79"/>
  <c r="AH977" i="79"/>
  <c r="T14" i="47"/>
  <c r="P14" i="47"/>
  <c r="AF20" i="46"/>
  <c r="AL20" i="46"/>
  <c r="AL148" i="46"/>
  <c r="AH148" i="46"/>
  <c r="AJ277" i="46"/>
  <c r="AF277" i="46"/>
  <c r="AI406" i="46"/>
  <c r="AL35" i="79"/>
  <c r="AH35" i="79"/>
  <c r="AK218" i="79"/>
  <c r="AG218" i="79"/>
  <c r="AJ407" i="79"/>
  <c r="AF407" i="79"/>
  <c r="AI605" i="79"/>
  <c r="AL794" i="79"/>
  <c r="AH794" i="79"/>
  <c r="AK977" i="79"/>
  <c r="AG97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71" i="79"/>
  <c r="AK954" i="79"/>
  <c r="AK599" i="79"/>
  <c r="AK598" i="79"/>
  <c r="AK582" i="79"/>
  <c r="AK597" i="79"/>
  <c r="AK212" i="79"/>
  <c r="AK211" i="79"/>
  <c r="AK195" i="79"/>
  <c r="AK210" i="79"/>
  <c r="AK209" i="79"/>
  <c r="AK208" i="79"/>
  <c r="AK788" i="79"/>
  <c r="AK771" i="79"/>
  <c r="AK787" i="79"/>
  <c r="AK399" i="79"/>
  <c r="AK401" i="79"/>
  <c r="AK400" i="79"/>
  <c r="AK384"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7" i="79"/>
  <c r="D954" i="79"/>
  <c r="D771" i="79"/>
  <c r="D582" i="79"/>
  <c r="D384" i="79"/>
  <c r="AL384" i="79" l="1"/>
  <c r="AL399" i="79"/>
  <c r="AL398" i="79"/>
  <c r="AL400" i="79"/>
  <c r="AL401" i="79"/>
  <c r="AL598" i="79"/>
  <c r="AL597" i="79"/>
  <c r="AL599" i="79"/>
  <c r="AL582" i="79"/>
  <c r="AL771" i="79"/>
  <c r="AL787" i="79"/>
  <c r="AL788" i="79"/>
  <c r="AL971" i="79"/>
  <c r="AL954" i="79"/>
  <c r="AL1137" i="79"/>
  <c r="AH971" i="79"/>
  <c r="AI971" i="79"/>
  <c r="AF971" i="79"/>
  <c r="AJ971" i="79"/>
  <c r="AG971" i="79"/>
  <c r="AF787" i="79"/>
  <c r="AJ787" i="79"/>
  <c r="AG788" i="79"/>
  <c r="AG787" i="79"/>
  <c r="AI788" i="79"/>
  <c r="AI787" i="79"/>
  <c r="AF788" i="79"/>
  <c r="AJ788" i="79"/>
  <c r="AH788" i="79"/>
  <c r="AH787" i="79"/>
  <c r="AH954" i="79"/>
  <c r="AJ954" i="79"/>
  <c r="AG954" i="79"/>
  <c r="AF954" i="79"/>
  <c r="AI954" i="79"/>
  <c r="AJ1137" i="79"/>
  <c r="AF1137" i="79"/>
  <c r="AG1137" i="79"/>
  <c r="AI1137" i="79"/>
  <c r="AH1137" i="79"/>
  <c r="AJ771" i="79"/>
  <c r="AF771" i="79"/>
  <c r="AG771" i="79"/>
  <c r="AI771" i="79"/>
  <c r="AH771" i="79"/>
  <c r="AH597" i="79"/>
  <c r="AI598" i="79"/>
  <c r="AF599" i="79"/>
  <c r="AJ599" i="79"/>
  <c r="AJ582" i="79"/>
  <c r="AF582" i="79"/>
  <c r="AJ598" i="79"/>
  <c r="AG599" i="79"/>
  <c r="AJ597" i="79"/>
  <c r="AG598" i="79"/>
  <c r="AH582" i="79"/>
  <c r="AG597" i="79"/>
  <c r="AH598" i="79"/>
  <c r="AI599" i="79"/>
  <c r="AG582" i="79"/>
  <c r="AI597" i="79"/>
  <c r="AF598" i="79"/>
  <c r="AI582" i="79"/>
  <c r="AF597" i="79"/>
  <c r="AH599" i="79"/>
  <c r="AI401" i="79"/>
  <c r="AH400" i="79"/>
  <c r="AG399" i="79"/>
  <c r="AI398" i="79"/>
  <c r="AJ400" i="79"/>
  <c r="AI399" i="79"/>
  <c r="AG398" i="79"/>
  <c r="AH401" i="79"/>
  <c r="AG400" i="79"/>
  <c r="AJ399" i="79"/>
  <c r="AH398" i="79"/>
  <c r="AF401" i="79"/>
  <c r="AJ401" i="79"/>
  <c r="AI400" i="79"/>
  <c r="AH399" i="79"/>
  <c r="AF398" i="79"/>
  <c r="AJ398" i="79"/>
  <c r="AG401" i="79"/>
  <c r="AF400" i="79"/>
  <c r="AF399" i="79"/>
  <c r="AI384" i="79"/>
  <c r="AH384" i="79"/>
  <c r="AJ384" i="79"/>
  <c r="AF384" i="79"/>
  <c r="AG384" i="79"/>
  <c r="Z971" i="79"/>
  <c r="Z788" i="79"/>
  <c r="Z787" i="79"/>
  <c r="Z401" i="79"/>
  <c r="Z598" i="79"/>
  <c r="Z599"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7" i="79"/>
  <c r="Z794" i="79"/>
  <c r="Z218" i="79"/>
  <c r="Z977" i="79"/>
  <c r="Z605" i="79"/>
  <c r="Z35" i="79"/>
  <c r="D123" i="45"/>
  <c r="E14" i="44"/>
  <c r="E18" i="44" s="1"/>
  <c r="Z606" i="79"/>
  <c r="Z771" i="79" s="1"/>
  <c r="Z219" i="79"/>
  <c r="Z384" i="79" s="1"/>
  <c r="Z408" i="79"/>
  <c r="Z582" i="79" s="1"/>
  <c r="Z795" i="79"/>
  <c r="Z954" i="79" s="1"/>
  <c r="Z978" i="79"/>
  <c r="Z1137" i="79" s="1"/>
  <c r="Z36" i="79"/>
  <c r="Z195" i="79" s="1"/>
  <c r="AE406" i="46"/>
  <c r="J13" i="44"/>
  <c r="AE977" i="79"/>
  <c r="AE407" i="79"/>
  <c r="AE794" i="79"/>
  <c r="AE605" i="79"/>
  <c r="AE218" i="79"/>
  <c r="AE35" i="79"/>
  <c r="J43" i="44"/>
  <c r="J53" i="44" s="1"/>
  <c r="J14" i="44"/>
  <c r="J18" i="44" s="1"/>
  <c r="AE408" i="79"/>
  <c r="AE606" i="79"/>
  <c r="AE978" i="79"/>
  <c r="AE1137" i="79" s="1"/>
  <c r="AE795" i="79"/>
  <c r="AE219" i="79"/>
  <c r="AE36" i="79"/>
  <c r="Y277" i="46"/>
  <c r="D13" i="44"/>
  <c r="Y794" i="79"/>
  <c r="Y605" i="79"/>
  <c r="Y218" i="79"/>
  <c r="Y977" i="79"/>
  <c r="Y407" i="79"/>
  <c r="Y35" i="79"/>
  <c r="AC148" i="46"/>
  <c r="H13" i="44"/>
  <c r="AC794" i="79"/>
  <c r="AC977" i="79"/>
  <c r="AC407" i="79"/>
  <c r="AC605" i="79"/>
  <c r="AC218" i="79"/>
  <c r="AC35" i="79"/>
  <c r="Y407" i="46"/>
  <c r="Y513" i="46" s="1"/>
  <c r="D14" i="44"/>
  <c r="D18" i="44" s="1"/>
  <c r="Y978" i="79"/>
  <c r="Y1137" i="79" s="1"/>
  <c r="Y408" i="79"/>
  <c r="Y582" i="79" s="1"/>
  <c r="Y795" i="79"/>
  <c r="Y954" i="79" s="1"/>
  <c r="Y606" i="79"/>
  <c r="Y771" i="79" s="1"/>
  <c r="Y219" i="79"/>
  <c r="Y384" i="79" s="1"/>
  <c r="Y36" i="79"/>
  <c r="Y195" i="79" s="1"/>
  <c r="AC278" i="46"/>
  <c r="AC395" i="46" s="1"/>
  <c r="H14" i="44"/>
  <c r="H18" i="44" s="1"/>
  <c r="AC795" i="79"/>
  <c r="AC971" i="79" s="1"/>
  <c r="AC606" i="79"/>
  <c r="AC219" i="79"/>
  <c r="AC978" i="79"/>
  <c r="AC1137" i="79" s="1"/>
  <c r="AC408" i="79"/>
  <c r="AC36" i="79"/>
  <c r="AD148" i="46"/>
  <c r="I13" i="44"/>
  <c r="AD407" i="79"/>
  <c r="AD605" i="79"/>
  <c r="AD977" i="79"/>
  <c r="AD794" i="79"/>
  <c r="AD218" i="79"/>
  <c r="AD35" i="79"/>
  <c r="H123" i="45"/>
  <c r="I14" i="44"/>
  <c r="I18" i="44" s="1"/>
  <c r="AD795" i="79"/>
  <c r="AD971" i="79" s="1"/>
  <c r="AD978" i="79"/>
  <c r="AD1137" i="79" s="1"/>
  <c r="AD408" i="79"/>
  <c r="AD597" i="79" s="1"/>
  <c r="AD606" i="79"/>
  <c r="AD219" i="79"/>
  <c r="AD398" i="79" s="1"/>
  <c r="AD36" i="79"/>
  <c r="AA406" i="46"/>
  <c r="F13" i="44"/>
  <c r="AA977" i="79"/>
  <c r="AA794" i="79"/>
  <c r="AA605" i="79"/>
  <c r="AA218" i="79"/>
  <c r="AA407" i="79"/>
  <c r="AA35" i="79"/>
  <c r="F43" i="44"/>
  <c r="F53" i="44" s="1"/>
  <c r="F14" i="44"/>
  <c r="F18" i="44" s="1"/>
  <c r="AA408" i="79"/>
  <c r="AA597" i="79" s="1"/>
  <c r="AA795" i="79"/>
  <c r="AA219" i="79"/>
  <c r="AA978" i="79"/>
  <c r="AA1137" i="79" s="1"/>
  <c r="AA606" i="79"/>
  <c r="AA36" i="79"/>
  <c r="AA208" i="79" s="1"/>
  <c r="AB406" i="46"/>
  <c r="G13" i="44"/>
  <c r="AB794" i="79"/>
  <c r="AB605" i="79"/>
  <c r="AB218" i="79"/>
  <c r="AB977" i="79"/>
  <c r="AB407" i="79"/>
  <c r="AB35" i="79"/>
  <c r="AB407" i="46"/>
  <c r="G14" i="44"/>
  <c r="G18" i="44" s="1"/>
  <c r="AB978" i="79"/>
  <c r="AB1137" i="79" s="1"/>
  <c r="AB795" i="79"/>
  <c r="AB606" i="79"/>
  <c r="AB219" i="79"/>
  <c r="AB408" i="79"/>
  <c r="AB597"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99" i="79" l="1"/>
  <c r="AC598" i="79"/>
  <c r="AC59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8" i="79"/>
  <c r="AB400" i="79"/>
  <c r="AB384" i="79"/>
  <c r="AB399" i="79"/>
  <c r="AB401" i="79"/>
  <c r="AB787" i="79"/>
  <c r="AB788" i="79"/>
  <c r="AB771" i="79"/>
  <c r="AD598" i="79"/>
  <c r="AD582" i="79"/>
  <c r="AD599" i="79"/>
  <c r="AC398" i="79"/>
  <c r="AC400" i="79"/>
  <c r="AC384" i="79"/>
  <c r="AC399" i="79"/>
  <c r="AC401" i="79"/>
  <c r="AB598" i="79"/>
  <c r="AB599" i="79"/>
  <c r="AB582" i="79"/>
  <c r="AA787" i="79"/>
  <c r="AA771" i="79"/>
  <c r="AA788" i="79"/>
  <c r="AA599" i="79"/>
  <c r="AA598" i="79"/>
  <c r="AA582" i="79"/>
  <c r="AD399" i="79"/>
  <c r="AD401" i="79"/>
  <c r="AD400" i="79"/>
  <c r="AD384" i="79"/>
  <c r="AD954" i="79"/>
  <c r="AC582" i="79"/>
  <c r="AC954" i="79"/>
  <c r="AE398" i="79"/>
  <c r="AE384" i="79"/>
  <c r="AE400" i="79"/>
  <c r="AE399" i="79"/>
  <c r="AE401" i="79"/>
  <c r="AE582" i="79"/>
  <c r="AE599" i="79"/>
  <c r="AE598" i="79"/>
  <c r="AE597" i="79"/>
  <c r="AD788" i="79"/>
  <c r="AD771" i="79"/>
  <c r="AD787" i="79"/>
  <c r="AE971" i="79"/>
  <c r="AE954" i="79"/>
  <c r="AA401" i="79"/>
  <c r="AA384" i="79"/>
  <c r="AA400" i="79"/>
  <c r="AA398" i="79"/>
  <c r="AA399" i="79"/>
  <c r="AB211" i="79"/>
  <c r="AB195" i="79"/>
  <c r="AB212" i="79"/>
  <c r="AB208" i="79"/>
  <c r="AB210" i="79"/>
  <c r="AB209" i="79"/>
  <c r="AB954" i="79"/>
  <c r="AB971" i="79"/>
  <c r="AA210" i="79"/>
  <c r="AA195" i="79"/>
  <c r="AA209" i="79"/>
  <c r="AA211" i="79"/>
  <c r="AA212" i="79"/>
  <c r="AA954" i="79"/>
  <c r="AA971" i="79"/>
  <c r="AD195" i="79"/>
  <c r="AC209" i="79"/>
  <c r="AC212" i="79"/>
  <c r="AC208" i="79"/>
  <c r="AC210" i="79"/>
  <c r="AC195" i="79"/>
  <c r="AC211" i="79"/>
  <c r="AC788" i="79"/>
  <c r="AC771" i="79"/>
  <c r="AC787" i="79"/>
  <c r="AE211" i="79"/>
  <c r="AE195" i="79"/>
  <c r="AE208" i="79"/>
  <c r="AE209" i="79"/>
  <c r="AE210" i="79"/>
  <c r="AE212" i="79"/>
  <c r="AE787" i="79"/>
  <c r="AE788" i="79"/>
  <c r="AE77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N114" i="45"/>
  <c r="N79" i="45"/>
  <c r="N58" i="45"/>
  <c r="N93" i="45"/>
  <c r="N107" i="45"/>
  <c r="N65" i="45"/>
  <c r="N100" i="45"/>
  <c r="N133" i="45" s="1"/>
  <c r="N44" i="45"/>
  <c r="N51" i="45"/>
  <c r="N37" i="45"/>
  <c r="N30"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4" i="79" s="1"/>
  <c r="Y782" i="79" s="1"/>
  <c r="L129" i="45"/>
  <c r="AF516" i="46"/>
  <c r="J127" i="45"/>
  <c r="H130" i="45"/>
  <c r="Y1140" i="79"/>
  <c r="N130" i="45"/>
  <c r="AG258" i="46"/>
  <c r="AG259" i="46" s="1"/>
  <c r="K125" i="45"/>
  <c r="K128" i="45"/>
  <c r="AJ516" i="46"/>
  <c r="AJ520" i="46" s="1"/>
  <c r="N127" i="45"/>
  <c r="K126" i="45"/>
  <c r="AG387" i="46" s="1"/>
  <c r="G129" i="45"/>
  <c r="E129" i="45"/>
  <c r="AA387" i="79" s="1"/>
  <c r="AA388" i="79" s="1"/>
  <c r="J125" i="45"/>
  <c r="AF258" i="46" s="1"/>
  <c r="Y258" i="46"/>
  <c r="Y259" i="46" s="1"/>
  <c r="F128" i="45"/>
  <c r="E130" i="45"/>
  <c r="AK585"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72" i="79"/>
  <c r="AG772" i="79"/>
  <c r="AG385" i="79"/>
  <c r="AK955" i="79"/>
  <c r="AF772" i="79"/>
  <c r="AH583" i="79"/>
  <c r="AL196" i="79"/>
  <c r="AG514" i="46"/>
  <c r="AI955" i="79"/>
  <c r="AJ955" i="79"/>
  <c r="AF385" i="79"/>
  <c r="AL583" i="79"/>
  <c r="AF955" i="79"/>
  <c r="AJ385" i="79"/>
  <c r="AH1138" i="79"/>
  <c r="AI1138" i="79"/>
  <c r="AK514" i="46"/>
  <c r="AI196" i="79"/>
  <c r="AK385" i="79"/>
  <c r="AF514" i="46"/>
  <c r="AF583" i="79"/>
  <c r="AL385" i="79"/>
  <c r="AL772" i="79"/>
  <c r="AJ583" i="79"/>
  <c r="AJ514" i="46"/>
  <c r="AK196" i="79"/>
  <c r="AG196" i="79"/>
  <c r="AG1138" i="79"/>
  <c r="AG583" i="79"/>
  <c r="AH514" i="46"/>
  <c r="AK1138" i="79"/>
  <c r="AH196" i="79"/>
  <c r="AH955" i="79"/>
  <c r="AJ1138" i="79"/>
  <c r="AF196" i="79"/>
  <c r="AF1138" i="79"/>
  <c r="AL955" i="79"/>
  <c r="AI385" i="79"/>
  <c r="AL514" i="46"/>
  <c r="AK772" i="79"/>
  <c r="AH385" i="79"/>
  <c r="AJ196" i="79"/>
  <c r="AL1138" i="79"/>
  <c r="AH772" i="79"/>
  <c r="AI514" i="46"/>
  <c r="AK583" i="79"/>
  <c r="AI583" i="79"/>
  <c r="AI772" i="79"/>
  <c r="AG955" i="79"/>
  <c r="Y514" i="46"/>
  <c r="AB514" i="46"/>
  <c r="AE1138" i="79"/>
  <c r="AD385" i="79"/>
  <c r="AC583" i="79"/>
  <c r="Y1138" i="79"/>
  <c r="Y583" i="79"/>
  <c r="AC514" i="46"/>
  <c r="AB955" i="79"/>
  <c r="AA1138" i="79"/>
  <c r="AD196" i="79"/>
  <c r="Y196" i="79"/>
  <c r="AE772" i="79"/>
  <c r="AA514" i="46"/>
  <c r="AE514" i="46"/>
  <c r="AC385" i="79"/>
  <c r="AB772" i="79"/>
  <c r="AC1138" i="79"/>
  <c r="AE385" i="79"/>
  <c r="Z955" i="79"/>
  <c r="AD514" i="46"/>
  <c r="AA583" i="79"/>
  <c r="AD1138" i="79"/>
  <c r="AE955" i="79"/>
  <c r="AB385" i="79"/>
  <c r="AB1138" i="79"/>
  <c r="AA772" i="79"/>
  <c r="AD583" i="79"/>
  <c r="Y772" i="79"/>
  <c r="AE583" i="79"/>
  <c r="Z772" i="79"/>
  <c r="Z514" i="46"/>
  <c r="AC955" i="79"/>
  <c r="AB583" i="79"/>
  <c r="Y385" i="79"/>
  <c r="Z385" i="79"/>
  <c r="AA196" i="79"/>
  <c r="AD955" i="79"/>
  <c r="AC196" i="79"/>
  <c r="Y955" i="79"/>
  <c r="AE196" i="79"/>
  <c r="AD772" i="79"/>
  <c r="AA385" i="79"/>
  <c r="AA955" i="79"/>
  <c r="AB196" i="79"/>
  <c r="AC772" i="79"/>
  <c r="Z583" i="79"/>
  <c r="Z196" i="79"/>
  <c r="Z1138"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52" i="79" l="1"/>
  <c r="Y1150" i="79"/>
  <c r="Y1146" i="79"/>
  <c r="AK594" i="79"/>
  <c r="P73" i="43" s="1"/>
  <c r="Y522" i="46"/>
  <c r="D64" i="43" s="1"/>
  <c r="AD522" i="46"/>
  <c r="I64" i="43" s="1"/>
  <c r="Y1144" i="79"/>
  <c r="AI517" i="46"/>
  <c r="AI520" i="46"/>
  <c r="AF518" i="46"/>
  <c r="AF520" i="46"/>
  <c r="Y518" i="46"/>
  <c r="Y517" i="46"/>
  <c r="Y519" i="46"/>
  <c r="Y520" i="46"/>
  <c r="AA522" i="46"/>
  <c r="F64" i="43" s="1"/>
  <c r="AH518" i="46"/>
  <c r="AH520" i="46"/>
  <c r="AJ585" i="79"/>
  <c r="AA198" i="79"/>
  <c r="AB198" i="79"/>
  <c r="AJ387" i="79"/>
  <c r="AJ390" i="79" s="1"/>
  <c r="AH585" i="79"/>
  <c r="AH589" i="79" s="1"/>
  <c r="AL387" i="79"/>
  <c r="AL393" i="79" s="1"/>
  <c r="AC198" i="79"/>
  <c r="AC201" i="79" s="1"/>
  <c r="AK387" i="79"/>
  <c r="AK391" i="79" s="1"/>
  <c r="AF387" i="79"/>
  <c r="AF390" i="79" s="1"/>
  <c r="AI585" i="79"/>
  <c r="AI594" i="79" s="1"/>
  <c r="N73" i="43" s="1"/>
  <c r="AL585" i="79"/>
  <c r="AL589" i="79" s="1"/>
  <c r="AE585" i="79"/>
  <c r="AE588" i="79" s="1"/>
  <c r="AG585" i="79"/>
  <c r="AG588" i="79" s="1"/>
  <c r="AG387" i="79"/>
  <c r="AG395" i="79" s="1"/>
  <c r="L70" i="43" s="1"/>
  <c r="AD387" i="79"/>
  <c r="AD391" i="79" s="1"/>
  <c r="AB585" i="79"/>
  <c r="Z198" i="79"/>
  <c r="AB387" i="79"/>
  <c r="AB390" i="79" s="1"/>
  <c r="Z387" i="79"/>
  <c r="Z390" i="79" s="1"/>
  <c r="AC387" i="79"/>
  <c r="AC391" i="79" s="1"/>
  <c r="AD957" i="79"/>
  <c r="AH957" i="79"/>
  <c r="AH968" i="79" s="1"/>
  <c r="M79" i="43" s="1"/>
  <c r="AJ957" i="79"/>
  <c r="AJ968" i="79" s="1"/>
  <c r="O79" i="43" s="1"/>
  <c r="AI957" i="79"/>
  <c r="AI968" i="79" s="1"/>
  <c r="N79" i="43" s="1"/>
  <c r="Z957" i="79"/>
  <c r="Z968" i="79" s="1"/>
  <c r="E79" i="43" s="1"/>
  <c r="AK957" i="79"/>
  <c r="AK968" i="79" s="1"/>
  <c r="P79" i="43" s="1"/>
  <c r="AL957" i="79"/>
  <c r="AE957" i="79"/>
  <c r="AE968" i="79" s="1"/>
  <c r="J79" i="43" s="1"/>
  <c r="AF957" i="79"/>
  <c r="AC957" i="79"/>
  <c r="AC968" i="79" s="1"/>
  <c r="H79" i="43" s="1"/>
  <c r="AA957" i="79"/>
  <c r="AA968" i="79" s="1"/>
  <c r="F79" i="43" s="1"/>
  <c r="AB957" i="79"/>
  <c r="AB968" i="79" s="1"/>
  <c r="G79" i="43" s="1"/>
  <c r="AG957" i="79"/>
  <c r="AG968" i="79" s="1"/>
  <c r="L79" i="43" s="1"/>
  <c r="Y1147" i="79"/>
  <c r="Z585" i="79"/>
  <c r="Y957" i="79"/>
  <c r="Y959" i="79" s="1"/>
  <c r="AA585" i="79"/>
  <c r="AA592" i="79" s="1"/>
  <c r="Y585" i="79"/>
  <c r="Y594" i="79" s="1"/>
  <c r="AJ1140" i="79"/>
  <c r="AJ1152" i="79" s="1"/>
  <c r="O82" i="43" s="1"/>
  <c r="AI1140" i="79"/>
  <c r="AL1140" i="79"/>
  <c r="AL1152" i="79" s="1"/>
  <c r="Q82" i="43" s="1"/>
  <c r="AG1140" i="79"/>
  <c r="AK1140" i="79"/>
  <c r="AK1152" i="79" s="1"/>
  <c r="P82" i="43" s="1"/>
  <c r="AH1140" i="79"/>
  <c r="AH1152" i="79" s="1"/>
  <c r="M82" i="43" s="1"/>
  <c r="AF1140" i="79"/>
  <c r="AC1140" i="79"/>
  <c r="AC1152" i="79" s="1"/>
  <c r="H82" i="43" s="1"/>
  <c r="AE1140" i="79"/>
  <c r="AE1152" i="79" s="1"/>
  <c r="J82" i="43" s="1"/>
  <c r="AB1140" i="79"/>
  <c r="AB1152" i="79" s="1"/>
  <c r="G82" i="43" s="1"/>
  <c r="AD1140" i="79"/>
  <c r="AD1152" i="79" s="1"/>
  <c r="I82" i="43" s="1"/>
  <c r="Z1140" i="79"/>
  <c r="Z1150" i="79" s="1"/>
  <c r="AA1140" i="79"/>
  <c r="AC585" i="79"/>
  <c r="AC591" i="79" s="1"/>
  <c r="AE199" i="79"/>
  <c r="AD198" i="79"/>
  <c r="AD201" i="79" s="1"/>
  <c r="AE387" i="79"/>
  <c r="AE390" i="79" s="1"/>
  <c r="AD585" i="79"/>
  <c r="AE203" i="79"/>
  <c r="AL774" i="79"/>
  <c r="AL784" i="79" s="1"/>
  <c r="Q76" i="43" s="1"/>
  <c r="AE774" i="79"/>
  <c r="AE784" i="79" s="1"/>
  <c r="J76" i="43" s="1"/>
  <c r="AI774" i="79"/>
  <c r="AG774" i="79"/>
  <c r="AF774" i="79"/>
  <c r="AF784" i="79" s="1"/>
  <c r="K76" i="43" s="1"/>
  <c r="Z774" i="79"/>
  <c r="Z784" i="79" s="1"/>
  <c r="E76" i="43" s="1"/>
  <c r="AD774" i="79"/>
  <c r="AC774" i="79"/>
  <c r="AC784" i="79" s="1"/>
  <c r="H76" i="43" s="1"/>
  <c r="AJ774" i="79"/>
  <c r="AJ784" i="79" s="1"/>
  <c r="O76" i="43" s="1"/>
  <c r="AH774" i="79"/>
  <c r="AH784" i="79" s="1"/>
  <c r="M76" i="43" s="1"/>
  <c r="AA774" i="79"/>
  <c r="AA784" i="79" s="1"/>
  <c r="F76" i="43" s="1"/>
  <c r="AB774" i="79"/>
  <c r="AB784" i="79" s="1"/>
  <c r="G76" i="43" s="1"/>
  <c r="AK774" i="79"/>
  <c r="AE200" i="79"/>
  <c r="AH132" i="46"/>
  <c r="M55" i="43" s="1"/>
  <c r="AG198" i="79"/>
  <c r="AG202" i="79" s="1"/>
  <c r="AE201" i="79"/>
  <c r="AF585" i="79"/>
  <c r="AF589" i="79" s="1"/>
  <c r="Y387" i="79"/>
  <c r="Y395" i="79" s="1"/>
  <c r="AF198" i="79"/>
  <c r="AF201" i="79" s="1"/>
  <c r="AH387" i="79"/>
  <c r="AH395" i="79" s="1"/>
  <c r="M70" i="43" s="1"/>
  <c r="AH519" i="46"/>
  <c r="AG262" i="46"/>
  <c r="L58" i="43" s="1"/>
  <c r="AI518" i="46"/>
  <c r="AH517" i="46"/>
  <c r="AG260" i="46"/>
  <c r="AG261" i="46" s="1"/>
  <c r="L57" i="43" s="1"/>
  <c r="AI519" i="46"/>
  <c r="AI522" i="46"/>
  <c r="N64" i="43" s="1"/>
  <c r="AH522" i="46"/>
  <c r="M64" i="43" s="1"/>
  <c r="Y1145" i="79"/>
  <c r="AG389" i="46"/>
  <c r="AG390" i="46"/>
  <c r="AG388" i="46"/>
  <c r="Y1142" i="79"/>
  <c r="AI198" i="79"/>
  <c r="AI199" i="79" s="1"/>
  <c r="AJ198" i="79"/>
  <c r="AJ203" i="79" s="1"/>
  <c r="AK198" i="79"/>
  <c r="AK201" i="79" s="1"/>
  <c r="AL198" i="79"/>
  <c r="AL203" i="79" s="1"/>
  <c r="AH198" i="79"/>
  <c r="AH205" i="79" s="1"/>
  <c r="M67" i="43" s="1"/>
  <c r="AA389" i="79"/>
  <c r="AA392" i="79"/>
  <c r="AA393" i="79"/>
  <c r="AA391" i="79"/>
  <c r="AA390" i="79"/>
  <c r="AF132" i="46"/>
  <c r="K55" i="43" s="1"/>
  <c r="AJ522" i="46"/>
  <c r="O64" i="43" s="1"/>
  <c r="Y781" i="79"/>
  <c r="Y780" i="79"/>
  <c r="Y775" i="79"/>
  <c r="Y779" i="79"/>
  <c r="Y777" i="79"/>
  <c r="Y776" i="79"/>
  <c r="Y778" i="79"/>
  <c r="AF260" i="46"/>
  <c r="AF259" i="46"/>
  <c r="AJ517" i="46"/>
  <c r="AJ519" i="46"/>
  <c r="AJ518" i="46"/>
  <c r="Y1148" i="79"/>
  <c r="Y1141" i="79"/>
  <c r="Y1143" i="79"/>
  <c r="Y1149"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95" i="79"/>
  <c r="F70" i="43" s="1"/>
  <c r="AF522" i="46"/>
  <c r="K64" i="43" s="1"/>
  <c r="AF519" i="46"/>
  <c r="AI387" i="79"/>
  <c r="AI389" i="79" s="1"/>
  <c r="AG522" i="46"/>
  <c r="L64" i="43" s="1"/>
  <c r="Y784"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89" i="79"/>
  <c r="AK587" i="79"/>
  <c r="AK588" i="79"/>
  <c r="AK591" i="79"/>
  <c r="AK590" i="79"/>
  <c r="AK592" i="79"/>
  <c r="AK586"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51" i="79" l="1"/>
  <c r="Y783" i="79"/>
  <c r="D75" i="43" s="1"/>
  <c r="T18" i="47"/>
  <c r="P20" i="47"/>
  <c r="Q15" i="47"/>
  <c r="S23" i="47"/>
  <c r="U17" i="47"/>
  <c r="R26" i="47"/>
  <c r="AB591" i="79"/>
  <c r="AB590" i="79"/>
  <c r="AB201" i="79"/>
  <c r="AB202" i="79"/>
  <c r="AA199" i="79"/>
  <c r="AA202" i="79"/>
  <c r="AA203" i="79"/>
  <c r="AD590" i="79"/>
  <c r="AD594" i="79"/>
  <c r="I73" i="43" s="1"/>
  <c r="Z202" i="79"/>
  <c r="Z203" i="79"/>
  <c r="AJ591" i="79"/>
  <c r="AJ594" i="79"/>
  <c r="O73" i="43" s="1"/>
  <c r="AM522" i="46"/>
  <c r="F104" i="43" s="1"/>
  <c r="Y588" i="79"/>
  <c r="Y591" i="79"/>
  <c r="Y592" i="79"/>
  <c r="Z589" i="79"/>
  <c r="Z591" i="79"/>
  <c r="Y521" i="46"/>
  <c r="V21" i="47"/>
  <c r="AM259" i="46"/>
  <c r="Z1152" i="79"/>
  <c r="E82" i="43" s="1"/>
  <c r="D70" i="43"/>
  <c r="AM131" i="46"/>
  <c r="C93" i="43" s="1"/>
  <c r="C103" i="43" s="1"/>
  <c r="AM262" i="46"/>
  <c r="D104" i="43" s="1"/>
  <c r="AM518" i="46"/>
  <c r="D76" i="43"/>
  <c r="AM132" i="46"/>
  <c r="C104" i="43" s="1"/>
  <c r="AM520" i="46"/>
  <c r="AM260" i="46"/>
  <c r="AM519" i="46"/>
  <c r="D67" i="43"/>
  <c r="AM517" i="46"/>
  <c r="AD589" i="79"/>
  <c r="AH590" i="79"/>
  <c r="AL590" i="79"/>
  <c r="AD586" i="79"/>
  <c r="AI590" i="79"/>
  <c r="R18" i="47"/>
  <c r="R17" i="47"/>
  <c r="R20" i="47"/>
  <c r="R21" i="47"/>
  <c r="R16" i="47"/>
  <c r="AE395" i="79"/>
  <c r="J70" i="43" s="1"/>
  <c r="R22" i="47"/>
  <c r="AB200" i="79"/>
  <c r="AD389" i="79"/>
  <c r="AC202" i="79"/>
  <c r="AG591" i="79"/>
  <c r="AA587" i="79"/>
  <c r="AG590" i="79"/>
  <c r="AH586" i="79"/>
  <c r="AA589" i="79"/>
  <c r="AL587" i="79"/>
  <c r="AC205" i="79"/>
  <c r="H67" i="43" s="1"/>
  <c r="Z392" i="79"/>
  <c r="AC200" i="79"/>
  <c r="AD388" i="79"/>
  <c r="AB203" i="79"/>
  <c r="AD390" i="79"/>
  <c r="AL594" i="79"/>
  <c r="Q73" i="43" s="1"/>
  <c r="AL586" i="79"/>
  <c r="AB205" i="79"/>
  <c r="G67" i="43" s="1"/>
  <c r="AD395" i="79"/>
  <c r="I70" i="43" s="1"/>
  <c r="Z389" i="79"/>
  <c r="AL588" i="79"/>
  <c r="Z393" i="79"/>
  <c r="AB199" i="79"/>
  <c r="AB391" i="79"/>
  <c r="AK203" i="79"/>
  <c r="AA200" i="79"/>
  <c r="AA205" i="79"/>
  <c r="F67" i="43" s="1"/>
  <c r="AE391" i="79"/>
  <c r="AB393" i="79"/>
  <c r="AB392" i="79"/>
  <c r="AB395" i="79"/>
  <c r="G70" i="43" s="1"/>
  <c r="AI588" i="79"/>
  <c r="AI591" i="79"/>
  <c r="AK202" i="79"/>
  <c r="AI587" i="79"/>
  <c r="R19" i="47"/>
  <c r="R24" i="47"/>
  <c r="R25" i="47"/>
  <c r="R23" i="47"/>
  <c r="R15" i="47"/>
  <c r="AG594" i="79"/>
  <c r="L73" i="43" s="1"/>
  <c r="AB389" i="79"/>
  <c r="AA586" i="79"/>
  <c r="AG592" i="79"/>
  <c r="AA201" i="79"/>
  <c r="AI586" i="79"/>
  <c r="AH587" i="79"/>
  <c r="AB388" i="79"/>
  <c r="AA588" i="79"/>
  <c r="AG587" i="79"/>
  <c r="AH594" i="79"/>
  <c r="M73" i="43" s="1"/>
  <c r="AA594" i="79"/>
  <c r="F73" i="43" s="1"/>
  <c r="AA591" i="79"/>
  <c r="AG586" i="79"/>
  <c r="AA590" i="79"/>
  <c r="AG589" i="79"/>
  <c r="AD392" i="79"/>
  <c r="AG200" i="79"/>
  <c r="AK390" i="46"/>
  <c r="AB588" i="79"/>
  <c r="AJ388" i="79"/>
  <c r="AL201" i="79"/>
  <c r="AK395" i="79"/>
  <c r="P70" i="43" s="1"/>
  <c r="AG389" i="79"/>
  <c r="AL202" i="79"/>
  <c r="AK389" i="79"/>
  <c r="AL392" i="79"/>
  <c r="AG390" i="79"/>
  <c r="AE587" i="79"/>
  <c r="AK388" i="79"/>
  <c r="Y962" i="79"/>
  <c r="AL390" i="79"/>
  <c r="AB592" i="79"/>
  <c r="AH392" i="79"/>
  <c r="AI388" i="79"/>
  <c r="AH393" i="79"/>
  <c r="AG205" i="79"/>
  <c r="L67" i="43" s="1"/>
  <c r="AD200" i="79"/>
  <c r="AH388" i="79"/>
  <c r="Y390" i="79"/>
  <c r="AG393" i="79"/>
  <c r="Y392" i="79"/>
  <c r="AK393" i="79"/>
  <c r="AL395" i="79"/>
  <c r="Q70" i="43" s="1"/>
  <c r="AJ393" i="79"/>
  <c r="AF594" i="79"/>
  <c r="K73" i="43" s="1"/>
  <c r="AG392" i="79"/>
  <c r="AL391" i="79"/>
  <c r="AJ389" i="79"/>
  <c r="AB594" i="79"/>
  <c r="G73" i="43" s="1"/>
  <c r="AG199" i="79"/>
  <c r="AC589" i="79"/>
  <c r="AF392" i="79"/>
  <c r="Y968" i="79"/>
  <c r="Q19" i="47"/>
  <c r="AC587" i="79"/>
  <c r="Q24" i="47"/>
  <c r="AD205" i="79"/>
  <c r="I67" i="43" s="1"/>
  <c r="AD203" i="79"/>
  <c r="AG203" i="79"/>
  <c r="Y964" i="79"/>
  <c r="AI521" i="46"/>
  <c r="N63" i="43" s="1"/>
  <c r="AG201" i="79"/>
  <c r="AH521" i="46"/>
  <c r="M63" i="43" s="1"/>
  <c r="Q26" i="47"/>
  <c r="AK205" i="79"/>
  <c r="P67" i="43" s="1"/>
  <c r="AF200" i="79"/>
  <c r="Y960" i="79"/>
  <c r="AJ592" i="79"/>
  <c r="AF389" i="79"/>
  <c r="AK390" i="79"/>
  <c r="AL389" i="79"/>
  <c r="AG391" i="79"/>
  <c r="AC588" i="79"/>
  <c r="AJ587" i="79"/>
  <c r="AF393" i="79"/>
  <c r="AH391" i="79"/>
  <c r="AF590" i="79"/>
  <c r="AJ588" i="79"/>
  <c r="AJ589" i="79"/>
  <c r="AF592" i="79"/>
  <c r="AK392" i="79"/>
  <c r="AJ392" i="79"/>
  <c r="Z199" i="79"/>
  <c r="AG388" i="79"/>
  <c r="AH390" i="79"/>
  <c r="AB589" i="79"/>
  <c r="AH389" i="79"/>
  <c r="AF591" i="79"/>
  <c r="Z201" i="79"/>
  <c r="AF587" i="79"/>
  <c r="AL388" i="79"/>
  <c r="AJ395" i="79"/>
  <c r="O70" i="43" s="1"/>
  <c r="Z200" i="79"/>
  <c r="AB587" i="79"/>
  <c r="AJ586" i="79"/>
  <c r="AF586" i="79"/>
  <c r="Y958" i="79"/>
  <c r="AJ391" i="79"/>
  <c r="Y587" i="79"/>
  <c r="AB586" i="79"/>
  <c r="AJ590" i="79"/>
  <c r="AF588" i="79"/>
  <c r="AD591" i="79"/>
  <c r="Y965" i="79"/>
  <c r="AC389" i="79"/>
  <c r="AE586" i="79"/>
  <c r="AF202" i="79"/>
  <c r="Q31" i="47"/>
  <c r="AE594" i="79"/>
  <c r="J73" i="43" s="1"/>
  <c r="Q17" i="47"/>
  <c r="AK200" i="79"/>
  <c r="AL592" i="79"/>
  <c r="Z395" i="79"/>
  <c r="E70" i="43" s="1"/>
  <c r="Z391" i="79"/>
  <c r="AC586" i="79"/>
  <c r="AC199" i="79"/>
  <c r="AC393" i="79"/>
  <c r="AF388" i="79"/>
  <c r="AE591" i="79"/>
  <c r="AD587" i="79"/>
  <c r="AC395" i="79"/>
  <c r="H70" i="43" s="1"/>
  <c r="AI592" i="79"/>
  <c r="AI589" i="79"/>
  <c r="AC392" i="79"/>
  <c r="Z205" i="79"/>
  <c r="E67" i="43" s="1"/>
  <c r="Q21" i="47"/>
  <c r="AL591" i="79"/>
  <c r="AC594" i="79"/>
  <c r="H73" i="43" s="1"/>
  <c r="Y586" i="79"/>
  <c r="Z388" i="79"/>
  <c r="AC203" i="79"/>
  <c r="AC388" i="79"/>
  <c r="AF391" i="79"/>
  <c r="AD588" i="79"/>
  <c r="Y966" i="79"/>
  <c r="AK199" i="79"/>
  <c r="AF395" i="79"/>
  <c r="K70" i="43" s="1"/>
  <c r="AG521" i="46"/>
  <c r="L63" i="43" s="1"/>
  <c r="AF261" i="46"/>
  <c r="K57" i="43" s="1"/>
  <c r="AC590" i="79"/>
  <c r="AE592" i="79"/>
  <c r="AD393" i="79"/>
  <c r="AC390" i="79"/>
  <c r="AE589" i="79"/>
  <c r="AC592" i="79"/>
  <c r="AE590" i="79"/>
  <c r="AD592" i="79"/>
  <c r="D73" i="43"/>
  <c r="AH592" i="79"/>
  <c r="AH591" i="79"/>
  <c r="AH588" i="79"/>
  <c r="AA1147" i="79"/>
  <c r="AA1146" i="79"/>
  <c r="AA1144" i="79"/>
  <c r="AA1142" i="79"/>
  <c r="AA1149" i="79"/>
  <c r="AA1141" i="79"/>
  <c r="AA1148" i="79"/>
  <c r="AA1150" i="79"/>
  <c r="AA1145" i="79"/>
  <c r="AA1143" i="79"/>
  <c r="AI393" i="79"/>
  <c r="Z586" i="79"/>
  <c r="Z588" i="79"/>
  <c r="Z594" i="79"/>
  <c r="E73" i="43" s="1"/>
  <c r="Z778" i="79"/>
  <c r="Z781" i="79"/>
  <c r="Z777" i="79"/>
  <c r="Z775" i="79"/>
  <c r="Z780" i="79"/>
  <c r="Z776" i="79"/>
  <c r="Z782" i="79"/>
  <c r="Z779" i="79"/>
  <c r="Z1147" i="79"/>
  <c r="Z1142" i="79"/>
  <c r="Z1143" i="79"/>
  <c r="Z1146" i="79"/>
  <c r="Z1141" i="79"/>
  <c r="Z1145" i="79"/>
  <c r="Z1144" i="79"/>
  <c r="Z1148" i="79"/>
  <c r="Z1149" i="79"/>
  <c r="AG1150" i="79"/>
  <c r="AG1141" i="79"/>
  <c r="AG1143" i="79"/>
  <c r="AG1149" i="79"/>
  <c r="AG1146" i="79"/>
  <c r="AG1147" i="79"/>
  <c r="AG1148" i="79"/>
  <c r="AG1142" i="79"/>
  <c r="AG1145" i="79"/>
  <c r="AG1144" i="79"/>
  <c r="AF961" i="79"/>
  <c r="AF958" i="79"/>
  <c r="AF962" i="79"/>
  <c r="AF963" i="79"/>
  <c r="AF965" i="79"/>
  <c r="AF960" i="79"/>
  <c r="AF966" i="79"/>
  <c r="AF964" i="79"/>
  <c r="AF959" i="79"/>
  <c r="AD960" i="79"/>
  <c r="AD965" i="79"/>
  <c r="AD962" i="79"/>
  <c r="AD959" i="79"/>
  <c r="AD964" i="79"/>
  <c r="AD958" i="79"/>
  <c r="AD963" i="79"/>
  <c r="AD966" i="79"/>
  <c r="AD961" i="79"/>
  <c r="AK392" i="46"/>
  <c r="P61" i="43" s="1"/>
  <c r="AK388" i="46"/>
  <c r="AL205" i="79"/>
  <c r="Q67" i="43" s="1"/>
  <c r="AE392" i="79"/>
  <c r="AK780" i="79"/>
  <c r="AK781" i="79"/>
  <c r="AK775" i="79"/>
  <c r="AK779" i="79"/>
  <c r="AK778" i="79"/>
  <c r="AK782" i="79"/>
  <c r="AK776" i="79"/>
  <c r="AK777" i="79"/>
  <c r="AF775" i="79"/>
  <c r="AF779" i="79"/>
  <c r="AF782" i="79"/>
  <c r="AF776" i="79"/>
  <c r="AF780" i="79"/>
  <c r="AF781" i="79"/>
  <c r="AF777" i="79"/>
  <c r="AF778" i="79"/>
  <c r="AD1147" i="79"/>
  <c r="AD1145" i="79"/>
  <c r="AD1149" i="79"/>
  <c r="AD1141" i="79"/>
  <c r="AD1148" i="79"/>
  <c r="AD1144" i="79"/>
  <c r="AD1146" i="79"/>
  <c r="AD1150" i="79"/>
  <c r="AD1143" i="79"/>
  <c r="AD1142" i="79"/>
  <c r="AL1141" i="79"/>
  <c r="AL1149" i="79"/>
  <c r="AL1144" i="79"/>
  <c r="AL1150" i="79"/>
  <c r="AL1148" i="79"/>
  <c r="AL1142" i="79"/>
  <c r="AL1147" i="79"/>
  <c r="AL1143" i="79"/>
  <c r="AL1145" i="79"/>
  <c r="AL1146" i="79"/>
  <c r="AE964" i="79"/>
  <c r="AE966" i="79"/>
  <c r="AE960" i="79"/>
  <c r="AE962" i="79"/>
  <c r="AE961" i="79"/>
  <c r="AE965" i="79"/>
  <c r="AE958" i="79"/>
  <c r="AE963" i="79"/>
  <c r="AE959" i="79"/>
  <c r="AC962" i="79"/>
  <c r="AC959" i="79"/>
  <c r="AC961" i="79"/>
  <c r="AC958" i="79"/>
  <c r="AC964" i="79"/>
  <c r="AC960" i="79"/>
  <c r="AC965" i="79"/>
  <c r="AC963" i="79"/>
  <c r="AC966" i="79"/>
  <c r="Z590" i="79"/>
  <c r="AB778" i="79"/>
  <c r="AB780" i="79"/>
  <c r="AB782" i="79"/>
  <c r="AB777" i="79"/>
  <c r="AB775" i="79"/>
  <c r="AB776" i="79"/>
  <c r="AB779" i="79"/>
  <c r="AB781" i="79"/>
  <c r="AG782" i="79"/>
  <c r="AG780" i="79"/>
  <c r="AG779" i="79"/>
  <c r="AG781" i="79"/>
  <c r="AG775" i="79"/>
  <c r="AG777" i="79"/>
  <c r="AG776" i="79"/>
  <c r="AG778" i="79"/>
  <c r="AE389" i="79"/>
  <c r="AE393" i="79"/>
  <c r="AB1148" i="79"/>
  <c r="AB1142" i="79"/>
  <c r="AB1143" i="79"/>
  <c r="AB1149" i="79"/>
  <c r="AB1144" i="79"/>
  <c r="AB1150" i="79"/>
  <c r="AB1147" i="79"/>
  <c r="AB1145" i="79"/>
  <c r="AB1146" i="79"/>
  <c r="AB1141" i="79"/>
  <c r="AI1150" i="79"/>
  <c r="AI1146" i="79"/>
  <c r="AI1145" i="79"/>
  <c r="AI1144" i="79"/>
  <c r="AI1143" i="79"/>
  <c r="AI1147" i="79"/>
  <c r="AI1148" i="79"/>
  <c r="AI1141" i="79"/>
  <c r="AI1142" i="79"/>
  <c r="AI1149" i="79"/>
  <c r="AL958" i="79"/>
  <c r="AL959" i="79"/>
  <c r="AL966" i="79"/>
  <c r="AL960" i="79"/>
  <c r="AL963" i="79"/>
  <c r="AL964" i="79"/>
  <c r="AL965" i="79"/>
  <c r="AL961" i="79"/>
  <c r="AL962" i="79"/>
  <c r="AI390" i="79"/>
  <c r="AF205" i="79"/>
  <c r="K67" i="43" s="1"/>
  <c r="AA776" i="79"/>
  <c r="AA778" i="79"/>
  <c r="AA777" i="79"/>
  <c r="AA775" i="79"/>
  <c r="AA781" i="79"/>
  <c r="AA782" i="79"/>
  <c r="AA780" i="79"/>
  <c r="AA779" i="79"/>
  <c r="AI781" i="79"/>
  <c r="AI779" i="79"/>
  <c r="AI782" i="79"/>
  <c r="AI775" i="79"/>
  <c r="AI780" i="79"/>
  <c r="AI777" i="79"/>
  <c r="AI778" i="79"/>
  <c r="AI776" i="79"/>
  <c r="AD202" i="79"/>
  <c r="AD199" i="79"/>
  <c r="AF968" i="79"/>
  <c r="K79" i="43" s="1"/>
  <c r="AE1142" i="79"/>
  <c r="AE1144" i="79"/>
  <c r="AE1149" i="79"/>
  <c r="AE1148" i="79"/>
  <c r="AE1147" i="79"/>
  <c r="AE1143" i="79"/>
  <c r="AE1141" i="79"/>
  <c r="AE1146" i="79"/>
  <c r="AE1150" i="79"/>
  <c r="AE1145" i="79"/>
  <c r="AJ1148" i="79"/>
  <c r="AJ1149" i="79"/>
  <c r="AJ1143" i="79"/>
  <c r="AJ1145" i="79"/>
  <c r="AJ1142" i="79"/>
  <c r="AJ1147" i="79"/>
  <c r="AJ1141" i="79"/>
  <c r="AJ1150" i="79"/>
  <c r="AJ1144" i="79"/>
  <c r="AJ1146" i="79"/>
  <c r="AK965" i="79"/>
  <c r="AK958" i="79"/>
  <c r="AK960" i="79"/>
  <c r="AK964" i="79"/>
  <c r="AK966" i="79"/>
  <c r="AK963" i="79"/>
  <c r="AK961" i="79"/>
  <c r="AK962" i="79"/>
  <c r="AK959" i="79"/>
  <c r="AD777" i="79"/>
  <c r="AD779" i="79"/>
  <c r="AD778" i="79"/>
  <c r="AD782" i="79"/>
  <c r="AD781" i="79"/>
  <c r="AD780" i="79"/>
  <c r="AD775" i="79"/>
  <c r="AD776" i="79"/>
  <c r="AK1146" i="79"/>
  <c r="AK1150" i="79"/>
  <c r="AK1145" i="79"/>
  <c r="AK1141" i="79"/>
  <c r="AK1147" i="79"/>
  <c r="AK1143" i="79"/>
  <c r="AK1149" i="79"/>
  <c r="AK1144" i="79"/>
  <c r="AK1148" i="79"/>
  <c r="AK1142" i="79"/>
  <c r="AI392" i="79"/>
  <c r="AH776" i="79"/>
  <c r="AH782" i="79"/>
  <c r="AH781" i="79"/>
  <c r="AH775" i="79"/>
  <c r="AH778" i="79"/>
  <c r="AH777" i="79"/>
  <c r="AH780" i="79"/>
  <c r="AH779" i="79"/>
  <c r="AL968" i="79"/>
  <c r="Q79" i="43" s="1"/>
  <c r="Y589" i="79"/>
  <c r="Y590" i="79"/>
  <c r="Z964" i="79"/>
  <c r="Z958" i="79"/>
  <c r="Z965" i="79"/>
  <c r="Z960" i="79"/>
  <c r="Z966" i="79"/>
  <c r="Z963" i="79"/>
  <c r="Z961" i="79"/>
  <c r="Z962" i="79"/>
  <c r="Z959" i="79"/>
  <c r="AI395" i="79"/>
  <c r="N70" i="43" s="1"/>
  <c r="AF203" i="79"/>
  <c r="Z587" i="79"/>
  <c r="Y391" i="79"/>
  <c r="Y393" i="79"/>
  <c r="AJ780" i="79"/>
  <c r="AJ781" i="79"/>
  <c r="AJ782" i="79"/>
  <c r="AJ776" i="79"/>
  <c r="AJ775" i="79"/>
  <c r="AJ778" i="79"/>
  <c r="AJ779" i="79"/>
  <c r="AJ777" i="79"/>
  <c r="AL775" i="79"/>
  <c r="AL776" i="79"/>
  <c r="AL781" i="79"/>
  <c r="AL782" i="79"/>
  <c r="AL778" i="79"/>
  <c r="AL779" i="79"/>
  <c r="AL780" i="79"/>
  <c r="AL777" i="79"/>
  <c r="AG1152" i="79"/>
  <c r="L82" i="43" s="1"/>
  <c r="AK784" i="79"/>
  <c r="P76" i="43" s="1"/>
  <c r="AF1143" i="79"/>
  <c r="AF1148" i="79"/>
  <c r="AF1147" i="79"/>
  <c r="AF1145" i="79"/>
  <c r="AF1150" i="79"/>
  <c r="AF1142" i="79"/>
  <c r="AF1146" i="79"/>
  <c r="AF1141" i="79"/>
  <c r="AF1144" i="79"/>
  <c r="AF1149" i="79"/>
  <c r="AB958" i="79"/>
  <c r="AB965" i="79"/>
  <c r="AB960" i="79"/>
  <c r="AB964" i="79"/>
  <c r="AB963" i="79"/>
  <c r="AB966" i="79"/>
  <c r="AB962" i="79"/>
  <c r="AB961" i="79"/>
  <c r="AB959" i="79"/>
  <c r="AI961" i="79"/>
  <c r="AI964" i="79"/>
  <c r="AI962" i="79"/>
  <c r="AI965" i="79"/>
  <c r="AI959" i="79"/>
  <c r="AI963" i="79"/>
  <c r="AI966" i="79"/>
  <c r="AI958" i="79"/>
  <c r="AI960" i="79"/>
  <c r="AG784" i="79"/>
  <c r="L76" i="43" s="1"/>
  <c r="AE782" i="79"/>
  <c r="AE779" i="79"/>
  <c r="AE775" i="79"/>
  <c r="AE780" i="79"/>
  <c r="AE781" i="79"/>
  <c r="AE778" i="79"/>
  <c r="AE776" i="79"/>
  <c r="AE777" i="79"/>
  <c r="AC1141" i="79"/>
  <c r="AC1145" i="79"/>
  <c r="AC1142" i="79"/>
  <c r="AC1149" i="79"/>
  <c r="AC1150" i="79"/>
  <c r="AC1147" i="79"/>
  <c r="AC1144" i="79"/>
  <c r="AC1143" i="79"/>
  <c r="AC1146" i="79"/>
  <c r="AC1148" i="79"/>
  <c r="AG960" i="79"/>
  <c r="AG963" i="79"/>
  <c r="AG961" i="79"/>
  <c r="AG965" i="79"/>
  <c r="AG962" i="79"/>
  <c r="AG958" i="79"/>
  <c r="AG966" i="79"/>
  <c r="AG959" i="79"/>
  <c r="AG964" i="79"/>
  <c r="AD968" i="79"/>
  <c r="I79" i="43" s="1"/>
  <c r="AI391" i="79"/>
  <c r="AF199" i="79"/>
  <c r="AE388" i="79"/>
  <c r="Z592" i="79"/>
  <c r="Y389" i="79"/>
  <c r="Y388" i="79"/>
  <c r="AA1152" i="79"/>
  <c r="F82" i="43" s="1"/>
  <c r="AD784" i="79"/>
  <c r="I76" i="43" s="1"/>
  <c r="AC780" i="79"/>
  <c r="AC778" i="79"/>
  <c r="AC777" i="79"/>
  <c r="AC779" i="79"/>
  <c r="AC781" i="79"/>
  <c r="AC782" i="79"/>
  <c r="AC775" i="79"/>
  <c r="AC776" i="79"/>
  <c r="AI1152" i="79"/>
  <c r="N82" i="43" s="1"/>
  <c r="AF1152" i="79"/>
  <c r="K82" i="43" s="1"/>
  <c r="AH1150" i="79"/>
  <c r="AH1148" i="79"/>
  <c r="AH1149" i="79"/>
  <c r="AH1141" i="79"/>
  <c r="AH1147" i="79"/>
  <c r="AH1145" i="79"/>
  <c r="AH1143" i="79"/>
  <c r="AH1144" i="79"/>
  <c r="AH1142" i="79"/>
  <c r="AH1146" i="79"/>
  <c r="Y963" i="79"/>
  <c r="Y961" i="79"/>
  <c r="AA962" i="79"/>
  <c r="AA966" i="79"/>
  <c r="AA961" i="79"/>
  <c r="AA960" i="79"/>
  <c r="AA964" i="79"/>
  <c r="AA958" i="79"/>
  <c r="AA963" i="79"/>
  <c r="AA959" i="79"/>
  <c r="AA965" i="79"/>
  <c r="AJ961" i="79"/>
  <c r="AJ962" i="79"/>
  <c r="AJ959" i="79"/>
  <c r="AJ964" i="79"/>
  <c r="AJ960" i="79"/>
  <c r="AJ958" i="79"/>
  <c r="AJ965" i="79"/>
  <c r="AJ963" i="79"/>
  <c r="AJ966" i="79"/>
  <c r="AI784" i="79"/>
  <c r="N76" i="43" s="1"/>
  <c r="AH962" i="79"/>
  <c r="AH960" i="79"/>
  <c r="AH959" i="79"/>
  <c r="AH963" i="79"/>
  <c r="AH964" i="79"/>
  <c r="AH958" i="79"/>
  <c r="AH965" i="79"/>
  <c r="AH966" i="79"/>
  <c r="AH961" i="79"/>
  <c r="P15" i="47"/>
  <c r="AI205" i="79"/>
  <c r="N67" i="43" s="1"/>
  <c r="AF391" i="46"/>
  <c r="K60" i="43" s="1"/>
  <c r="AJ521" i="46"/>
  <c r="O63" i="43" s="1"/>
  <c r="AF521" i="46"/>
  <c r="K63" i="43" s="1"/>
  <c r="AH261" i="46"/>
  <c r="M57" i="43" s="1"/>
  <c r="AA394" i="79"/>
  <c r="F69" i="43" s="1"/>
  <c r="AG391" i="46"/>
  <c r="L60" i="43" s="1"/>
  <c r="D82" i="43"/>
  <c r="D81"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93"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46" i="79" l="1"/>
  <c r="AM1141" i="79"/>
  <c r="AM1148" i="79"/>
  <c r="AM1147" i="79"/>
  <c r="AM1144" i="79"/>
  <c r="AM1143" i="79"/>
  <c r="AM1149" i="79"/>
  <c r="AM1145" i="79"/>
  <c r="AM1142" i="79"/>
  <c r="AM1150" i="79"/>
  <c r="AM1152" i="79"/>
  <c r="R82" i="43"/>
  <c r="AM389" i="79"/>
  <c r="S56" i="47"/>
  <c r="P39" i="47"/>
  <c r="R54" i="43"/>
  <c r="M45" i="47"/>
  <c r="V39" i="47"/>
  <c r="R30" i="47"/>
  <c r="N51" i="47"/>
  <c r="Z783" i="79"/>
  <c r="E75" i="43" s="1"/>
  <c r="Y593" i="79"/>
  <c r="D72" i="43" s="1"/>
  <c r="AM388" i="79"/>
  <c r="AM390" i="79"/>
  <c r="AM205" i="79"/>
  <c r="G104" i="43" s="1"/>
  <c r="AD593" i="79"/>
  <c r="I72" i="43" s="1"/>
  <c r="AJ593" i="79"/>
  <c r="O72" i="43" s="1"/>
  <c r="AM521" i="46"/>
  <c r="AM523" i="46" s="1"/>
  <c r="U31" i="47"/>
  <c r="R55" i="43"/>
  <c r="AM261" i="46"/>
  <c r="AM263" i="46" s="1"/>
  <c r="AM388" i="46"/>
  <c r="AM588" i="79"/>
  <c r="AM390" i="46"/>
  <c r="AM200" i="79"/>
  <c r="AM199" i="79"/>
  <c r="AM777" i="79"/>
  <c r="AM781" i="79"/>
  <c r="AM776" i="79"/>
  <c r="AM775" i="79"/>
  <c r="AM959" i="79"/>
  <c r="AM201" i="79"/>
  <c r="AM389" i="46"/>
  <c r="AM133" i="46"/>
  <c r="AM961" i="79"/>
  <c r="AM592" i="79"/>
  <c r="AM780" i="79"/>
  <c r="AM778" i="79"/>
  <c r="AM779" i="79"/>
  <c r="AM202" i="79"/>
  <c r="AM203" i="79"/>
  <c r="AM587" i="79"/>
  <c r="D79" i="43"/>
  <c r="R79" i="43" s="1"/>
  <c r="AM968" i="79"/>
  <c r="K104" i="43" s="1"/>
  <c r="AM962" i="79"/>
  <c r="AM393" i="79"/>
  <c r="AM589" i="79"/>
  <c r="R73" i="43"/>
  <c r="AM594" i="79"/>
  <c r="AM392" i="46"/>
  <c r="E104" i="43" s="1"/>
  <c r="AM586" i="79"/>
  <c r="AM964" i="79"/>
  <c r="AM395" i="79"/>
  <c r="H104" i="43" s="1"/>
  <c r="AM590" i="79"/>
  <c r="AK391" i="46"/>
  <c r="P60" i="43" s="1"/>
  <c r="AM392" i="79"/>
  <c r="AM391" i="79"/>
  <c r="AM591" i="79"/>
  <c r="AM958" i="79"/>
  <c r="AM960" i="79"/>
  <c r="L104" i="43"/>
  <c r="AM963" i="79"/>
  <c r="AM782" i="79"/>
  <c r="AM966" i="79"/>
  <c r="AM965" i="79"/>
  <c r="AM784" i="79"/>
  <c r="D103" i="43"/>
  <c r="AB204" i="79"/>
  <c r="G66" i="43" s="1"/>
  <c r="AL593" i="79"/>
  <c r="Q72" i="43" s="1"/>
  <c r="E95" i="43"/>
  <c r="Z394" i="79"/>
  <c r="E69" i="43" s="1"/>
  <c r="AA204" i="79"/>
  <c r="F66" i="43" s="1"/>
  <c r="AG593" i="79"/>
  <c r="L72" i="43" s="1"/>
  <c r="AB394" i="79"/>
  <c r="G69" i="43" s="1"/>
  <c r="AA593" i="79"/>
  <c r="F72" i="43" s="1"/>
  <c r="R27" i="47"/>
  <c r="R29" i="47" s="1"/>
  <c r="P30" i="47"/>
  <c r="P37" i="47"/>
  <c r="P33" i="47"/>
  <c r="P56" i="47"/>
  <c r="P32" i="47"/>
  <c r="AG394" i="79"/>
  <c r="L69" i="43" s="1"/>
  <c r="AH394" i="79"/>
  <c r="M69" i="43" s="1"/>
  <c r="AB593" i="79"/>
  <c r="G72" i="43" s="1"/>
  <c r="AI593" i="79"/>
  <c r="N72" i="43" s="1"/>
  <c r="AJ394" i="79"/>
  <c r="O69" i="43" s="1"/>
  <c r="AL394" i="79"/>
  <c r="Q69" i="43" s="1"/>
  <c r="H97" i="43"/>
  <c r="P48" i="47"/>
  <c r="AD204" i="79"/>
  <c r="I66" i="43" s="1"/>
  <c r="K95" i="43"/>
  <c r="AF394" i="79"/>
  <c r="K69" i="43" s="1"/>
  <c r="P54" i="47"/>
  <c r="AF593" i="79"/>
  <c r="K72" i="43" s="1"/>
  <c r="AF204" i="79"/>
  <c r="K66" i="43" s="1"/>
  <c r="AK394" i="79"/>
  <c r="P69" i="43" s="1"/>
  <c r="AG204" i="79"/>
  <c r="L66" i="43" s="1"/>
  <c r="P34" i="47"/>
  <c r="P40" i="47"/>
  <c r="AK204" i="79"/>
  <c r="P66" i="43" s="1"/>
  <c r="Z204" i="79"/>
  <c r="E66" i="43" s="1"/>
  <c r="Y967" i="79"/>
  <c r="D78" i="43" s="1"/>
  <c r="H94" i="43"/>
  <c r="H96" i="43"/>
  <c r="AI204" i="79"/>
  <c r="N66" i="43" s="1"/>
  <c r="AE593" i="79"/>
  <c r="J72" i="43" s="1"/>
  <c r="P51" i="47"/>
  <c r="K94" i="43"/>
  <c r="AH593" i="79"/>
  <c r="M72" i="43" s="1"/>
  <c r="AC394" i="79"/>
  <c r="H69" i="43" s="1"/>
  <c r="I99" i="43"/>
  <c r="H93" i="43"/>
  <c r="H98" i="43"/>
  <c r="P55" i="47"/>
  <c r="AI1151" i="79"/>
  <c r="N81" i="43" s="1"/>
  <c r="AB1151" i="79"/>
  <c r="G81" i="43" s="1"/>
  <c r="J99" i="43"/>
  <c r="I95" i="43"/>
  <c r="P50" i="47"/>
  <c r="K101" i="43"/>
  <c r="R76" i="43"/>
  <c r="J98" i="43"/>
  <c r="R70" i="43"/>
  <c r="AC204" i="79"/>
  <c r="H66" i="43" s="1"/>
  <c r="AC593" i="79"/>
  <c r="H72" i="43" s="1"/>
  <c r="K97" i="43"/>
  <c r="L100" i="43"/>
  <c r="J97" i="43"/>
  <c r="P47" i="47"/>
  <c r="P35" i="47"/>
  <c r="P38" i="47"/>
  <c r="AD394" i="79"/>
  <c r="I69" i="43" s="1"/>
  <c r="AD1151" i="79"/>
  <c r="I81" i="43" s="1"/>
  <c r="AF967" i="79"/>
  <c r="K78" i="43" s="1"/>
  <c r="I93" i="43"/>
  <c r="P53" i="47"/>
  <c r="P36" i="47"/>
  <c r="P31" i="47"/>
  <c r="H95" i="43"/>
  <c r="AG967" i="79"/>
  <c r="L78" i="43" s="1"/>
  <c r="AI394" i="79"/>
  <c r="N69" i="43" s="1"/>
  <c r="I98" i="43"/>
  <c r="L94" i="43"/>
  <c r="R61" i="43"/>
  <c r="P46" i="47"/>
  <c r="P52" i="47"/>
  <c r="P41" i="47"/>
  <c r="J96" i="43"/>
  <c r="L95" i="43"/>
  <c r="K93" i="43"/>
  <c r="P45" i="47"/>
  <c r="P49" i="47"/>
  <c r="L102" i="43"/>
  <c r="M102" i="43" s="1"/>
  <c r="I94" i="43"/>
  <c r="AE394" i="79"/>
  <c r="J69" i="43" s="1"/>
  <c r="Z593" i="79"/>
  <c r="E72" i="43" s="1"/>
  <c r="AH967" i="79"/>
  <c r="M78" i="43" s="1"/>
  <c r="K99" i="43"/>
  <c r="AD783" i="79"/>
  <c r="I75" i="43" s="1"/>
  <c r="J93" i="43"/>
  <c r="AE967" i="79"/>
  <c r="J78" i="43" s="1"/>
  <c r="AL1151" i="79"/>
  <c r="Q81" i="43" s="1"/>
  <c r="AK783" i="79"/>
  <c r="P75" i="43" s="1"/>
  <c r="L93" i="43"/>
  <c r="Z1151" i="79"/>
  <c r="E81" i="43" s="1"/>
  <c r="G97" i="43"/>
  <c r="AH1151" i="79"/>
  <c r="M81" i="43" s="1"/>
  <c r="AF1151" i="79"/>
  <c r="K81" i="43" s="1"/>
  <c r="AC967" i="79"/>
  <c r="H78" i="43" s="1"/>
  <c r="AG1151" i="79"/>
  <c r="L81" i="43" s="1"/>
  <c r="L98" i="43"/>
  <c r="J94" i="43"/>
  <c r="L97" i="43"/>
  <c r="AL783" i="79"/>
  <c r="Q75" i="43" s="1"/>
  <c r="AF783" i="79"/>
  <c r="K75" i="43" s="1"/>
  <c r="AD967" i="79"/>
  <c r="I78" i="43" s="1"/>
  <c r="J95" i="43"/>
  <c r="I96" i="43"/>
  <c r="AC783" i="79"/>
  <c r="H75" i="43" s="1"/>
  <c r="K100" i="43"/>
  <c r="AK1151" i="79"/>
  <c r="P81" i="43" s="1"/>
  <c r="AJ1151" i="79"/>
  <c r="O81" i="43" s="1"/>
  <c r="AI783" i="79"/>
  <c r="N75" i="43" s="1"/>
  <c r="AA783" i="79"/>
  <c r="F75" i="43" s="1"/>
  <c r="I97" i="43"/>
  <c r="K96" i="43"/>
  <c r="Y394" i="79"/>
  <c r="D69" i="43" s="1"/>
  <c r="L99" i="43"/>
  <c r="AJ967" i="79"/>
  <c r="O78" i="43" s="1"/>
  <c r="K98" i="43"/>
  <c r="AE1151" i="79"/>
  <c r="J81" i="43" s="1"/>
  <c r="AE783" i="79"/>
  <c r="J75" i="43" s="1"/>
  <c r="Z967" i="79"/>
  <c r="E78" i="43" s="1"/>
  <c r="AL967" i="79"/>
  <c r="Q78" i="43" s="1"/>
  <c r="L101" i="43"/>
  <c r="AA967" i="79"/>
  <c r="F78" i="43" s="1"/>
  <c r="AC1151" i="79"/>
  <c r="H81" i="43" s="1"/>
  <c r="AI967" i="79"/>
  <c r="N78" i="43" s="1"/>
  <c r="AB967" i="79"/>
  <c r="G78" i="43" s="1"/>
  <c r="AJ783" i="79"/>
  <c r="O75" i="43" s="1"/>
  <c r="AH783" i="79"/>
  <c r="M75" i="43" s="1"/>
  <c r="AK967" i="79"/>
  <c r="P78" i="43" s="1"/>
  <c r="AG783" i="79"/>
  <c r="L75" i="43" s="1"/>
  <c r="AB783" i="79"/>
  <c r="G75" i="43" s="1"/>
  <c r="L96" i="43"/>
  <c r="J100" i="43"/>
  <c r="AA1151"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41" i="43" l="1"/>
  <c r="AM1151" i="79"/>
  <c r="AM1153" i="79" s="1"/>
  <c r="E29" i="43"/>
  <c r="O232" i="47"/>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83" i="79"/>
  <c r="AM785" i="79" s="1"/>
  <c r="U61" i="47"/>
  <c r="U65" i="47"/>
  <c r="U49" i="47"/>
  <c r="U56" i="47"/>
  <c r="U68" i="47"/>
  <c r="U70" i="47"/>
  <c r="U45" i="47"/>
  <c r="U46" i="47"/>
  <c r="U60" i="47"/>
  <c r="U66" i="47"/>
  <c r="U69" i="47"/>
  <c r="U52" i="47"/>
  <c r="AM593" i="79"/>
  <c r="AM595" i="79" s="1"/>
  <c r="AM394" i="79"/>
  <c r="AM396" i="79" s="1"/>
  <c r="U62" i="47"/>
  <c r="U64" i="47"/>
  <c r="U54" i="47"/>
  <c r="U55" i="47"/>
  <c r="U67" i="47"/>
  <c r="U53" i="47"/>
  <c r="U51" i="47"/>
  <c r="AM967" i="79"/>
  <c r="AM969"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<sst xmlns="http://schemas.openxmlformats.org/spreadsheetml/2006/main" count="4066" uniqueCount="813">
  <si>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</si>
  <si>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</si>
  <si>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</si>
  <si>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</si>
  <si>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</si>
  <si>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</si>
  <si>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</si>
  <si>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</si>
  <si>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</si>
  <si>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</si>
  <si>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</si>
  <si>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</si>
  <si>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</si>
  <si>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</si>
  <si>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</si>
  <si>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</si>
  <si>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</si>
  <si>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</si>
  <si>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</si>
  <si>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</si>
  <si>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</si>
  <si>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</si>
  <si>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</si>
  <si>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</si>
  <si>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</si>
  <si>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</si>
  <si>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</si>
  <si>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</si>
  <si>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</si>
  <si>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</si>
  <si>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</si>
  <si>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</si>
  <si>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</si>
  <si>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</si>
  <si>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</si>
  <si>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</si>
  <si>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</si>
  <si>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</si>
  <si>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</si>
  <si>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</si>
  <si>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</si>
  <si>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</si>
  <si>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</si>
  <si>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</si>
  <si>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</si>
  <si>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</si>
  <si>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</si>
  <si>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</si>
  <si>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</si>
  <si>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</si>
  <si>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</si>
  <si>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</si>
  <si>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</si>
  <si>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</si>
  <si>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</si>
  <si>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</si>
  <si>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</si>
  <si>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</si>
  <si>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</si>
  <si>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</si>
  <si>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</si>
  <si>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</si>
  <si>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</si>
  <si>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</si>
  <si>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</si>
  <si>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</si>
  <si>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</si>
  <si>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</si>
  <si>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</si>
  <si>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</si>
  <si>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</si>
  <si>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</si>
  <si>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</si>
  <si>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</si>
  <si>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</si>
  <si>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</si>
  <si>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</si>
  <si>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</si>
  <si>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</si>
  <si>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</si>
  <si>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</si>
  <si>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</si>
  <si>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</si>
  <si>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</si>
  <si>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</si>
  <si>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</si>
  <si>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</si>
  <si>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</si>
  <si>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</si>
  <si>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</si>
  <si>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</si>
  <si>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</si>
  <si>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</si>
  <si>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</si>
  <si>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</si>
  <si>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</si>
  <si>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</si>
  <si>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</si>
  <si>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</si>
  <si>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</si>
  <si>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</si>
  <si>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</si>
  <si>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</si>
  <si>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</si>
  <si>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</si>
  <si>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</si>
  <si>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</si>
  <si>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</si>
  <si>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</si>
  <si>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</si>
  <si>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</si>
  <si>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</si>
  <si>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</si>
  <si>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</si>
  <si>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</si>
  <si>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</si>
  <si>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</si>
  <si>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</si>
  <si>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</si>
  <si>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</si>
  <si>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</si>
  <si>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</si>
  <si>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</si>
  <si>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</si>
  <si>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</si>
  <si>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</si>
  <si>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</si>
  <si>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</si>
  <si>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</si>
  <si>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</si>
  <si>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</si>
  <si>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</si>
  <si>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</si>
  <si>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</si>
  <si>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</si>
  <si>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</si>
  <si>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</si>
  <si>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</si>
  <si>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</si>
  <si>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</si>
  <si>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</si>
  <si>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</si>
  <si>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</si>
  <si>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</si>
  <si>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</si>
  <si>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</si>
  <si>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</si>
  <si>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</si>
  <si>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</si>
  <si>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</si>
  <si>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</si>
  <si>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</si>
  <si>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</si>
  <si>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</si>
  <si>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</si>
  <si>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</si>
  <si>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</si>
  <si>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</si>
  <si>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</si>
  <si>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</si>
  <si>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</si>
  <si>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</si>
  <si>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</si>
  <si>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</si>
  <si>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</si>
  <si>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</si>
  <si>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</si>
  <si>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</si>
  <si>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</si>
  <si>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</si>
  <si>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</si>
  <si>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</si>
  <si>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</si>
  <si>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</si>
  <si>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</si>
  <si>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</si>
  <si>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</si>
  <si>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</si>
  <si>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</si>
  <si>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</si>
  <si>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</si>
  <si>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</si>
  <si>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</si>
  <si>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</si>
  <si>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</si>
  <si>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</si>
  <si>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</si>
  <si>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</si>
  <si>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</si>
  <si>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</si>
  <si>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</si>
  <si>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</si>
  <si>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</si>
  <si>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</si>
  <si>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</si>
  <si>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</si>
  <si>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</si>
  <si>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</si>
  <si>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</si>
  <si>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</si>
  <si>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</si>
  <si>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</si>
  <si>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</si>
  <si>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</si>
  <si>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</si>
  <si>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</si>
  <si>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</si>
  <si>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</si>
  <si>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</si>
  <si>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</si>
  <si>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</si>
  <si>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</si>
  <si>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</si>
  <si>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</si>
  <si>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</si>
  <si>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</si>
  <si>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</si>
  <si>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</si>
  <si>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</si>
  <si>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</si>
  <si>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</si>
  <si>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</si>
  <si>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</si>
  <si>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</si>
  <si>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</si>
  <si>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</si>
  <si>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</si>
  <si>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</si>
  <si>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</si>
  <si>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</si>
  <si>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</si>
  <si>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</si>
  <si>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</si>
  <si>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</si>
  <si>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</si>
  <si>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</si>
  <si>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</si>
  <si>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</si>
  <si>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</si>
  <si>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</si>
  <si>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</si>
  <si>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</si>
  <si>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</si>
  <si>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</si>
  <si>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</si>
  <si>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</si>
  <si>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</si>
  <si>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</si>
  <si>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</si>
  <si>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</si>
  <si>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</si>
  <si>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</si>
  <si>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</si>
  <si>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</si>
  <si>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</si>
  <si>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</si>
  <si>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</si>
  <si>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</si>
  <si>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</si>
  <si>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</si>
  <si>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</si>
  <si>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</si>
  <si>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</si>
  <si>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</si>
  <si>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</si>
  <si>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</si>
  <si>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</si>
  <si>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</si>
  <si>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</si>
  <si>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</si>
  <si>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</si>
  <si>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</si>
  <si>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</si>
  <si>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</si>
  <si>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</si>
  <si>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</si>
  <si>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</si>
  <si>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</si>
  <si>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</si>
  <si>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</si>
  <si>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</si>
  <si>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</si>
  <si>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</si>
  <si>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</si>
  <si>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</si>
  <si>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</si>
  <si>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</si>
  <si>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</si>
  <si>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</si>
  <si>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</si>
  <si>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</si>
  <si>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</si>
  <si>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</si>
  <si>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</si>
  <si>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</si>
  <si>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</si>
  <si>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</si>
  <si>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</si>
  <si>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</si>
  <si>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</si>
  <si>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</si>
  <si>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</si>
  <si>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</si>
  <si>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</si>
  <si>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</si>
  <si>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</si>
  <si>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</si>
  <si>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</si>
  <si>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</si>
  <si>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</si>
  <si>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</si>
  <si>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</si>
  <si>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</si>
  <si>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</si>
  <si>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</si>
  <si>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</si>
  <si>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</si>
  <si>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</si>
  <si>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</si>
  <si>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</si>
  <si>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</si>
  <si>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</si>
  <si>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</si>
  <si>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</si>
  <si>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</si>
  <si>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</si>
  <si>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</si>
  <si>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</si>
  <si>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</si>
  <si>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</si>
  <si>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</si>
  <si>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</si>
  <si>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</si>
  <si>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</si>
  <si>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</si>
  <si>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</si>
  <si>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</si>
  <si>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</si>
  <si>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</si>
  <si>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</si>
  <si>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</si>
  <si>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</si>
  <si>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</si>
  <si>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</si>
  <si>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</si>
  <si>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</si>
  <si>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</si>
  <si>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</si>
  <si>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</si>
  <si>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</si>
  <si>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</si>
  <si>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</si>
  <si>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</si>
  <si>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</si>
  <si>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</si>
  <si>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</si>
  <si>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</si>
  <si>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</si>
  <si>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</si>
  <si>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</si>
  <si>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</si>
  <si>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</si>
  <si>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</si>
  <si>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</si>
  <si>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</si>
  <si>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</si>
  <si>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</si>
  <si>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</si>
  <si>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</si>
  <si>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</si>
  <si>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</si>
  <si>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</si>
  <si>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</si>
  <si>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</si>
  <si>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</si>
  <si>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</si>
  <si>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</si>
  <si>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</si>
  <si>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</si>
  <si>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</si>
  <si>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</si>
  <si>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</si>
  <si>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</si>
  <si>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</si>
  <si>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</si>
  <si>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</si>
  <si>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</si>
  <si>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</si>
  <si>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</si>
  <si>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</si>
  <si>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</si>
  <si>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</si>
  <si>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</si>
  <si>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</si>
  <si>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</si>
  <si>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</si>
  <si>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</si>
  <si>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</si>
  <si>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</si>
  <si>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</si>
  <si>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</si>
  <si>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</si>
  <si>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</si>
  <si>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</si>
  <si>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</si>
  <si>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</si>
  <si>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</si>
  <si>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</si>
  <si>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</si>
  <si>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</si>
  <si>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</si>
  <si>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</si>
  <si>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</si>
  <si>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</si>
  <si>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</si>
  <si>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</si>
  <si>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</si>
  <si>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</si>
  <si>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</si>
  <si>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</si>
  <si>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</si>
  <si>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</si>
  <si>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</si>
  <si>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</si>
  <si>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</si>
  <si>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</si>
  <si>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</si>
  <si>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</si>
  <si>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</si>
  <si>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</si>
  <si>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</si>
  <si>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</si>
  <si>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</si>
  <si>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</si>
  <si>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</si>
  <si>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</si>
  <si>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</si>
  <si>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</si>
  <si>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</si>
  <si>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</si>
  <si>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</si>
  <si>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</si>
  <si>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</si>
  <si>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</si>
  <si>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</si>
  <si>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</si>
  <si>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</si>
  <si>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</si>
  <si>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</si>
  <si>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</si>
  <si>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</si>
  <si>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</si>
  <si>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</si>
  <si>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</si>
  <si>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</si>
  <si>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</si>
  <si>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</si>
  <si>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</si>
  <si>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</si>
  <si>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</si>
  <si>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</si>
  <si>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</si>
  <si>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</si>
  <si>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</si>
  <si>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</si>
  <si>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</si>
  <si>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</si>
  <si>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</si>
  <si>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</si>
  <si>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</si>
  <si>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</si>
  <si>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</si>
  <si>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</si>
  <si>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</si>
  <si>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</si>
  <si>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</si>
  <si>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</si>
  <si>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</si>
  <si>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</si>
  <si>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</si>
  <si>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</si>
  <si>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</si>
  <si>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</si>
  <si>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</si>
  <si>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</si>
  <si>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</si>
  <si>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</si>
  <si>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</si>
  <si>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</si>
  <si>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</si>
  <si>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</si>
  <si>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</si>
  <si>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</si>
  <si>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</si>
  <si>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</si>
  <si>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</si>
  <si>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</si>
  <si>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</si>
  <si>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</si>
  <si>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</si>
  <si>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</si>
  <si>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</si>
  <si>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</si>
  <si>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</si>
  <si>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</si>
  <si>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</si>
  <si>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</si>
  <si>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</si>
  <si>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</si>
  <si>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</si>
  <si>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</si>
  <si>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</si>
  <si>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</si>
  <si>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</si>
  <si>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</si>
  <si>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</si>
  <si>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</si>
  <si>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</si>
  <si>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</si>
  <si>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</si>
  <si>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</si>
  <si>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</si>
  <si>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</si>
  <si>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</si>
  <si>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</si>
  <si>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</si>
  <si>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</si>
  <si>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</si>
  <si>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</si>
  <si>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</si>
  <si>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</si>
  <si>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</si>
  <si>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</si>
  <si>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</si>
  <si>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</si>
  <si>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</si>
  <si>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</si>
  <si>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</si>
  <si>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</si>
  <si>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</si>
  <si>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</si>
  <si>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</si>
  <si>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</si>
  <si>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</si>
  <si>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</si>
  <si>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</si>
  <si>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</si>
  <si>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</si>
  <si>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</si>
  <si>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</si>
  <si>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</si>
  <si>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</si>
  <si>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</si>
  <si>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</si>
  <si>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</si>
  <si>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</si>
  <si>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</si>
  <si>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</si>
  <si>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</si>
  <si>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</si>
  <si>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</si>
  <si>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</si>
  <si>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</si>
  <si>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</si>
  <si>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</si>
  <si>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</si>
  <si>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</si>
  <si>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</si>
  <si>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</si>
  <si>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</si>
  <si>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</si>
  <si>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</si>
  <si>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</si>
  <si>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</si>
  <si>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</si>
  <si>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</si>
  <si>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</si>
  <si>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</si>
  <si>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</si>
  <si>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</si>
  <si>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</si>
  <si>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</si>
  <si>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</si>
  <si>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</si>
  <si>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</si>
  <si>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</si>
  <si>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</si>
  <si>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</si>
  <si>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</si>
  <si>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</si>
  <si>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</si>
  <si>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</si>
  <si>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</si>
  <si>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</si>
  <si>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</si>
  <si>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</si>
  <si>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</si>
  <si>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</si>
  <si>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</si>
  <si>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</si>
  <si>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</si>
  <si>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</si>
  <si>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</si>
  <si>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</si>
  <si>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</si>
  <si>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</si>
  <si>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</si>
  <si>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</si>
  <si>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</si>
  <si>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</si>
  <si>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</si>
  <si>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</si>
  <si>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</si>
  <si>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</si>
  <si>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</si>
  <si>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</si>
  <si>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</si>
  <si>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</si>
  <si>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</si>
  <si>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</si>
  <si>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</si>
  <si>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</si>
  <si>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</si>
  <si>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</si>
  <si>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</si>
  <si>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</si>
  <si>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</si>
  <si>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</si>
  <si>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</si>
  <si>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</si>
  <si>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</si>
  <si>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</si>
  <si>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</si>
  <si>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</si>
  <si>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</si>
  <si>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</si>
  <si>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</si>
  <si>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</si>
  <si>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</si>
  <si>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</si>
  <si>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</si>
  <si>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</si>
  <si>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</si>
  <si>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</si>
  <si>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</si>
  <si>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</si>
  <si>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</si>
  <si>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</si>
  <si>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</si>
  <si>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</si>
  <si>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</si>
  <si>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</si>
  <si>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</si>
  <si>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</si>
  <si>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</si>
  <si>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</si>
  <si>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</si>
  <si>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</si>
  <si>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</si>
  <si>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</si>
  <si>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</si>
  <si>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</si>
  <si>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</si>
  <si>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</si>
  <si>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</si>
  <si>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</si>
  <si>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</si>
  <si>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</si>
  <si>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</si>
  <si>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</si>
  <si>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</si>
  <si>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</si>
  <si>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</si>
  <si>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</si>
  <si>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</si>
  <si>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</si>
  <si>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</si>
  <si>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</si>
  <si>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</si>
  <si>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</si>
  <si>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</si>
  <si>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</si>
  <si>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</si>
  <si>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</si>
  <si>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</si>
  <si>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</si>
  <si>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</si>
  <si>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</si>
  <si>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</si>
  <si>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</si>
  <si>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</si>
  <si>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</si>
  <si>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</si>
  <si>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</si>
  <si>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</si>
  <si>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</si>
  <si>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</si>
  <si>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</si>
  <si>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</si>
  <si>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</si>
  <si>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</si>
  <si>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</si>
  <si>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</si>
  <si>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</si>
  <si>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</si>
  <si>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</si>
  <si>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</si>
  <si>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</si>
  <si>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</si>
  <si>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</si>
  <si>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</si>
  <si>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</si>
  <si>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</si>
  <si>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</si>
  <si>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</si>
  <si>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</si>
  <si>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</si>
  <si>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</si>
  <si>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</si>
  <si>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</si>
  <si>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Waterloo North Hydro Inc.</t>
  </si>
  <si>
    <t>EB-2020-0059</t>
  </si>
  <si>
    <t>2021 COS Application</t>
  </si>
  <si>
    <t>2015-2018</t>
  </si>
  <si>
    <t>2022 IRM Application</t>
  </si>
  <si>
    <t>2019-2020</t>
  </si>
  <si>
    <t>GS &lt;50 kW</t>
  </si>
  <si>
    <t>GS &gt;50 kW</t>
  </si>
  <si>
    <t>Large User</t>
  </si>
  <si>
    <t>Projected 2016 CDM Savings, 2016-2020</t>
  </si>
  <si>
    <t>2016 Settlement Agreement, p. 19 (Table 8)</t>
  </si>
  <si>
    <t>EB-2018-0074</t>
  </si>
  <si>
    <t>EB-2019-0071</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</si>
  <si>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</si>
  <si>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</si>
  <si>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</si>
  <si>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</si>
  <si>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</si>
  <si>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</si>
  <si>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</si>
  <si>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</si>
  <si>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</si>
  <si>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</si>
  <si>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C&amp;I</t>
  </si>
  <si>
    <t>Home Assistance</t>
  </si>
  <si>
    <t>Tier 1 - 2011 Adjustment</t>
  </si>
  <si>
    <t>Energy Audit Funding</t>
  </si>
  <si>
    <t>DR-3</t>
  </si>
  <si>
    <t>Small Business Lighting</t>
  </si>
  <si>
    <t>Annual Coupons</t>
  </si>
  <si>
    <t>Bi-Annual Retailer Events</t>
  </si>
  <si>
    <t>HVAC</t>
  </si>
  <si>
    <t>Commercial</t>
  </si>
  <si>
    <t>Program Enabled</t>
  </si>
  <si>
    <t>LDC Program Enabled Savings</t>
  </si>
  <si>
    <t>Energy Managers</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</si>
  <si>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</si>
  <si>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</si>
  <si>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</si>
  <si>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</si>
  <si>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Save on Energy Retrofit Program - No SL</t>
  </si>
  <si>
    <t>Save on Energy Energy Performance Program for Multi-Site Customers</t>
  </si>
  <si>
    <t>Whole Home Pilot Program</t>
  </si>
  <si>
    <t>Save on Energy High Performance New Construction</t>
  </si>
  <si>
    <t>GS&gt;50kW</t>
  </si>
  <si>
    <t>Save on Energy Process and Systems Upgrade</t>
  </si>
  <si>
    <t>Save on Energy Retrofit</t>
  </si>
  <si>
    <t>GS&lt;50kW</t>
  </si>
  <si>
    <t>Save on Energy Small Business Lighting</t>
  </si>
  <si>
    <t>Swimming Pool Efficiency Program</t>
  </si>
  <si>
    <t>2019 Results Persistence</t>
  </si>
  <si>
    <t>Table 8-a:  Summary of energy savings attributed to street lighting projects in IESO results</t>
  </si>
  <si>
    <t>Municipality</t>
  </si>
  <si>
    <t>Program Year</t>
  </si>
  <si>
    <t>Gross Energy (kWh)</t>
  </si>
  <si>
    <t>Net-to-Gross</t>
  </si>
  <si>
    <t>Net Energy Savings by Year (kWh)</t>
  </si>
  <si>
    <t>2017</t>
  </si>
  <si>
    <t>2018</t>
  </si>
  <si>
    <t>2019</t>
  </si>
  <si>
    <t>2020</t>
  </si>
  <si>
    <t>2021</t>
  </si>
  <si>
    <t>2022</t>
  </si>
  <si>
    <t>2023</t>
  </si>
  <si>
    <t>2024</t>
  </si>
  <si>
    <t>2025</t>
  </si>
  <si>
    <t>2026</t>
  </si>
  <si>
    <t>The Corporation of the Township of Woolwich 1</t>
  </si>
  <si>
    <t>Corporation of the Township of Wellesley</t>
  </si>
  <si>
    <t>The Corporation of the City of Waterloo</t>
  </si>
  <si>
    <t>Region of Waterloo</t>
  </si>
  <si>
    <t>The Corporation of the Township of Woolwich 2</t>
  </si>
  <si>
    <t>The Corporation of the Township of Woolwich 3</t>
  </si>
  <si>
    <t>Included in Persistence Reports under:</t>
  </si>
  <si>
    <t>Separated Programs for 5. 2015-2020 LRAM:</t>
  </si>
  <si>
    <t>Save on Energy Retrofit Program - SL Only</t>
  </si>
  <si>
    <t>B277</t>
  </si>
  <si>
    <t>Home Depot Home Appliance Market Uplift Conservation Fund Pilot</t>
  </si>
  <si>
    <t>Added program to listing as WNHI had lost revenue from this program</t>
  </si>
  <si>
    <t>B280</t>
  </si>
  <si>
    <t>B466</t>
  </si>
  <si>
    <t>B483</t>
  </si>
  <si>
    <t>B520</t>
  </si>
  <si>
    <t>B523</t>
  </si>
  <si>
    <t>B502</t>
  </si>
  <si>
    <t>Separated Streetlighting savings per 8. Streetlighting</t>
  </si>
  <si>
    <t>B681</t>
  </si>
  <si>
    <t>No lost revenues from this year have been entered since all savings have been captured in prior LRAMVA claims.</t>
  </si>
  <si>
    <t>add</t>
  </si>
  <si>
    <t>26b</t>
  </si>
  <si>
    <t>Save on Energy Retrofit Program - Streetlight only</t>
  </si>
  <si>
    <t>No program data added to 2019 per EB-2020-0059, section 3.1 - page 29: "...WNH agrees to not seek LRAMVA for CDM savings in the 2021 Test Year and agrees to not claim LRAMVA related to any new savings from the years of 2019 and 2020"</t>
  </si>
  <si>
    <t>EB-2021-0062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</si>
</sst>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rgb="FFFF0000"/>
      <name val="Arial"/>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 fontId="5" fillId="28" borderId="35" xfId="0" applyNumberFormat="1" applyFont="1" applyFill="1" applyBorder="1"/>
    <xf numFmtId="171"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0" fillId="28" borderId="122" xfId="0" applyFill="1" applyBorder="1" applyAlignment="1">
      <alignment horizontal="left"/>
    </xf>
    <xf numFmtId="0" fontId="0" fillId="28" borderId="134" xfId="0" applyFill="1" applyBorder="1" applyAlignment="1">
      <alignment horizontal="left"/>
    </xf>
    <xf numFmtId="3" fontId="48" fillId="28" borderId="110" xfId="0" applyNumberFormat="1" applyFont="1" applyFill="1" applyBorder="1" applyAlignment="1" applyProtection="1">
      <alignment horizontal="center"/>
      <protection locked="0"/>
    </xf>
    <xf numFmtId="0" fontId="7" fillId="28" borderId="110" xfId="0" applyFont="1" applyFill="1" applyBorder="1" applyAlignment="1">
      <alignment vertical="top"/>
    </xf>
    <xf numFmtId="0" fontId="7" fillId="90" borderId="110" xfId="0" applyFont="1" applyFill="1" applyBorder="1"/>
    <xf numFmtId="3" fontId="7" fillId="28" borderId="3" xfId="0" applyNumberFormat="1" applyFont="1" applyFill="1" applyBorder="1" applyAlignment="1">
      <alignment vertical="top"/>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9" fontId="72" fillId="26" borderId="35" xfId="5151" quotePrefix="1" applyNumberFormat="1" applyFont="1" applyFill="1" applyBorder="1" applyAlignment="1">
      <alignment horizontal="center" vertical="center" wrapText="1"/>
    </xf>
    <xf numFmtId="17" fontId="5" fillId="28" borderId="35" xfId="0" quotePrefix="1" applyNumberFormat="1" applyFont="1" applyFill="1" applyBorder="1"/>
    <xf numFmtId="177" fontId="5" fillId="28" borderId="35" xfId="71" applyNumberFormat="1" applyFont="1" applyFill="1" applyBorder="1"/>
    <xf numFmtId="233" fontId="5" fillId="28" borderId="35" xfId="0" applyNumberFormat="1" applyFont="1" applyFill="1" applyBorder="1"/>
    <xf numFmtId="166" fontId="5" fillId="28" borderId="35" xfId="71" applyFont="1" applyFill="1" applyBorder="1"/>
    <xf numFmtId="17" fontId="209" fillId="28" borderId="35" xfId="0" applyNumberFormat="1" applyFont="1" applyFill="1" applyBorder="1"/>
    <xf numFmtId="17" fontId="209" fillId="28" borderId="35" xfId="0" quotePrefix="1" applyNumberFormat="1" applyFont="1" applyFill="1" applyBorder="1"/>
    <xf numFmtId="177" fontId="209" fillId="28" borderId="35" xfId="71" applyNumberFormat="1" applyFont="1" applyFill="1" applyBorder="1"/>
    <xf numFmtId="233" fontId="209" fillId="28" borderId="35" xfId="0" applyNumberFormat="1" applyFont="1" applyFill="1" applyBorder="1"/>
    <xf numFmtId="166" fontId="209" fillId="28" borderId="35" xfId="71" applyFont="1" applyFill="1" applyBorder="1"/>
    <xf numFmtId="166" fontId="5" fillId="28" borderId="53" xfId="71" applyFont="1" applyFill="1" applyBorder="1"/>
    <xf numFmtId="166" fontId="209" fillId="28" borderId="40" xfId="71" applyFont="1" applyFill="1" applyBorder="1"/>
    <xf numFmtId="0" fontId="7" fillId="28" borderId="110" xfId="0" applyFont="1" applyFill="1" applyBorder="1"/>
    <xf numFmtId="10" fontId="45"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42" fillId="2" borderId="0" xfId="72" applyNumberFormat="1" applyFont="1" applyFill="1" applyBorder="1" applyAlignment="1" applyProtection="1">
      <alignment horizontal="center" vertical="center"/>
      <protection locked="0"/>
    </xf>
    <xf numFmtId="10" fontId="49"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vertical="top"/>
    </xf>
    <xf numFmtId="10" fontId="34" fillId="28"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vertical="center"/>
      <protection locked="0"/>
    </xf>
    <xf numFmtId="10" fontId="8" fillId="2"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protection locked="0"/>
    </xf>
    <xf numFmtId="10" fontId="211"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horizontal="center" vertical="top"/>
    </xf>
    <xf numFmtId="0" fontId="208" fillId="2" borderId="0" xfId="0" applyFont="1" applyFill="1" applyAlignment="1" applyProtection="1">
      <alignment horizontal="center" vertical="center"/>
      <protection locked="0"/>
    </xf>
    <xf numFmtId="10" fontId="45" fillId="28" borderId="0" xfId="0" applyNumberFormat="1" applyFont="1" applyFill="1" applyBorder="1" applyAlignment="1" applyProtection="1">
      <alignment horizontal="center" vertical="center"/>
      <protection locked="0"/>
    </xf>
    <xf numFmtId="0" fontId="242" fillId="2" borderId="12" xfId="0" applyFont="1" applyFill="1" applyBorder="1" applyAlignment="1" applyProtection="1">
      <alignment horizontal="center" vertical="center"/>
      <protection locked="0"/>
    </xf>
    <xf numFmtId="3" fontId="222" fillId="2" borderId="0" xfId="0" applyNumberFormat="1" applyFont="1" applyFill="1" applyBorder="1" applyAlignment="1" applyProtection="1">
      <alignment vertical="center"/>
      <protection locked="0"/>
    </xf>
    <xf numFmtId="0" fontId="48" fillId="28" borderId="139" xfId="0"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53"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9" fontId="72" fillId="26" borderId="143" xfId="5151" applyNumberFormat="1" applyFont="1" applyFill="1" applyBorder="1" applyAlignment="1">
      <alignment horizontal="center" vertical="center" wrapText="1"/>
    </xf>
    <xf numFmtId="9" fontId="72" fillId="26" borderId="38"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5087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20Affairs/Cost%20of%20Service/2021%20Rebasing/Application/Exhibit%209%20Deferral%20&amp;%20Variance/LRAMVA/2020_Generic_LRAMVA_Work_Form_WNH_v01.3_BB_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C12" sqref="C12"/>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1" t="s">
        <v>174</v>
      </c>
      <c r="C3" s="781"/>
    </row>
    <row r="4" spans="1:3" ht="11.25" customHeight="1"/>
    <row r="5" spans="1:3" s="30" customFormat="1" ht="25.5" customHeight="1">
      <c r="B5" s="60" t="s">
        <v>420</v>
      </c>
      <c r="C5" s="60" t="s">
        <v>173</v>
      </c>
    </row>
    <row r="6" spans="1:3" s="176" customFormat="1" ht="48" customHeight="1">
      <c r="A6" s="241"/>
      <c r="B6" s="617" t="s">
        <v>170</v>
      </c>
      <c r="C6" s="670" t="s">
        <v>603</v>
      </c>
    </row>
    <row r="7" spans="1:3" s="176" customFormat="1" ht="21" customHeight="1">
      <c r="A7" s="241"/>
      <c r="B7" s="611" t="s">
        <v>552</v>
      </c>
      <c r="C7" s="671" t="s">
        <v>615</v>
      </c>
    </row>
    <row r="8" spans="1:3" s="176" customFormat="1" ht="32.25" customHeight="1">
      <c r="B8" s="611" t="s">
        <v>367</v>
      </c>
      <c r="C8" s="672" t="s">
        <v>604</v>
      </c>
    </row>
    <row r="9" spans="1:3" s="176" customFormat="1" ht="27.75" customHeight="1">
      <c r="B9" s="611" t="s">
        <v>169</v>
      </c>
      <c r="C9" s="672" t="s">
        <v>605</v>
      </c>
    </row>
    <row r="10" spans="1:3" s="176" customFormat="1" ht="26.25" customHeight="1">
      <c r="B10" s="626" t="s">
        <v>368</v>
      </c>
      <c r="C10" s="674" t="s">
        <v>606</v>
      </c>
    </row>
    <row r="11" spans="1:3" s="176" customFormat="1" ht="39.75" customHeight="1">
      <c r="B11" s="611" t="s">
        <v>369</v>
      </c>
      <c r="C11" s="672" t="s">
        <v>607</v>
      </c>
    </row>
    <row r="12" spans="1:3" s="176" customFormat="1" ht="18" customHeight="1">
      <c r="B12" s="611" t="s">
        <v>370</v>
      </c>
      <c r="C12" s="672" t="s">
        <v>608</v>
      </c>
    </row>
    <row r="13" spans="1:3" s="176" customFormat="1" ht="13.5" customHeight="1">
      <c r="B13" s="611"/>
      <c r="C13" s="673"/>
    </row>
    <row r="14" spans="1:3" s="176" customFormat="1" ht="18" customHeight="1">
      <c r="B14" s="611" t="s">
        <v>667</v>
      </c>
      <c r="C14" s="671" t="s">
        <v>665</v>
      </c>
    </row>
    <row r="15" spans="1:3" s="176" customFormat="1" ht="8.25" customHeight="1">
      <c r="B15" s="611"/>
      <c r="C15" s="673"/>
    </row>
    <row r="16" spans="1:3" s="176" customFormat="1" ht="33" customHeight="1">
      <c r="B16" s="675" t="s">
        <v>602</v>
      </c>
      <c r="C16" s="676" t="s">
        <v>666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7"/>
  <sheetViews>
    <sheetView topLeftCell="A555" zoomScale="90" zoomScaleNormal="90" workbookViewId="0">
      <pane xSplit="2" topLeftCell="C1" activePane="topRight" state="frozen"/>
      <selection activeCell="C12" sqref="C12"/>
      <selection pane="topRight" activeCell="AC555" sqref="AC555"/>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2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8"/>
      <c r="C16" s="826" t="s">
        <v>551</v>
      </c>
      <c r="D16" s="82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8" t="s">
        <v>505</v>
      </c>
      <c r="C18" s="829" t="s">
        <v>680</v>
      </c>
      <c r="D18" s="829"/>
      <c r="E18" s="829"/>
      <c r="F18" s="829"/>
      <c r="G18" s="829"/>
      <c r="H18" s="829"/>
      <c r="I18" s="829"/>
      <c r="J18" s="829"/>
      <c r="K18" s="829"/>
      <c r="L18" s="829"/>
      <c r="M18" s="829"/>
      <c r="N18" s="829"/>
      <c r="O18" s="829"/>
      <c r="P18" s="829"/>
      <c r="Q18" s="829"/>
      <c r="R18" s="829"/>
      <c r="S18" s="829"/>
      <c r="T18" s="829"/>
      <c r="U18" s="829"/>
      <c r="V18" s="829"/>
      <c r="W18" s="829"/>
      <c r="X18" s="829"/>
      <c r="Y18" s="605"/>
      <c r="Z18" s="605"/>
      <c r="AA18" s="605"/>
      <c r="AB18" s="605"/>
      <c r="AC18" s="605"/>
      <c r="AD18" s="605"/>
      <c r="AE18" s="270"/>
      <c r="AF18" s="265"/>
      <c r="AG18" s="265"/>
      <c r="AH18" s="265"/>
      <c r="AI18" s="265"/>
      <c r="AJ18" s="265"/>
      <c r="AK18" s="265"/>
      <c r="AL18" s="265"/>
      <c r="AM18" s="265"/>
    </row>
    <row r="19" spans="2:39" ht="45.75" customHeight="1">
      <c r="B19" s="828"/>
      <c r="C19" s="829" t="s">
        <v>575</v>
      </c>
      <c r="D19" s="829"/>
      <c r="E19" s="829"/>
      <c r="F19" s="829"/>
      <c r="G19" s="829"/>
      <c r="H19" s="829"/>
      <c r="I19" s="829"/>
      <c r="J19" s="829"/>
      <c r="K19" s="829"/>
      <c r="L19" s="829"/>
      <c r="M19" s="829"/>
      <c r="N19" s="829"/>
      <c r="O19" s="829"/>
      <c r="P19" s="829"/>
      <c r="Q19" s="829"/>
      <c r="R19" s="829"/>
      <c r="S19" s="829"/>
      <c r="T19" s="829"/>
      <c r="U19" s="829"/>
      <c r="V19" s="829"/>
      <c r="W19" s="829"/>
      <c r="X19" s="829"/>
      <c r="Y19" s="605"/>
      <c r="Z19" s="605"/>
      <c r="AA19" s="605"/>
      <c r="AB19" s="605"/>
      <c r="AC19" s="605"/>
      <c r="AD19" s="605"/>
      <c r="AE19" s="270"/>
      <c r="AF19" s="265"/>
      <c r="AG19" s="265"/>
      <c r="AH19" s="265"/>
      <c r="AI19" s="265"/>
      <c r="AJ19" s="265"/>
      <c r="AK19" s="265"/>
      <c r="AL19" s="265"/>
      <c r="AM19" s="265"/>
    </row>
    <row r="20" spans="2:39" ht="62.25" customHeight="1">
      <c r="B20" s="273"/>
      <c r="C20" s="829" t="s">
        <v>573</v>
      </c>
      <c r="D20" s="829"/>
      <c r="E20" s="829"/>
      <c r="F20" s="829"/>
      <c r="G20" s="829"/>
      <c r="H20" s="829"/>
      <c r="I20" s="829"/>
      <c r="J20" s="829"/>
      <c r="K20" s="829"/>
      <c r="L20" s="829"/>
      <c r="M20" s="829"/>
      <c r="N20" s="829"/>
      <c r="O20" s="829"/>
      <c r="P20" s="829"/>
      <c r="Q20" s="829"/>
      <c r="R20" s="829"/>
      <c r="S20" s="829"/>
      <c r="T20" s="829"/>
      <c r="U20" s="829"/>
      <c r="V20" s="829"/>
      <c r="W20" s="829"/>
      <c r="X20" s="829"/>
      <c r="Y20" s="605"/>
      <c r="Z20" s="605"/>
      <c r="AA20" s="605"/>
      <c r="AB20" s="605"/>
      <c r="AC20" s="605"/>
      <c r="AD20" s="605"/>
      <c r="AE20" s="428"/>
      <c r="AF20" s="265"/>
      <c r="AG20" s="265"/>
      <c r="AH20" s="265"/>
      <c r="AI20" s="265"/>
      <c r="AJ20" s="265"/>
      <c r="AK20" s="265"/>
      <c r="AL20" s="265"/>
      <c r="AM20" s="265"/>
    </row>
    <row r="21" spans="2:39" ht="37.5" customHeight="1">
      <c r="B21" s="273"/>
      <c r="C21" s="829" t="s">
        <v>635</v>
      </c>
      <c r="D21" s="829"/>
      <c r="E21" s="829"/>
      <c r="F21" s="829"/>
      <c r="G21" s="829"/>
      <c r="H21" s="829"/>
      <c r="I21" s="829"/>
      <c r="J21" s="829"/>
      <c r="K21" s="829"/>
      <c r="L21" s="829"/>
      <c r="M21" s="829"/>
      <c r="N21" s="829"/>
      <c r="O21" s="829"/>
      <c r="P21" s="829"/>
      <c r="Q21" s="829"/>
      <c r="R21" s="829"/>
      <c r="S21" s="829"/>
      <c r="T21" s="829"/>
      <c r="U21" s="829"/>
      <c r="V21" s="829"/>
      <c r="W21" s="829"/>
      <c r="X21" s="829"/>
      <c r="Y21" s="605"/>
      <c r="Z21" s="605"/>
      <c r="AA21" s="605"/>
      <c r="AB21" s="605"/>
      <c r="AC21" s="605"/>
      <c r="AD21" s="605"/>
      <c r="AE21" s="276"/>
      <c r="AF21" s="265"/>
      <c r="AG21" s="265"/>
      <c r="AH21" s="265"/>
      <c r="AI21" s="265"/>
      <c r="AJ21" s="265"/>
      <c r="AK21" s="265"/>
      <c r="AL21" s="265"/>
      <c r="AM21" s="265"/>
    </row>
    <row r="22" spans="2:39" ht="54.75" customHeight="1">
      <c r="B22" s="273"/>
      <c r="C22" s="829" t="s">
        <v>621</v>
      </c>
      <c r="D22" s="829"/>
      <c r="E22" s="829"/>
      <c r="F22" s="829"/>
      <c r="G22" s="829"/>
      <c r="H22" s="829"/>
      <c r="I22" s="829"/>
      <c r="J22" s="829"/>
      <c r="K22" s="829"/>
      <c r="L22" s="829"/>
      <c r="M22" s="829"/>
      <c r="N22" s="829"/>
      <c r="O22" s="829"/>
      <c r="P22" s="829"/>
      <c r="Q22" s="829"/>
      <c r="R22" s="829"/>
      <c r="S22" s="829"/>
      <c r="T22" s="829"/>
      <c r="U22" s="829"/>
      <c r="V22" s="829"/>
      <c r="W22" s="829"/>
      <c r="X22" s="829"/>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8"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8"/>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0" t="s">
        <v>211</v>
      </c>
      <c r="C34" s="832" t="s">
        <v>33</v>
      </c>
      <c r="D34" s="284" t="s">
        <v>422</v>
      </c>
      <c r="E34" s="834" t="s">
        <v>209</v>
      </c>
      <c r="F34" s="835"/>
      <c r="G34" s="835"/>
      <c r="H34" s="835"/>
      <c r="I34" s="835"/>
      <c r="J34" s="835"/>
      <c r="K34" s="835"/>
      <c r="L34" s="835"/>
      <c r="M34" s="836"/>
      <c r="N34" s="840" t="s">
        <v>213</v>
      </c>
      <c r="O34" s="284" t="s">
        <v>423</v>
      </c>
      <c r="P34" s="834" t="s">
        <v>212</v>
      </c>
      <c r="Q34" s="835"/>
      <c r="R34" s="835"/>
      <c r="S34" s="835"/>
      <c r="T34" s="835"/>
      <c r="U34" s="835"/>
      <c r="V34" s="835"/>
      <c r="W34" s="835"/>
      <c r="X34" s="836"/>
      <c r="Y34" s="837" t="s">
        <v>243</v>
      </c>
      <c r="Z34" s="838"/>
      <c r="AA34" s="838"/>
      <c r="AB34" s="838"/>
      <c r="AC34" s="838"/>
      <c r="AD34" s="838"/>
      <c r="AE34" s="838"/>
      <c r="AF34" s="838"/>
      <c r="AG34" s="838"/>
      <c r="AH34" s="838"/>
      <c r="AI34" s="838"/>
      <c r="AJ34" s="838"/>
      <c r="AK34" s="838"/>
      <c r="AL34" s="838"/>
      <c r="AM34" s="839"/>
    </row>
    <row r="35" spans="1:39" ht="65.25" customHeight="1">
      <c r="B35" s="831"/>
      <c r="C35" s="833"/>
      <c r="D35" s="285">
        <v>2015</v>
      </c>
      <c r="E35" s="285">
        <v>2016</v>
      </c>
      <c r="F35" s="285">
        <v>2017</v>
      </c>
      <c r="G35" s="285">
        <v>2018</v>
      </c>
      <c r="H35" s="285">
        <v>2019</v>
      </c>
      <c r="I35" s="285">
        <v>2020</v>
      </c>
      <c r="J35" s="285">
        <v>2021</v>
      </c>
      <c r="K35" s="285">
        <v>2022</v>
      </c>
      <c r="L35" s="285">
        <v>2023</v>
      </c>
      <c r="M35" s="429">
        <v>2024</v>
      </c>
      <c r="N35" s="84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 &lt;50 kW</v>
      </c>
      <c r="AA35" s="285" t="str">
        <f>'1.  LRAMVA Summary'!F52</f>
        <v>GS &gt;50 kW</v>
      </c>
      <c r="AB35" s="285" t="str">
        <f>'1.  LRAMVA Summary'!G52</f>
        <v>Large User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625153</v>
      </c>
      <c r="E38" s="295">
        <v>618250</v>
      </c>
      <c r="F38" s="295">
        <v>618250</v>
      </c>
      <c r="G38" s="295">
        <v>618250</v>
      </c>
      <c r="H38" s="295">
        <v>618250</v>
      </c>
      <c r="I38" s="295">
        <v>618250</v>
      </c>
      <c r="J38" s="295">
        <v>618250</v>
      </c>
      <c r="K38" s="295">
        <v>618018</v>
      </c>
      <c r="L38" s="295">
        <v>618018</v>
      </c>
      <c r="M38" s="295">
        <v>618018</v>
      </c>
      <c r="N38" s="291"/>
      <c r="O38" s="295">
        <v>40</v>
      </c>
      <c r="P38" s="295">
        <v>40</v>
      </c>
      <c r="Q38" s="295">
        <v>40</v>
      </c>
      <c r="R38" s="295">
        <v>40</v>
      </c>
      <c r="S38" s="295">
        <v>40</v>
      </c>
      <c r="T38" s="295">
        <v>40</v>
      </c>
      <c r="U38" s="295">
        <v>40</v>
      </c>
      <c r="V38" s="295">
        <v>40</v>
      </c>
      <c r="W38" s="295">
        <v>40</v>
      </c>
      <c r="X38" s="295">
        <v>40</v>
      </c>
      <c r="Y38" s="765">
        <v>1</v>
      </c>
      <c r="Z38" s="765"/>
      <c r="AA38" s="765"/>
      <c r="AB38" s="765"/>
      <c r="AC38" s="415"/>
      <c r="AD38" s="410"/>
      <c r="AE38" s="410"/>
      <c r="AF38" s="410"/>
      <c r="AG38" s="410"/>
      <c r="AH38" s="410"/>
      <c r="AI38" s="410"/>
      <c r="AJ38" s="410"/>
      <c r="AK38" s="410"/>
      <c r="AL38" s="410"/>
      <c r="AM38" s="296">
        <f>SUM(Y38:AL38)</f>
        <v>1</v>
      </c>
    </row>
    <row r="39" spans="1:39" outlineLevel="1">
      <c r="B39" s="294" t="s">
        <v>267</v>
      </c>
      <c r="C39" s="291" t="s">
        <v>163</v>
      </c>
      <c r="D39" s="295">
        <v>123362</v>
      </c>
      <c r="E39" s="295">
        <v>121016</v>
      </c>
      <c r="F39" s="295">
        <v>121016</v>
      </c>
      <c r="G39" s="295">
        <v>121016</v>
      </c>
      <c r="H39" s="295">
        <v>121016</v>
      </c>
      <c r="I39" s="295">
        <v>121016</v>
      </c>
      <c r="J39" s="295">
        <v>121016</v>
      </c>
      <c r="K39" s="295">
        <v>120611</v>
      </c>
      <c r="L39" s="295">
        <v>120611</v>
      </c>
      <c r="M39" s="295">
        <v>120611</v>
      </c>
      <c r="N39" s="468"/>
      <c r="O39" s="295">
        <v>8</v>
      </c>
      <c r="P39" s="295">
        <v>8</v>
      </c>
      <c r="Q39" s="295">
        <v>8</v>
      </c>
      <c r="R39" s="295">
        <v>8</v>
      </c>
      <c r="S39" s="295">
        <v>8</v>
      </c>
      <c r="T39" s="295">
        <v>8</v>
      </c>
      <c r="U39" s="295">
        <v>8</v>
      </c>
      <c r="V39" s="295">
        <v>8</v>
      </c>
      <c r="W39" s="295">
        <v>8</v>
      </c>
      <c r="X39" s="295">
        <v>8</v>
      </c>
      <c r="Y39" s="766">
        <f>Y38</f>
        <v>1</v>
      </c>
      <c r="Z39" s="766">
        <f t="shared" ref="Z39:AL39" si="0">Z38</f>
        <v>0</v>
      </c>
      <c r="AA39" s="766">
        <f t="shared" si="0"/>
        <v>0</v>
      </c>
      <c r="AB39" s="766">
        <f t="shared" si="0"/>
        <v>0</v>
      </c>
      <c r="AC39" s="766">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6"/>
      <c r="Z40" s="767"/>
      <c r="AA40" s="767"/>
      <c r="AB40" s="767"/>
      <c r="AC40" s="767"/>
      <c r="AD40" s="413"/>
      <c r="AE40" s="413"/>
      <c r="AF40" s="413"/>
      <c r="AG40" s="413"/>
      <c r="AH40" s="413"/>
      <c r="AI40" s="413"/>
      <c r="AJ40" s="413"/>
      <c r="AK40" s="413"/>
      <c r="AL40" s="413"/>
      <c r="AM40" s="302"/>
    </row>
    <row r="41" spans="1:39" outlineLevel="1">
      <c r="A41" s="522">
        <v>2</v>
      </c>
      <c r="B41" s="520" t="s">
        <v>96</v>
      </c>
      <c r="C41" s="291" t="s">
        <v>25</v>
      </c>
      <c r="D41" s="295">
        <v>924518</v>
      </c>
      <c r="E41" s="295">
        <v>908087</v>
      </c>
      <c r="F41" s="295">
        <v>908087</v>
      </c>
      <c r="G41" s="295">
        <v>908087</v>
      </c>
      <c r="H41" s="295">
        <v>908087</v>
      </c>
      <c r="I41" s="295">
        <v>908087</v>
      </c>
      <c r="J41" s="295">
        <v>908087</v>
      </c>
      <c r="K41" s="295">
        <v>907611</v>
      </c>
      <c r="L41" s="295">
        <v>907611</v>
      </c>
      <c r="M41" s="295">
        <v>907611</v>
      </c>
      <c r="N41" s="291"/>
      <c r="O41" s="295">
        <v>62</v>
      </c>
      <c r="P41" s="295">
        <v>61</v>
      </c>
      <c r="Q41" s="295">
        <v>61</v>
      </c>
      <c r="R41" s="295">
        <v>61</v>
      </c>
      <c r="S41" s="295">
        <v>61</v>
      </c>
      <c r="T41" s="295">
        <v>61</v>
      </c>
      <c r="U41" s="295">
        <v>61</v>
      </c>
      <c r="V41" s="295">
        <v>61</v>
      </c>
      <c r="W41" s="295">
        <v>61</v>
      </c>
      <c r="X41" s="295">
        <v>61</v>
      </c>
      <c r="Y41" s="765">
        <v>1</v>
      </c>
      <c r="Z41" s="765"/>
      <c r="AA41" s="765"/>
      <c r="AB41" s="765"/>
      <c r="AC41" s="415"/>
      <c r="AD41" s="410"/>
      <c r="AE41" s="410"/>
      <c r="AF41" s="410"/>
      <c r="AG41" s="410"/>
      <c r="AH41" s="410"/>
      <c r="AI41" s="410"/>
      <c r="AJ41" s="410"/>
      <c r="AK41" s="410"/>
      <c r="AL41" s="410"/>
      <c r="AM41" s="296">
        <f>SUM(Y41:AL41)</f>
        <v>1</v>
      </c>
    </row>
    <row r="42" spans="1:39" outlineLevel="1">
      <c r="B42" s="294" t="s">
        <v>267</v>
      </c>
      <c r="C42" s="291" t="s">
        <v>163</v>
      </c>
      <c r="D42" s="295">
        <v>9563</v>
      </c>
      <c r="E42" s="295">
        <v>9451</v>
      </c>
      <c r="F42" s="295">
        <v>9451</v>
      </c>
      <c r="G42" s="295">
        <v>9451</v>
      </c>
      <c r="H42" s="295">
        <v>9451</v>
      </c>
      <c r="I42" s="295">
        <v>9451</v>
      </c>
      <c r="J42" s="295">
        <v>9451</v>
      </c>
      <c r="K42" s="295">
        <v>9427</v>
      </c>
      <c r="L42" s="295">
        <v>9427</v>
      </c>
      <c r="M42" s="295">
        <v>9427</v>
      </c>
      <c r="N42" s="468"/>
      <c r="O42" s="295">
        <v>1</v>
      </c>
      <c r="P42" s="295">
        <v>1</v>
      </c>
      <c r="Q42" s="295">
        <v>1</v>
      </c>
      <c r="R42" s="295">
        <v>1</v>
      </c>
      <c r="S42" s="295">
        <v>1</v>
      </c>
      <c r="T42" s="295">
        <v>1</v>
      </c>
      <c r="U42" s="295">
        <v>1</v>
      </c>
      <c r="V42" s="295">
        <v>1</v>
      </c>
      <c r="W42" s="295">
        <v>1</v>
      </c>
      <c r="X42" s="295">
        <v>1</v>
      </c>
      <c r="Y42" s="766">
        <f>Y41</f>
        <v>1</v>
      </c>
      <c r="Z42" s="766">
        <f t="shared" ref="Z42:AL42" si="1">Z41</f>
        <v>0</v>
      </c>
      <c r="AA42" s="766">
        <f t="shared" si="1"/>
        <v>0</v>
      </c>
      <c r="AB42" s="766">
        <f t="shared" si="1"/>
        <v>0</v>
      </c>
      <c r="AC42" s="766">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6"/>
      <c r="Z43" s="767"/>
      <c r="AA43" s="767"/>
      <c r="AB43" s="767"/>
      <c r="AC43" s="767"/>
      <c r="AD43" s="413"/>
      <c r="AE43" s="413"/>
      <c r="AF43" s="413"/>
      <c r="AG43" s="413"/>
      <c r="AH43" s="413"/>
      <c r="AI43" s="413"/>
      <c r="AJ43" s="413"/>
      <c r="AK43" s="413"/>
      <c r="AL43" s="413"/>
      <c r="AM43" s="302"/>
    </row>
    <row r="44" spans="1:39" outlineLevel="1">
      <c r="A44" s="522">
        <v>3</v>
      </c>
      <c r="B44" s="520" t="s">
        <v>97</v>
      </c>
      <c r="C44" s="291" t="s">
        <v>25</v>
      </c>
      <c r="D44" s="295">
        <v>25042</v>
      </c>
      <c r="E44" s="295">
        <v>25042</v>
      </c>
      <c r="F44" s="295">
        <v>25042</v>
      </c>
      <c r="G44" s="295">
        <v>24937</v>
      </c>
      <c r="H44" s="295">
        <v>12209</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765">
        <v>1</v>
      </c>
      <c r="Z44" s="765"/>
      <c r="AA44" s="765"/>
      <c r="AB44" s="765"/>
      <c r="AC44" s="415"/>
      <c r="AD44" s="410"/>
      <c r="AE44" s="410"/>
      <c r="AF44" s="410"/>
      <c r="AG44" s="410"/>
      <c r="AH44" s="410"/>
      <c r="AI44" s="410"/>
      <c r="AJ44" s="410"/>
      <c r="AK44" s="410"/>
      <c r="AL44" s="410"/>
      <c r="AM44" s="296">
        <f>SUM(Y44:AL44)</f>
        <v>1</v>
      </c>
    </row>
    <row r="45" spans="1:39"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766">
        <f>Y44</f>
        <v>1</v>
      </c>
      <c r="Z45" s="766">
        <f t="shared" ref="Z45:AL45" si="2">Z44</f>
        <v>0</v>
      </c>
      <c r="AA45" s="766">
        <f t="shared" si="2"/>
        <v>0</v>
      </c>
      <c r="AB45" s="766">
        <f t="shared" si="2"/>
        <v>0</v>
      </c>
      <c r="AC45" s="766">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6"/>
      <c r="Z46" s="416"/>
      <c r="AA46" s="416"/>
      <c r="AB46" s="416"/>
      <c r="AC46" s="416"/>
      <c r="AD46" s="412"/>
      <c r="AE46" s="412"/>
      <c r="AF46" s="412"/>
      <c r="AG46" s="412"/>
      <c r="AH46" s="412"/>
      <c r="AI46" s="412"/>
      <c r="AJ46" s="412"/>
      <c r="AK46" s="412"/>
      <c r="AL46" s="412"/>
      <c r="AM46" s="306"/>
    </row>
    <row r="47" spans="1:39" outlineLevel="1">
      <c r="A47" s="522">
        <v>4</v>
      </c>
      <c r="B47" s="520" t="s">
        <v>676</v>
      </c>
      <c r="C47" s="291" t="s">
        <v>25</v>
      </c>
      <c r="D47" s="295">
        <v>601882</v>
      </c>
      <c r="E47" s="295">
        <v>601882</v>
      </c>
      <c r="F47" s="295">
        <v>601882</v>
      </c>
      <c r="G47" s="295">
        <v>601882</v>
      </c>
      <c r="H47" s="295">
        <v>601882</v>
      </c>
      <c r="I47" s="295">
        <v>601882</v>
      </c>
      <c r="J47" s="295">
        <v>601882</v>
      </c>
      <c r="K47" s="295">
        <v>601882</v>
      </c>
      <c r="L47" s="295">
        <v>601882</v>
      </c>
      <c r="M47" s="295">
        <v>601882</v>
      </c>
      <c r="N47" s="291"/>
      <c r="O47" s="295">
        <v>317</v>
      </c>
      <c r="P47" s="295">
        <v>317</v>
      </c>
      <c r="Q47" s="295">
        <v>317</v>
      </c>
      <c r="R47" s="295">
        <v>317</v>
      </c>
      <c r="S47" s="295">
        <v>317</v>
      </c>
      <c r="T47" s="295">
        <v>317</v>
      </c>
      <c r="U47" s="295">
        <v>317</v>
      </c>
      <c r="V47" s="295">
        <v>317</v>
      </c>
      <c r="W47" s="295">
        <v>317</v>
      </c>
      <c r="X47" s="295">
        <v>317</v>
      </c>
      <c r="Y47" s="765">
        <v>1</v>
      </c>
      <c r="Z47" s="765"/>
      <c r="AA47" s="765"/>
      <c r="AB47" s="765"/>
      <c r="AC47" s="415"/>
      <c r="AD47" s="410"/>
      <c r="AE47" s="410"/>
      <c r="AF47" s="410"/>
      <c r="AG47" s="410"/>
      <c r="AH47" s="410"/>
      <c r="AI47" s="410"/>
      <c r="AJ47" s="410"/>
      <c r="AK47" s="410"/>
      <c r="AL47" s="410"/>
      <c r="AM47" s="296">
        <f>SUM(Y47:AL47)</f>
        <v>1</v>
      </c>
    </row>
    <row r="48" spans="1:39" outlineLevel="1">
      <c r="B48" s="294" t="s">
        <v>267</v>
      </c>
      <c r="C48" s="291" t="s">
        <v>163</v>
      </c>
      <c r="D48" s="295">
        <v>15841</v>
      </c>
      <c r="E48" s="295">
        <v>15841</v>
      </c>
      <c r="F48" s="295">
        <v>15841</v>
      </c>
      <c r="G48" s="295">
        <v>15841</v>
      </c>
      <c r="H48" s="295">
        <v>15841</v>
      </c>
      <c r="I48" s="295">
        <v>15841</v>
      </c>
      <c r="J48" s="295">
        <v>15841</v>
      </c>
      <c r="K48" s="295">
        <v>15841</v>
      </c>
      <c r="L48" s="295">
        <v>15841</v>
      </c>
      <c r="M48" s="295">
        <v>15841</v>
      </c>
      <c r="N48" s="468"/>
      <c r="O48" s="295">
        <v>8</v>
      </c>
      <c r="P48" s="295">
        <v>8</v>
      </c>
      <c r="Q48" s="295">
        <v>8</v>
      </c>
      <c r="R48" s="295">
        <v>8</v>
      </c>
      <c r="S48" s="295">
        <v>8</v>
      </c>
      <c r="T48" s="295">
        <v>8</v>
      </c>
      <c r="U48" s="295">
        <v>8</v>
      </c>
      <c r="V48" s="295">
        <v>8</v>
      </c>
      <c r="W48" s="295">
        <v>8</v>
      </c>
      <c r="X48" s="295">
        <v>8</v>
      </c>
      <c r="Y48" s="766">
        <f>Y47</f>
        <v>1</v>
      </c>
      <c r="Z48" s="766">
        <f t="shared" ref="Z48:AL48" si="3">Z47</f>
        <v>0</v>
      </c>
      <c r="AA48" s="766">
        <f t="shared" si="3"/>
        <v>0</v>
      </c>
      <c r="AB48" s="766">
        <f t="shared" si="3"/>
        <v>0</v>
      </c>
      <c r="AC48" s="766">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6"/>
      <c r="Z49" s="416"/>
      <c r="AA49" s="416"/>
      <c r="AB49" s="416"/>
      <c r="AC49" s="416"/>
      <c r="AD49" s="412"/>
      <c r="AE49" s="412"/>
      <c r="AF49" s="412"/>
      <c r="AG49" s="412"/>
      <c r="AH49" s="412"/>
      <c r="AI49" s="412"/>
      <c r="AJ49" s="412"/>
      <c r="AK49" s="412"/>
      <c r="AL49" s="412"/>
      <c r="AM49" s="306"/>
    </row>
    <row r="50" spans="1:39" ht="18" customHeight="1" outlineLevel="1">
      <c r="A50" s="522">
        <v>5</v>
      </c>
      <c r="B50" s="520" t="s">
        <v>98</v>
      </c>
      <c r="C50" s="291" t="s">
        <v>25</v>
      </c>
      <c r="D50" s="295">
        <v>71414</v>
      </c>
      <c r="E50" s="295">
        <v>71414</v>
      </c>
      <c r="F50" s="295">
        <v>71414</v>
      </c>
      <c r="G50" s="295">
        <v>71414</v>
      </c>
      <c r="H50" s="295">
        <v>71414</v>
      </c>
      <c r="I50" s="295">
        <v>71414</v>
      </c>
      <c r="J50" s="295">
        <v>71414</v>
      </c>
      <c r="K50" s="295">
        <v>71414</v>
      </c>
      <c r="L50" s="295">
        <v>71414</v>
      </c>
      <c r="M50" s="295">
        <v>71414</v>
      </c>
      <c r="N50" s="291"/>
      <c r="O50" s="295">
        <v>17</v>
      </c>
      <c r="P50" s="295">
        <v>17</v>
      </c>
      <c r="Q50" s="295">
        <v>17</v>
      </c>
      <c r="R50" s="295">
        <v>17</v>
      </c>
      <c r="S50" s="295">
        <v>17</v>
      </c>
      <c r="T50" s="295">
        <v>17</v>
      </c>
      <c r="U50" s="295">
        <v>17</v>
      </c>
      <c r="V50" s="295">
        <v>17</v>
      </c>
      <c r="W50" s="295">
        <v>17</v>
      </c>
      <c r="X50" s="295">
        <v>17</v>
      </c>
      <c r="Y50" s="765">
        <v>1</v>
      </c>
      <c r="Z50" s="765"/>
      <c r="AA50" s="765"/>
      <c r="AB50" s="765"/>
      <c r="AC50" s="415"/>
      <c r="AD50" s="410"/>
      <c r="AE50" s="410"/>
      <c r="AF50" s="410"/>
      <c r="AG50" s="410"/>
      <c r="AH50" s="410"/>
      <c r="AI50" s="410"/>
      <c r="AJ50" s="410"/>
      <c r="AK50" s="410"/>
      <c r="AL50" s="410"/>
      <c r="AM50" s="296">
        <f>SUM(Y50:AL50)</f>
        <v>1</v>
      </c>
    </row>
    <row r="51" spans="1:39" outlineLevel="1">
      <c r="B51" s="294" t="s">
        <v>267</v>
      </c>
      <c r="C51" s="291" t="s">
        <v>163</v>
      </c>
      <c r="D51" s="295">
        <v>0</v>
      </c>
      <c r="E51" s="295">
        <v>0</v>
      </c>
      <c r="F51" s="295">
        <v>0</v>
      </c>
      <c r="G51" s="295">
        <v>0</v>
      </c>
      <c r="H51" s="295">
        <v>0</v>
      </c>
      <c r="I51" s="295">
        <v>0</v>
      </c>
      <c r="J51" s="295">
        <v>0</v>
      </c>
      <c r="K51" s="295">
        <v>0</v>
      </c>
      <c r="L51" s="295">
        <v>0</v>
      </c>
      <c r="M51" s="295">
        <v>0</v>
      </c>
      <c r="N51" s="468"/>
      <c r="O51" s="295">
        <v>0</v>
      </c>
      <c r="P51" s="295">
        <v>0</v>
      </c>
      <c r="Q51" s="295">
        <v>0</v>
      </c>
      <c r="R51" s="295">
        <v>0</v>
      </c>
      <c r="S51" s="295">
        <v>0</v>
      </c>
      <c r="T51" s="295">
        <v>0</v>
      </c>
      <c r="U51" s="295">
        <v>0</v>
      </c>
      <c r="V51" s="295">
        <v>0</v>
      </c>
      <c r="W51" s="295">
        <v>0</v>
      </c>
      <c r="X51" s="295">
        <v>0</v>
      </c>
      <c r="Y51" s="766">
        <f>Y50</f>
        <v>1</v>
      </c>
      <c r="Z51" s="766">
        <f t="shared" ref="Z51:AL51" si="4">Z50</f>
        <v>0</v>
      </c>
      <c r="AA51" s="766">
        <f t="shared" si="4"/>
        <v>0</v>
      </c>
      <c r="AB51" s="766">
        <f t="shared" si="4"/>
        <v>0</v>
      </c>
      <c r="AC51" s="766">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18"/>
      <c r="Z52" s="417"/>
      <c r="AA52" s="417"/>
      <c r="AB52" s="417"/>
      <c r="AC52" s="417"/>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768"/>
      <c r="Z53" s="768"/>
      <c r="AA53" s="768"/>
      <c r="AB53" s="768"/>
      <c r="AC53" s="768"/>
      <c r="AD53" s="414"/>
      <c r="AE53" s="414"/>
      <c r="AF53" s="414"/>
      <c r="AG53" s="414"/>
      <c r="AH53" s="414"/>
      <c r="AI53" s="414"/>
      <c r="AJ53" s="414"/>
      <c r="AK53" s="414"/>
      <c r="AL53" s="414"/>
      <c r="AM53" s="292"/>
    </row>
    <row r="54" spans="1:39" outlineLevel="1">
      <c r="A54" s="522">
        <v>6</v>
      </c>
      <c r="B54" s="520" t="s">
        <v>99</v>
      </c>
      <c r="C54" s="291" t="s">
        <v>25</v>
      </c>
      <c r="D54" s="295">
        <v>712705</v>
      </c>
      <c r="E54" s="295">
        <v>712705</v>
      </c>
      <c r="F54" s="295">
        <v>712705</v>
      </c>
      <c r="G54" s="295">
        <v>712705</v>
      </c>
      <c r="H54" s="295">
        <v>0</v>
      </c>
      <c r="I54" s="295">
        <v>0</v>
      </c>
      <c r="J54" s="295">
        <v>0</v>
      </c>
      <c r="K54" s="295">
        <v>0</v>
      </c>
      <c r="L54" s="295">
        <v>0</v>
      </c>
      <c r="M54" s="295">
        <v>0</v>
      </c>
      <c r="N54" s="295">
        <v>12</v>
      </c>
      <c r="O54" s="295">
        <v>152</v>
      </c>
      <c r="P54" s="295">
        <v>152</v>
      </c>
      <c r="Q54" s="295">
        <v>152</v>
      </c>
      <c r="R54" s="295">
        <v>152</v>
      </c>
      <c r="S54" s="295">
        <v>0</v>
      </c>
      <c r="T54" s="295">
        <v>0</v>
      </c>
      <c r="U54" s="295">
        <v>0</v>
      </c>
      <c r="V54" s="295">
        <v>0</v>
      </c>
      <c r="W54" s="295">
        <v>0</v>
      </c>
      <c r="X54" s="295">
        <v>0</v>
      </c>
      <c r="Y54" s="765">
        <v>0</v>
      </c>
      <c r="Z54" s="765">
        <v>0</v>
      </c>
      <c r="AA54" s="765">
        <v>1</v>
      </c>
      <c r="AB54" s="765"/>
      <c r="AC54" s="415"/>
      <c r="AD54" s="410"/>
      <c r="AE54" s="410"/>
      <c r="AF54" s="415"/>
      <c r="AG54" s="415"/>
      <c r="AH54" s="415"/>
      <c r="AI54" s="415"/>
      <c r="AJ54" s="415"/>
      <c r="AK54" s="415"/>
      <c r="AL54" s="415"/>
      <c r="AM54" s="296">
        <f>SUM(Y54:AL54)</f>
        <v>1</v>
      </c>
    </row>
    <row r="55" spans="1:39" outlineLevel="1">
      <c r="B55" s="294" t="s">
        <v>267</v>
      </c>
      <c r="C55" s="291" t="s">
        <v>163</v>
      </c>
      <c r="D55" s="295">
        <v>47959</v>
      </c>
      <c r="E55" s="295">
        <v>47959</v>
      </c>
      <c r="F55" s="295">
        <v>47959</v>
      </c>
      <c r="G55" s="295">
        <v>47959</v>
      </c>
      <c r="H55" s="295">
        <v>760665</v>
      </c>
      <c r="I55" s="295">
        <v>760665</v>
      </c>
      <c r="J55" s="295">
        <v>760665</v>
      </c>
      <c r="K55" s="295">
        <v>760665</v>
      </c>
      <c r="L55" s="295">
        <v>760665</v>
      </c>
      <c r="M55" s="295">
        <v>760665</v>
      </c>
      <c r="N55" s="295">
        <f>N54</f>
        <v>12</v>
      </c>
      <c r="O55" s="295">
        <v>10</v>
      </c>
      <c r="P55" s="295">
        <v>10</v>
      </c>
      <c r="Q55" s="295">
        <v>10</v>
      </c>
      <c r="R55" s="295">
        <v>10</v>
      </c>
      <c r="S55" s="295">
        <v>162</v>
      </c>
      <c r="T55" s="295">
        <v>162</v>
      </c>
      <c r="U55" s="295">
        <v>162</v>
      </c>
      <c r="V55" s="295">
        <v>162</v>
      </c>
      <c r="W55" s="295">
        <v>162</v>
      </c>
      <c r="X55" s="295">
        <v>162</v>
      </c>
      <c r="Y55" s="766">
        <f>Y54</f>
        <v>0</v>
      </c>
      <c r="Z55" s="766">
        <f t="shared" ref="Z55:AL55" si="5">Z54</f>
        <v>0</v>
      </c>
      <c r="AA55" s="766">
        <f t="shared" si="5"/>
        <v>1</v>
      </c>
      <c r="AB55" s="766">
        <f t="shared" si="5"/>
        <v>0</v>
      </c>
      <c r="AC55" s="766">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10081620</v>
      </c>
      <c r="E57" s="295">
        <v>10081620</v>
      </c>
      <c r="F57" s="295">
        <v>10004664</v>
      </c>
      <c r="G57" s="295">
        <v>10004664</v>
      </c>
      <c r="H57" s="295">
        <v>10004664</v>
      </c>
      <c r="I57" s="295">
        <v>10004664</v>
      </c>
      <c r="J57" s="295">
        <v>9760483</v>
      </c>
      <c r="K57" s="295">
        <v>9760483</v>
      </c>
      <c r="L57" s="295">
        <v>9530587</v>
      </c>
      <c r="M57" s="295">
        <v>8654543</v>
      </c>
      <c r="N57" s="295">
        <v>12</v>
      </c>
      <c r="O57" s="295">
        <v>1257</v>
      </c>
      <c r="P57" s="295">
        <v>1257</v>
      </c>
      <c r="Q57" s="295">
        <v>1233</v>
      </c>
      <c r="R57" s="295">
        <v>1233</v>
      </c>
      <c r="S57" s="295">
        <v>1233</v>
      </c>
      <c r="T57" s="295">
        <v>1233</v>
      </c>
      <c r="U57" s="295">
        <v>1192</v>
      </c>
      <c r="V57" s="295">
        <v>1192</v>
      </c>
      <c r="W57" s="295">
        <v>1186</v>
      </c>
      <c r="X57" s="295">
        <v>1054</v>
      </c>
      <c r="Y57" s="765">
        <v>0</v>
      </c>
      <c r="Z57" s="765">
        <v>9.5799999999999996E-2</v>
      </c>
      <c r="AA57" s="765">
        <v>0.85240000000000005</v>
      </c>
      <c r="AB57" s="765">
        <v>5.1799999999999999E-2</v>
      </c>
      <c r="AC57" s="769"/>
      <c r="AD57" s="410"/>
      <c r="AE57" s="410"/>
      <c r="AF57" s="415"/>
      <c r="AG57" s="415"/>
      <c r="AH57" s="415"/>
      <c r="AI57" s="415"/>
      <c r="AJ57" s="415"/>
      <c r="AK57" s="415"/>
      <c r="AL57" s="415"/>
      <c r="AM57" s="296">
        <f>SUM(Y57:AL57)</f>
        <v>1</v>
      </c>
    </row>
    <row r="58" spans="1:39" outlineLevel="1">
      <c r="B58" s="294" t="s">
        <v>267</v>
      </c>
      <c r="C58" s="291" t="s">
        <v>163</v>
      </c>
      <c r="D58" s="295">
        <v>78668</v>
      </c>
      <c r="E58" s="295">
        <v>78668</v>
      </c>
      <c r="F58" s="295">
        <v>155624</v>
      </c>
      <c r="G58" s="295">
        <v>161872</v>
      </c>
      <c r="H58" s="295">
        <v>161872</v>
      </c>
      <c r="I58" s="295">
        <v>161872</v>
      </c>
      <c r="J58" s="295">
        <v>406052</v>
      </c>
      <c r="K58" s="295">
        <v>406052</v>
      </c>
      <c r="L58" s="295">
        <v>616484</v>
      </c>
      <c r="M58" s="295">
        <v>559719</v>
      </c>
      <c r="N58" s="295">
        <f>N57</f>
        <v>12</v>
      </c>
      <c r="O58" s="295">
        <v>5</v>
      </c>
      <c r="P58" s="295">
        <v>5</v>
      </c>
      <c r="Q58" s="295">
        <v>29</v>
      </c>
      <c r="R58" s="295">
        <v>31</v>
      </c>
      <c r="S58" s="295">
        <v>31</v>
      </c>
      <c r="T58" s="295">
        <v>31</v>
      </c>
      <c r="U58" s="295">
        <v>71</v>
      </c>
      <c r="V58" s="295">
        <v>71</v>
      </c>
      <c r="W58" s="295">
        <v>71</v>
      </c>
      <c r="X58" s="295">
        <v>49</v>
      </c>
      <c r="Y58" s="766">
        <f>Y57</f>
        <v>0</v>
      </c>
      <c r="Z58" s="766">
        <f>Z57</f>
        <v>9.5799999999999996E-2</v>
      </c>
      <c r="AA58" s="766">
        <f t="shared" ref="AA58:AL58" si="6">AA57</f>
        <v>0.85240000000000005</v>
      </c>
      <c r="AB58" s="766">
        <f t="shared" si="6"/>
        <v>5.1799999999999999E-2</v>
      </c>
      <c r="AC58" s="766">
        <f t="shared" si="6"/>
        <v>0</v>
      </c>
      <c r="AD58" s="411">
        <f t="shared" si="6"/>
        <v>0</v>
      </c>
      <c r="AE58" s="411">
        <f t="shared" si="6"/>
        <v>0</v>
      </c>
      <c r="AF58" s="411">
        <f t="shared" si="6"/>
        <v>0</v>
      </c>
      <c r="AG58" s="411">
        <f t="shared" si="6"/>
        <v>0</v>
      </c>
      <c r="AH58" s="411">
        <f t="shared" si="6"/>
        <v>0</v>
      </c>
      <c r="AI58" s="411">
        <f t="shared" si="6"/>
        <v>0</v>
      </c>
      <c r="AJ58" s="411">
        <f t="shared" si="6"/>
        <v>0</v>
      </c>
      <c r="AK58" s="411">
        <f t="shared" si="6"/>
        <v>0</v>
      </c>
      <c r="AL58" s="411">
        <f t="shared" si="6"/>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152927</v>
      </c>
      <c r="E60" s="295">
        <v>136493</v>
      </c>
      <c r="F60" s="295">
        <v>79561</v>
      </c>
      <c r="G60" s="295">
        <v>79561</v>
      </c>
      <c r="H60" s="295">
        <v>79561</v>
      </c>
      <c r="I60" s="295">
        <v>79561</v>
      </c>
      <c r="J60" s="295">
        <v>79561</v>
      </c>
      <c r="K60" s="295">
        <v>79561</v>
      </c>
      <c r="L60" s="295">
        <v>79561</v>
      </c>
      <c r="M60" s="295">
        <v>79561</v>
      </c>
      <c r="N60" s="295">
        <v>12</v>
      </c>
      <c r="O60" s="295">
        <v>37</v>
      </c>
      <c r="P60" s="295">
        <v>34</v>
      </c>
      <c r="Q60" s="295">
        <v>19</v>
      </c>
      <c r="R60" s="295">
        <v>19</v>
      </c>
      <c r="S60" s="295">
        <v>19</v>
      </c>
      <c r="T60" s="295">
        <v>19</v>
      </c>
      <c r="U60" s="295">
        <v>19</v>
      </c>
      <c r="V60" s="295">
        <v>19</v>
      </c>
      <c r="W60" s="295">
        <v>19</v>
      </c>
      <c r="X60" s="295">
        <v>19</v>
      </c>
      <c r="Y60" s="765">
        <v>0</v>
      </c>
      <c r="Z60" s="765">
        <v>1</v>
      </c>
      <c r="AA60" s="765">
        <v>0</v>
      </c>
      <c r="AB60" s="765">
        <v>0</v>
      </c>
      <c r="AC60" s="415"/>
      <c r="AD60" s="410"/>
      <c r="AE60" s="410"/>
      <c r="AF60" s="415"/>
      <c r="AG60" s="415"/>
      <c r="AH60" s="415"/>
      <c r="AI60" s="415"/>
      <c r="AJ60" s="415"/>
      <c r="AK60" s="415"/>
      <c r="AL60" s="415"/>
      <c r="AM60" s="296">
        <f>SUM(Y60:AL60)</f>
        <v>1</v>
      </c>
    </row>
    <row r="61" spans="1:39" outlineLevel="1">
      <c r="B61" s="294" t="s">
        <v>267</v>
      </c>
      <c r="C61" s="291" t="s">
        <v>163</v>
      </c>
      <c r="D61" s="295">
        <v>-60436</v>
      </c>
      <c r="E61" s="295">
        <v>-44001</v>
      </c>
      <c r="F61" s="295">
        <v>12931</v>
      </c>
      <c r="G61" s="295">
        <v>16581</v>
      </c>
      <c r="H61" s="295">
        <v>16581</v>
      </c>
      <c r="I61" s="295">
        <v>16581</v>
      </c>
      <c r="J61" s="295">
        <v>16581</v>
      </c>
      <c r="K61" s="295">
        <v>16581</v>
      </c>
      <c r="L61" s="295">
        <v>16581</v>
      </c>
      <c r="M61" s="295">
        <v>16581</v>
      </c>
      <c r="N61" s="295">
        <f>N60</f>
        <v>12</v>
      </c>
      <c r="O61" s="295">
        <v>-15</v>
      </c>
      <c r="P61" s="295">
        <v>-12</v>
      </c>
      <c r="Q61" s="295">
        <v>4</v>
      </c>
      <c r="R61" s="295">
        <v>4</v>
      </c>
      <c r="S61" s="295">
        <v>4</v>
      </c>
      <c r="T61" s="295">
        <v>4</v>
      </c>
      <c r="U61" s="295">
        <v>4</v>
      </c>
      <c r="V61" s="295">
        <v>4</v>
      </c>
      <c r="W61" s="295">
        <v>4</v>
      </c>
      <c r="X61" s="295">
        <v>4</v>
      </c>
      <c r="Y61" s="766">
        <f>Y60</f>
        <v>0</v>
      </c>
      <c r="Z61" s="766">
        <f t="shared" ref="Z61:AL61" si="7">Z60</f>
        <v>1</v>
      </c>
      <c r="AA61" s="766">
        <f t="shared" si="7"/>
        <v>0</v>
      </c>
      <c r="AB61" s="766">
        <f t="shared" si="7"/>
        <v>0</v>
      </c>
      <c r="AC61" s="766">
        <f t="shared" si="7"/>
        <v>0</v>
      </c>
      <c r="AD61" s="411">
        <f t="shared" si="7"/>
        <v>0</v>
      </c>
      <c r="AE61" s="411">
        <f t="shared" si="7"/>
        <v>0</v>
      </c>
      <c r="AF61" s="411">
        <f t="shared" si="7"/>
        <v>0</v>
      </c>
      <c r="AG61" s="411">
        <f t="shared" si="7"/>
        <v>0</v>
      </c>
      <c r="AH61" s="411">
        <f t="shared" si="7"/>
        <v>0</v>
      </c>
      <c r="AI61" s="411">
        <f t="shared" si="7"/>
        <v>0</v>
      </c>
      <c r="AJ61" s="411">
        <f t="shared" si="7"/>
        <v>0</v>
      </c>
      <c r="AK61" s="411">
        <f t="shared" si="7"/>
        <v>0</v>
      </c>
      <c r="AL61" s="411">
        <f t="shared" si="7"/>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264840</v>
      </c>
      <c r="E63" s="295">
        <v>264840</v>
      </c>
      <c r="F63" s="295">
        <v>264840</v>
      </c>
      <c r="G63" s="295">
        <v>264840</v>
      </c>
      <c r="H63" s="295">
        <v>264840</v>
      </c>
      <c r="I63" s="295">
        <v>264840</v>
      </c>
      <c r="J63" s="295">
        <v>264840</v>
      </c>
      <c r="K63" s="295">
        <v>264840</v>
      </c>
      <c r="L63" s="295">
        <v>253846</v>
      </c>
      <c r="M63" s="295">
        <v>253846</v>
      </c>
      <c r="N63" s="295">
        <v>12</v>
      </c>
      <c r="O63" s="295">
        <v>77</v>
      </c>
      <c r="P63" s="295">
        <v>77</v>
      </c>
      <c r="Q63" s="295">
        <v>77</v>
      </c>
      <c r="R63" s="295">
        <v>77</v>
      </c>
      <c r="S63" s="295">
        <v>77</v>
      </c>
      <c r="T63" s="295">
        <v>77</v>
      </c>
      <c r="U63" s="295">
        <v>77</v>
      </c>
      <c r="V63" s="295">
        <v>77</v>
      </c>
      <c r="W63" s="295">
        <v>73</v>
      </c>
      <c r="X63" s="295">
        <v>73</v>
      </c>
      <c r="Y63" s="765">
        <v>0</v>
      </c>
      <c r="Z63" s="765">
        <v>0</v>
      </c>
      <c r="AA63" s="765">
        <v>1</v>
      </c>
      <c r="AB63" s="765"/>
      <c r="AC63" s="415"/>
      <c r="AD63" s="410"/>
      <c r="AE63" s="410"/>
      <c r="AF63" s="415"/>
      <c r="AG63" s="415"/>
      <c r="AH63" s="415"/>
      <c r="AI63" s="415"/>
      <c r="AJ63" s="415"/>
      <c r="AK63" s="415"/>
      <c r="AL63" s="415"/>
      <c r="AM63" s="296">
        <f>SUM(Y63:AL63)</f>
        <v>1</v>
      </c>
    </row>
    <row r="64" spans="1:39" outlineLevel="1">
      <c r="B64" s="294" t="s">
        <v>267</v>
      </c>
      <c r="C64" s="291" t="s">
        <v>163</v>
      </c>
      <c r="D64" s="295">
        <v>12864</v>
      </c>
      <c r="E64" s="295">
        <v>12864</v>
      </c>
      <c r="F64" s="295">
        <v>12864</v>
      </c>
      <c r="G64" s="295">
        <v>12864</v>
      </c>
      <c r="H64" s="295">
        <v>12864</v>
      </c>
      <c r="I64" s="295">
        <v>12864</v>
      </c>
      <c r="J64" s="295">
        <v>12864</v>
      </c>
      <c r="K64" s="295">
        <v>12864</v>
      </c>
      <c r="L64" s="295">
        <v>12864</v>
      </c>
      <c r="M64" s="295">
        <v>12864</v>
      </c>
      <c r="N64" s="295">
        <f>N63</f>
        <v>12</v>
      </c>
      <c r="O64" s="295">
        <v>26</v>
      </c>
      <c r="P64" s="295">
        <v>26</v>
      </c>
      <c r="Q64" s="295">
        <v>26</v>
      </c>
      <c r="R64" s="295">
        <v>26</v>
      </c>
      <c r="S64" s="295">
        <v>26</v>
      </c>
      <c r="T64" s="295">
        <v>26</v>
      </c>
      <c r="U64" s="295">
        <v>26</v>
      </c>
      <c r="V64" s="295">
        <v>26</v>
      </c>
      <c r="W64" s="295">
        <v>26</v>
      </c>
      <c r="X64" s="295">
        <v>26</v>
      </c>
      <c r="Y64" s="766">
        <f>Y63</f>
        <v>0</v>
      </c>
      <c r="Z64" s="766">
        <f t="shared" ref="Z64:AL64" si="8">Z63</f>
        <v>0</v>
      </c>
      <c r="AA64" s="766">
        <f t="shared" si="8"/>
        <v>1</v>
      </c>
      <c r="AB64" s="766">
        <f t="shared" si="8"/>
        <v>0</v>
      </c>
      <c r="AC64" s="766">
        <f t="shared" si="8"/>
        <v>0</v>
      </c>
      <c r="AD64" s="411">
        <f t="shared" si="8"/>
        <v>0</v>
      </c>
      <c r="AE64" s="411">
        <f t="shared" si="8"/>
        <v>0</v>
      </c>
      <c r="AF64" s="411">
        <f t="shared" si="8"/>
        <v>0</v>
      </c>
      <c r="AG64" s="411">
        <f t="shared" si="8"/>
        <v>0</v>
      </c>
      <c r="AH64" s="411">
        <f t="shared" si="8"/>
        <v>0</v>
      </c>
      <c r="AI64" s="411">
        <f t="shared" si="8"/>
        <v>0</v>
      </c>
      <c r="AJ64" s="411">
        <f t="shared" si="8"/>
        <v>0</v>
      </c>
      <c r="AK64" s="411">
        <f t="shared" si="8"/>
        <v>0</v>
      </c>
      <c r="AL64" s="411">
        <f t="shared" si="8"/>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66">
        <f>Y66</f>
        <v>0</v>
      </c>
      <c r="Z67" s="766">
        <f t="shared" ref="Z67:AL67" si="9">Z66</f>
        <v>0</v>
      </c>
      <c r="AA67" s="766">
        <f t="shared" si="9"/>
        <v>0</v>
      </c>
      <c r="AB67" s="766">
        <f t="shared" si="9"/>
        <v>0</v>
      </c>
      <c r="AC67" s="766">
        <f t="shared" si="9"/>
        <v>0</v>
      </c>
      <c r="AD67" s="411">
        <f t="shared" si="9"/>
        <v>0</v>
      </c>
      <c r="AE67" s="411">
        <f t="shared" si="9"/>
        <v>0</v>
      </c>
      <c r="AF67" s="411">
        <f t="shared" si="9"/>
        <v>0</v>
      </c>
      <c r="AG67" s="411">
        <f t="shared" si="9"/>
        <v>0</v>
      </c>
      <c r="AH67" s="411">
        <f t="shared" si="9"/>
        <v>0</v>
      </c>
      <c r="AI67" s="411">
        <f t="shared" si="9"/>
        <v>0</v>
      </c>
      <c r="AJ67" s="411">
        <f t="shared" si="9"/>
        <v>0</v>
      </c>
      <c r="AK67" s="411">
        <f t="shared" si="9"/>
        <v>0</v>
      </c>
      <c r="AL67" s="411">
        <f t="shared" si="9"/>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768"/>
      <c r="Z69" s="768"/>
      <c r="AA69" s="768"/>
      <c r="AB69" s="768"/>
      <c r="AC69" s="768"/>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70"/>
      <c r="Z70" s="415"/>
      <c r="AA70" s="415"/>
      <c r="AB70" s="415"/>
      <c r="AC70" s="415"/>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66">
        <f>Y70</f>
        <v>0</v>
      </c>
      <c r="Z71" s="766">
        <f t="shared" ref="Z71:AL71" si="10">Z70</f>
        <v>0</v>
      </c>
      <c r="AA71" s="766">
        <f t="shared" si="10"/>
        <v>0</v>
      </c>
      <c r="AB71" s="766">
        <f t="shared" si="10"/>
        <v>0</v>
      </c>
      <c r="AC71" s="766">
        <f t="shared" si="10"/>
        <v>0</v>
      </c>
      <c r="AD71" s="411">
        <f t="shared" si="10"/>
        <v>0</v>
      </c>
      <c r="AE71" s="411">
        <f t="shared" si="10"/>
        <v>0</v>
      </c>
      <c r="AF71" s="411">
        <f t="shared" si="10"/>
        <v>0</v>
      </c>
      <c r="AG71" s="411">
        <f t="shared" si="10"/>
        <v>0</v>
      </c>
      <c r="AH71" s="411">
        <f t="shared" si="10"/>
        <v>0</v>
      </c>
      <c r="AI71" s="411">
        <f t="shared" si="10"/>
        <v>0</v>
      </c>
      <c r="AJ71" s="411">
        <f t="shared" si="10"/>
        <v>0</v>
      </c>
      <c r="AK71" s="411">
        <f t="shared" si="10"/>
        <v>0</v>
      </c>
      <c r="AL71" s="411">
        <f t="shared" si="10"/>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6"/>
      <c r="Z72" s="771"/>
      <c r="AA72" s="771"/>
      <c r="AB72" s="771"/>
      <c r="AC72" s="77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5"/>
      <c r="Z73" s="415"/>
      <c r="AA73" s="415"/>
      <c r="AB73" s="415"/>
      <c r="AC73" s="415"/>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66">
        <f>Y73</f>
        <v>0</v>
      </c>
      <c r="Z74" s="766">
        <f t="shared" ref="Z74:AL74" si="11">Z73</f>
        <v>0</v>
      </c>
      <c r="AA74" s="766">
        <f t="shared" si="11"/>
        <v>0</v>
      </c>
      <c r="AB74" s="766">
        <f t="shared" si="11"/>
        <v>0</v>
      </c>
      <c r="AC74" s="766">
        <f t="shared" si="11"/>
        <v>0</v>
      </c>
      <c r="AD74" s="411">
        <f t="shared" si="11"/>
        <v>0</v>
      </c>
      <c r="AE74" s="411">
        <f t="shared" si="11"/>
        <v>0</v>
      </c>
      <c r="AF74" s="411">
        <f t="shared" si="11"/>
        <v>0</v>
      </c>
      <c r="AG74" s="411">
        <f t="shared" si="11"/>
        <v>0</v>
      </c>
      <c r="AH74" s="411">
        <f t="shared" si="11"/>
        <v>0</v>
      </c>
      <c r="AI74" s="411">
        <f t="shared" si="11"/>
        <v>0</v>
      </c>
      <c r="AJ74" s="411">
        <f t="shared" si="11"/>
        <v>0</v>
      </c>
      <c r="AK74" s="411">
        <f t="shared" si="11"/>
        <v>0</v>
      </c>
      <c r="AL74" s="411">
        <f t="shared" si="11"/>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18"/>
      <c r="Z75" s="418"/>
      <c r="AA75" s="416"/>
      <c r="AB75" s="416"/>
      <c r="AC75" s="416"/>
      <c r="AD75" s="412"/>
      <c r="AE75" s="412"/>
      <c r="AF75" s="412"/>
      <c r="AG75" s="412"/>
      <c r="AH75" s="412"/>
      <c r="AI75" s="412"/>
      <c r="AJ75" s="412"/>
      <c r="AK75" s="412"/>
      <c r="AL75" s="412"/>
      <c r="AM75" s="306"/>
    </row>
    <row r="76" spans="1:39" ht="30" outlineLevel="1">
      <c r="A76" s="522">
        <v>13</v>
      </c>
      <c r="B76" s="520" t="s">
        <v>106</v>
      </c>
      <c r="C76" s="291" t="s">
        <v>25</v>
      </c>
      <c r="D76" s="295">
        <v>120403</v>
      </c>
      <c r="E76" s="295">
        <v>106085</v>
      </c>
      <c r="F76" s="295">
        <v>106085</v>
      </c>
      <c r="G76" s="295">
        <v>106085</v>
      </c>
      <c r="H76" s="295">
        <v>106085</v>
      </c>
      <c r="I76" s="295">
        <v>106085</v>
      </c>
      <c r="J76" s="295">
        <v>106085</v>
      </c>
      <c r="K76" s="295">
        <v>106085</v>
      </c>
      <c r="L76" s="295">
        <v>48080</v>
      </c>
      <c r="M76" s="295">
        <v>48080</v>
      </c>
      <c r="N76" s="295">
        <v>12</v>
      </c>
      <c r="O76" s="295">
        <v>42</v>
      </c>
      <c r="P76" s="295">
        <v>40</v>
      </c>
      <c r="Q76" s="295">
        <v>40</v>
      </c>
      <c r="R76" s="295">
        <v>40</v>
      </c>
      <c r="S76" s="295">
        <v>40</v>
      </c>
      <c r="T76" s="295">
        <v>40</v>
      </c>
      <c r="U76" s="295">
        <v>40</v>
      </c>
      <c r="V76" s="295">
        <v>40</v>
      </c>
      <c r="W76" s="295">
        <v>37</v>
      </c>
      <c r="X76" s="295">
        <v>37</v>
      </c>
      <c r="Y76" s="765">
        <v>0</v>
      </c>
      <c r="Z76" s="765">
        <v>0</v>
      </c>
      <c r="AA76" s="765">
        <v>1</v>
      </c>
      <c r="AB76" s="765"/>
      <c r="AC76" s="415"/>
      <c r="AD76" s="410"/>
      <c r="AE76" s="410"/>
      <c r="AF76" s="415"/>
      <c r="AG76" s="415"/>
      <c r="AH76" s="415"/>
      <c r="AI76" s="415"/>
      <c r="AJ76" s="415"/>
      <c r="AK76" s="415"/>
      <c r="AL76" s="415"/>
      <c r="AM76" s="296">
        <f>SUM(Y76:AL76)</f>
        <v>1</v>
      </c>
    </row>
    <row r="77" spans="1:39" outlineLevel="1">
      <c r="B77" s="520" t="s">
        <v>267</v>
      </c>
      <c r="C77" s="291" t="s">
        <v>163</v>
      </c>
      <c r="D77" s="295">
        <v>0</v>
      </c>
      <c r="E77" s="295">
        <v>0</v>
      </c>
      <c r="F77" s="295">
        <v>0</v>
      </c>
      <c r="G77" s="295">
        <v>0</v>
      </c>
      <c r="H77" s="295">
        <v>0</v>
      </c>
      <c r="I77" s="295">
        <v>0</v>
      </c>
      <c r="J77" s="295">
        <v>0</v>
      </c>
      <c r="K77" s="295">
        <v>0</v>
      </c>
      <c r="L77" s="295">
        <v>0</v>
      </c>
      <c r="M77" s="295">
        <v>0</v>
      </c>
      <c r="N77" s="295">
        <f>N76</f>
        <v>12</v>
      </c>
      <c r="O77" s="295">
        <v>0</v>
      </c>
      <c r="P77" s="295">
        <v>0</v>
      </c>
      <c r="Q77" s="295">
        <v>0</v>
      </c>
      <c r="R77" s="295">
        <v>0</v>
      </c>
      <c r="S77" s="295">
        <v>0</v>
      </c>
      <c r="T77" s="295">
        <v>0</v>
      </c>
      <c r="U77" s="295">
        <v>0</v>
      </c>
      <c r="V77" s="295">
        <v>0</v>
      </c>
      <c r="W77" s="295">
        <v>0</v>
      </c>
      <c r="X77" s="295">
        <v>0</v>
      </c>
      <c r="Y77" s="766">
        <f>Y76</f>
        <v>0</v>
      </c>
      <c r="Z77" s="766">
        <f t="shared" ref="Z77:AL77" si="12">Z76</f>
        <v>0</v>
      </c>
      <c r="AA77" s="766">
        <f t="shared" si="12"/>
        <v>1</v>
      </c>
      <c r="AB77" s="766">
        <f t="shared" si="12"/>
        <v>0</v>
      </c>
      <c r="AC77" s="766">
        <f t="shared" si="12"/>
        <v>0</v>
      </c>
      <c r="AD77" s="411">
        <f t="shared" si="12"/>
        <v>0</v>
      </c>
      <c r="AE77" s="411">
        <f t="shared" si="12"/>
        <v>0</v>
      </c>
      <c r="AF77" s="411">
        <f t="shared" si="12"/>
        <v>0</v>
      </c>
      <c r="AG77" s="411">
        <f t="shared" si="12"/>
        <v>0</v>
      </c>
      <c r="AH77" s="411">
        <f t="shared" si="12"/>
        <v>0</v>
      </c>
      <c r="AI77" s="411">
        <f t="shared" si="12"/>
        <v>0</v>
      </c>
      <c r="AJ77" s="411">
        <f t="shared" si="12"/>
        <v>0</v>
      </c>
      <c r="AK77" s="411">
        <f t="shared" si="12"/>
        <v>0</v>
      </c>
      <c r="AL77" s="411">
        <f t="shared" si="12"/>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6"/>
      <c r="Z78" s="416"/>
      <c r="AA78" s="416"/>
      <c r="AB78" s="416"/>
      <c r="AC78" s="416"/>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772"/>
      <c r="Z79" s="772"/>
      <c r="AA79" s="772"/>
      <c r="AB79" s="772"/>
      <c r="AC79" s="768"/>
      <c r="AD79" s="414"/>
      <c r="AE79" s="414"/>
      <c r="AF79" s="414"/>
      <c r="AG79" s="414"/>
      <c r="AH79" s="414"/>
      <c r="AI79" s="414"/>
      <c r="AJ79" s="414"/>
      <c r="AK79" s="414"/>
      <c r="AL79" s="414"/>
      <c r="AM79" s="292"/>
    </row>
    <row r="80" spans="1:39" outlineLevel="1">
      <c r="A80" s="522">
        <v>14</v>
      </c>
      <c r="B80" s="315" t="s">
        <v>108</v>
      </c>
      <c r="C80" s="291" t="s">
        <v>25</v>
      </c>
      <c r="D80" s="295">
        <v>13764</v>
      </c>
      <c r="E80" s="295">
        <v>10286</v>
      </c>
      <c r="F80" s="295">
        <v>9610</v>
      </c>
      <c r="G80" s="295">
        <v>8934</v>
      </c>
      <c r="H80" s="295">
        <v>8934</v>
      </c>
      <c r="I80" s="295">
        <v>8934</v>
      </c>
      <c r="J80" s="295">
        <v>8645</v>
      </c>
      <c r="K80" s="295">
        <v>8645</v>
      </c>
      <c r="L80" s="295">
        <v>3541</v>
      </c>
      <c r="M80" s="295">
        <v>3541</v>
      </c>
      <c r="N80" s="295">
        <v>12</v>
      </c>
      <c r="O80" s="295">
        <v>1</v>
      </c>
      <c r="P80" s="295">
        <v>1</v>
      </c>
      <c r="Q80" s="295">
        <v>1</v>
      </c>
      <c r="R80" s="295">
        <v>1</v>
      </c>
      <c r="S80" s="295">
        <v>1</v>
      </c>
      <c r="T80" s="295">
        <v>1</v>
      </c>
      <c r="U80" s="295">
        <v>1</v>
      </c>
      <c r="V80" s="295">
        <v>1</v>
      </c>
      <c r="W80" s="295">
        <v>0</v>
      </c>
      <c r="X80" s="295">
        <v>0</v>
      </c>
      <c r="Y80" s="765">
        <v>1</v>
      </c>
      <c r="Z80" s="765"/>
      <c r="AA80" s="765"/>
      <c r="AB80" s="765"/>
      <c r="AC80" s="415"/>
      <c r="AD80" s="410"/>
      <c r="AE80" s="410"/>
      <c r="AF80" s="410"/>
      <c r="AG80" s="410"/>
      <c r="AH80" s="410"/>
      <c r="AI80" s="410"/>
      <c r="AJ80" s="410"/>
      <c r="AK80" s="410"/>
      <c r="AL80" s="410"/>
      <c r="AM80" s="296">
        <f>SUM(Y80:AL80)</f>
        <v>1</v>
      </c>
    </row>
    <row r="81" spans="1:40" outlineLevel="1">
      <c r="B81" s="294" t="s">
        <v>267</v>
      </c>
      <c r="C81" s="291" t="s">
        <v>163</v>
      </c>
      <c r="D81" s="295">
        <v>0</v>
      </c>
      <c r="E81" s="295">
        <v>0</v>
      </c>
      <c r="F81" s="295">
        <v>0</v>
      </c>
      <c r="G81" s="295">
        <v>0</v>
      </c>
      <c r="H81" s="295">
        <v>0</v>
      </c>
      <c r="I81" s="295">
        <v>0</v>
      </c>
      <c r="J81" s="295">
        <v>0</v>
      </c>
      <c r="K81" s="295">
        <v>0</v>
      </c>
      <c r="L81" s="295">
        <v>0</v>
      </c>
      <c r="M81" s="295">
        <v>0</v>
      </c>
      <c r="N81" s="295">
        <f>N80</f>
        <v>12</v>
      </c>
      <c r="O81" s="295">
        <v>0</v>
      </c>
      <c r="P81" s="295">
        <v>0</v>
      </c>
      <c r="Q81" s="295">
        <v>0</v>
      </c>
      <c r="R81" s="295">
        <v>0</v>
      </c>
      <c r="S81" s="295">
        <v>0</v>
      </c>
      <c r="T81" s="295">
        <v>0</v>
      </c>
      <c r="U81" s="295">
        <v>0</v>
      </c>
      <c r="V81" s="295">
        <v>0</v>
      </c>
      <c r="W81" s="295">
        <v>0</v>
      </c>
      <c r="X81" s="295">
        <v>0</v>
      </c>
      <c r="Y81" s="766">
        <f>Y80</f>
        <v>1</v>
      </c>
      <c r="Z81" s="766">
        <f t="shared" ref="Z81:AC81" si="13">Z80</f>
        <v>0</v>
      </c>
      <c r="AA81" s="766">
        <f t="shared" si="13"/>
        <v>0</v>
      </c>
      <c r="AB81" s="766">
        <f t="shared" si="13"/>
        <v>0</v>
      </c>
      <c r="AC81" s="766">
        <f t="shared" si="13"/>
        <v>0</v>
      </c>
      <c r="AD81" s="411">
        <f>AD80</f>
        <v>0</v>
      </c>
      <c r="AE81" s="411">
        <f t="shared" ref="AE81:AL81" si="14">AE80</f>
        <v>0</v>
      </c>
      <c r="AF81" s="411">
        <f t="shared" si="14"/>
        <v>0</v>
      </c>
      <c r="AG81" s="411">
        <f t="shared" si="14"/>
        <v>0</v>
      </c>
      <c r="AH81" s="411">
        <f t="shared" si="14"/>
        <v>0</v>
      </c>
      <c r="AI81" s="411">
        <f t="shared" si="14"/>
        <v>0</v>
      </c>
      <c r="AJ81" s="411">
        <f t="shared" si="14"/>
        <v>0</v>
      </c>
      <c r="AK81" s="411">
        <f t="shared" si="14"/>
        <v>0</v>
      </c>
      <c r="AL81" s="411">
        <f t="shared" si="14"/>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766"/>
      <c r="Z82" s="766"/>
      <c r="AA82" s="766"/>
      <c r="AB82" s="766"/>
      <c r="AC82" s="766"/>
      <c r="AD82" s="411"/>
      <c r="AE82" s="411"/>
      <c r="AF82" s="411"/>
      <c r="AG82" s="411"/>
      <c r="AH82" s="411"/>
      <c r="AI82" s="411"/>
      <c r="AJ82" s="411"/>
      <c r="AK82" s="411"/>
      <c r="AL82" s="411"/>
      <c r="AM82" s="516"/>
      <c r="AN82" s="629"/>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2"/>
      <c r="AE83" s="416"/>
      <c r="AF83" s="416"/>
      <c r="AG83" s="416"/>
      <c r="AH83" s="416"/>
      <c r="AI83" s="416"/>
      <c r="AJ83" s="416"/>
      <c r="AK83" s="416"/>
      <c r="AL83" s="416"/>
      <c r="AM83" s="517"/>
      <c r="AN83" s="630"/>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5"/>
      <c r="Z84" s="415"/>
      <c r="AA84" s="415"/>
      <c r="AB84" s="415"/>
      <c r="AC84" s="415"/>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66">
        <f>Y84</f>
        <v>0</v>
      </c>
      <c r="Z85" s="766">
        <f t="shared" ref="Z85:AC85" si="15">Z84</f>
        <v>0</v>
      </c>
      <c r="AA85" s="766">
        <f t="shared" si="15"/>
        <v>0</v>
      </c>
      <c r="AB85" s="766">
        <f t="shared" si="15"/>
        <v>0</v>
      </c>
      <c r="AC85" s="766">
        <f t="shared" si="15"/>
        <v>0</v>
      </c>
      <c r="AD85" s="411">
        <f>AD84</f>
        <v>0</v>
      </c>
      <c r="AE85" s="411">
        <f t="shared" ref="AE85:AL85" si="16">AE84</f>
        <v>0</v>
      </c>
      <c r="AF85" s="411">
        <f t="shared" si="16"/>
        <v>0</v>
      </c>
      <c r="AG85" s="411">
        <f t="shared" si="16"/>
        <v>0</v>
      </c>
      <c r="AH85" s="411">
        <f t="shared" si="16"/>
        <v>0</v>
      </c>
      <c r="AI85" s="411">
        <f t="shared" si="16"/>
        <v>0</v>
      </c>
      <c r="AJ85" s="411">
        <f t="shared" si="16"/>
        <v>0</v>
      </c>
      <c r="AK85" s="411">
        <f t="shared" si="16"/>
        <v>0</v>
      </c>
      <c r="AL85" s="411">
        <f t="shared" si="16"/>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6"/>
      <c r="Z86" s="416"/>
      <c r="AA86" s="416"/>
      <c r="AB86" s="416"/>
      <c r="AC86" s="416"/>
      <c r="AD86" s="412"/>
      <c r="AE86" s="412"/>
      <c r="AF86" s="412"/>
      <c r="AG86" s="412"/>
      <c r="AH86" s="412"/>
      <c r="AI86" s="412"/>
      <c r="AJ86" s="412"/>
      <c r="AK86" s="412"/>
      <c r="AL86" s="412"/>
      <c r="AM86" s="306"/>
    </row>
    <row r="87" spans="1:40" s="283" customFormat="1" outlineLevel="1">
      <c r="A87" s="522">
        <v>16</v>
      </c>
      <c r="B87" s="324" t="s">
        <v>491</v>
      </c>
      <c r="C87" s="291" t="s">
        <v>25</v>
      </c>
      <c r="D87" s="295">
        <v>136181</v>
      </c>
      <c r="E87" s="295">
        <v>136181</v>
      </c>
      <c r="F87" s="295">
        <v>136181</v>
      </c>
      <c r="G87" s="295">
        <v>136181</v>
      </c>
      <c r="H87" s="295">
        <v>136181</v>
      </c>
      <c r="I87" s="295">
        <v>136181</v>
      </c>
      <c r="J87" s="295">
        <v>136181</v>
      </c>
      <c r="K87" s="295">
        <v>136181</v>
      </c>
      <c r="L87" s="295">
        <v>122226</v>
      </c>
      <c r="M87" s="295">
        <v>122226</v>
      </c>
      <c r="N87" s="295">
        <v>0</v>
      </c>
      <c r="O87" s="295">
        <v>110</v>
      </c>
      <c r="P87" s="295">
        <v>110</v>
      </c>
      <c r="Q87" s="295">
        <v>110</v>
      </c>
      <c r="R87" s="295">
        <v>110</v>
      </c>
      <c r="S87" s="295">
        <v>110</v>
      </c>
      <c r="T87" s="295">
        <v>110</v>
      </c>
      <c r="U87" s="295">
        <v>110</v>
      </c>
      <c r="V87" s="295">
        <v>110</v>
      </c>
      <c r="W87" s="295">
        <v>106</v>
      </c>
      <c r="X87" s="295">
        <v>106</v>
      </c>
      <c r="Y87" s="765">
        <v>0</v>
      </c>
      <c r="Z87" s="765">
        <v>0</v>
      </c>
      <c r="AA87" s="765">
        <v>1</v>
      </c>
      <c r="AB87" s="765"/>
      <c r="AC87" s="415"/>
      <c r="AD87" s="410"/>
      <c r="AE87" s="410"/>
      <c r="AF87" s="410"/>
      <c r="AG87" s="410"/>
      <c r="AH87" s="410"/>
      <c r="AI87" s="410"/>
      <c r="AJ87" s="410"/>
      <c r="AK87" s="410"/>
      <c r="AL87" s="410"/>
      <c r="AM87" s="296">
        <f>SUM(Y87:AL87)</f>
        <v>1</v>
      </c>
    </row>
    <row r="88" spans="1:40" s="283" customFormat="1" outlineLevel="1">
      <c r="A88" s="522"/>
      <c r="B88" s="324" t="s">
        <v>267</v>
      </c>
      <c r="C88" s="291" t="s">
        <v>163</v>
      </c>
      <c r="D88" s="295">
        <v>0</v>
      </c>
      <c r="E88" s="295">
        <v>0</v>
      </c>
      <c r="F88" s="295">
        <v>0</v>
      </c>
      <c r="G88" s="295">
        <v>0</v>
      </c>
      <c r="H88" s="295">
        <v>0</v>
      </c>
      <c r="I88" s="295">
        <v>0</v>
      </c>
      <c r="J88" s="295">
        <v>0</v>
      </c>
      <c r="K88" s="295">
        <v>0</v>
      </c>
      <c r="L88" s="295">
        <v>0</v>
      </c>
      <c r="M88" s="295">
        <v>0</v>
      </c>
      <c r="N88" s="295">
        <f>N87</f>
        <v>0</v>
      </c>
      <c r="O88" s="295">
        <v>0</v>
      </c>
      <c r="P88" s="295">
        <v>0</v>
      </c>
      <c r="Q88" s="295">
        <v>0</v>
      </c>
      <c r="R88" s="295">
        <v>0</v>
      </c>
      <c r="S88" s="295">
        <v>0</v>
      </c>
      <c r="T88" s="295">
        <v>0</v>
      </c>
      <c r="U88" s="295">
        <v>0</v>
      </c>
      <c r="V88" s="295">
        <v>0</v>
      </c>
      <c r="W88" s="295">
        <v>0</v>
      </c>
      <c r="X88" s="295">
        <v>0</v>
      </c>
      <c r="Y88" s="766">
        <f>Y87</f>
        <v>0</v>
      </c>
      <c r="Z88" s="766">
        <f t="shared" ref="Z88:AC88" si="17">Z87</f>
        <v>0</v>
      </c>
      <c r="AA88" s="766">
        <f t="shared" si="17"/>
        <v>1</v>
      </c>
      <c r="AB88" s="766">
        <f t="shared" si="17"/>
        <v>0</v>
      </c>
      <c r="AC88" s="766">
        <f t="shared" si="17"/>
        <v>0</v>
      </c>
      <c r="AD88" s="411">
        <f>AD87</f>
        <v>0</v>
      </c>
      <c r="AE88" s="411">
        <f t="shared" ref="AE88:AL88" si="18">AE87</f>
        <v>0</v>
      </c>
      <c r="AF88" s="411">
        <f t="shared" si="18"/>
        <v>0</v>
      </c>
      <c r="AG88" s="411">
        <f t="shared" si="18"/>
        <v>0</v>
      </c>
      <c r="AH88" s="411">
        <f t="shared" si="18"/>
        <v>0</v>
      </c>
      <c r="AI88" s="411">
        <f t="shared" si="18"/>
        <v>0</v>
      </c>
      <c r="AJ88" s="411">
        <f t="shared" si="18"/>
        <v>0</v>
      </c>
      <c r="AK88" s="411">
        <f t="shared" si="18"/>
        <v>0</v>
      </c>
      <c r="AL88" s="411">
        <f t="shared" si="18"/>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768"/>
      <c r="Z90" s="768"/>
      <c r="AA90" s="768"/>
      <c r="AB90" s="768"/>
      <c r="AC90" s="768"/>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70"/>
      <c r="Z91" s="415"/>
      <c r="AA91" s="415"/>
      <c r="AB91" s="415"/>
      <c r="AC91" s="415"/>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66">
        <f>Y91</f>
        <v>0</v>
      </c>
      <c r="Z92" s="766">
        <f t="shared" ref="Z92:AL92" si="19">Z91</f>
        <v>0</v>
      </c>
      <c r="AA92" s="766">
        <f t="shared" si="19"/>
        <v>0</v>
      </c>
      <c r="AB92" s="766">
        <f t="shared" si="19"/>
        <v>0</v>
      </c>
      <c r="AC92" s="766">
        <f t="shared" si="19"/>
        <v>0</v>
      </c>
      <c r="AD92" s="411">
        <f t="shared" si="19"/>
        <v>0</v>
      </c>
      <c r="AE92" s="411">
        <f t="shared" si="19"/>
        <v>0</v>
      </c>
      <c r="AF92" s="411">
        <f t="shared" si="19"/>
        <v>0</v>
      </c>
      <c r="AG92" s="411">
        <f t="shared" si="19"/>
        <v>0</v>
      </c>
      <c r="AH92" s="411">
        <f t="shared" si="19"/>
        <v>0</v>
      </c>
      <c r="AI92" s="411">
        <f t="shared" si="19"/>
        <v>0</v>
      </c>
      <c r="AJ92" s="411">
        <f t="shared" si="19"/>
        <v>0</v>
      </c>
      <c r="AK92" s="411">
        <f t="shared" si="19"/>
        <v>0</v>
      </c>
      <c r="AL92" s="411">
        <f t="shared" si="19"/>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18"/>
      <c r="Z93" s="773"/>
      <c r="AA93" s="773"/>
      <c r="AB93" s="773"/>
      <c r="AC93" s="773"/>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70"/>
      <c r="Z94" s="415"/>
      <c r="AA94" s="415"/>
      <c r="AB94" s="415"/>
      <c r="AC94" s="415"/>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66">
        <f>Y94</f>
        <v>0</v>
      </c>
      <c r="Z95" s="766">
        <f t="shared" ref="Z95:AL95" si="20">Z94</f>
        <v>0</v>
      </c>
      <c r="AA95" s="766">
        <f t="shared" si="20"/>
        <v>0</v>
      </c>
      <c r="AB95" s="766">
        <f t="shared" si="20"/>
        <v>0</v>
      </c>
      <c r="AC95" s="766">
        <f t="shared" si="20"/>
        <v>0</v>
      </c>
      <c r="AD95" s="411">
        <f t="shared" si="20"/>
        <v>0</v>
      </c>
      <c r="AE95" s="411">
        <f t="shared" si="20"/>
        <v>0</v>
      </c>
      <c r="AF95" s="411">
        <f t="shared" si="20"/>
        <v>0</v>
      </c>
      <c r="AG95" s="411">
        <f t="shared" si="20"/>
        <v>0</v>
      </c>
      <c r="AH95" s="411">
        <f t="shared" si="20"/>
        <v>0</v>
      </c>
      <c r="AI95" s="411">
        <f t="shared" si="20"/>
        <v>0</v>
      </c>
      <c r="AJ95" s="411">
        <f t="shared" si="20"/>
        <v>0</v>
      </c>
      <c r="AK95" s="411">
        <f t="shared" si="20"/>
        <v>0</v>
      </c>
      <c r="AL95" s="411">
        <f t="shared" si="20"/>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17"/>
      <c r="Z96" s="774"/>
      <c r="AA96" s="774"/>
      <c r="AB96" s="774"/>
      <c r="AC96" s="77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70"/>
      <c r="Z97" s="415"/>
      <c r="AA97" s="415"/>
      <c r="AB97" s="415"/>
      <c r="AC97" s="415"/>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66">
        <f>Y97</f>
        <v>0</v>
      </c>
      <c r="Z98" s="766">
        <f t="shared" ref="Z98:AL98" si="21">Z97</f>
        <v>0</v>
      </c>
      <c r="AA98" s="766">
        <f t="shared" si="21"/>
        <v>0</v>
      </c>
      <c r="AB98" s="766">
        <f t="shared" si="21"/>
        <v>0</v>
      </c>
      <c r="AC98" s="766">
        <f t="shared" si="21"/>
        <v>0</v>
      </c>
      <c r="AD98" s="411">
        <f t="shared" si="21"/>
        <v>0</v>
      </c>
      <c r="AE98" s="411">
        <f t="shared" si="21"/>
        <v>0</v>
      </c>
      <c r="AF98" s="411">
        <f t="shared" si="21"/>
        <v>0</v>
      </c>
      <c r="AG98" s="411">
        <f t="shared" si="21"/>
        <v>0</v>
      </c>
      <c r="AH98" s="411">
        <f t="shared" si="21"/>
        <v>0</v>
      </c>
      <c r="AI98" s="411">
        <f t="shared" si="21"/>
        <v>0</v>
      </c>
      <c r="AJ98" s="411">
        <f t="shared" si="21"/>
        <v>0</v>
      </c>
      <c r="AK98" s="411">
        <f t="shared" si="21"/>
        <v>0</v>
      </c>
      <c r="AL98" s="411">
        <f t="shared" si="21"/>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6"/>
      <c r="Z99" s="416"/>
      <c r="AA99" s="416"/>
      <c r="AB99" s="416"/>
      <c r="AC99" s="416"/>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70"/>
      <c r="Z100" s="415"/>
      <c r="AA100" s="415"/>
      <c r="AB100" s="415"/>
      <c r="AC100" s="415"/>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66">
        <f t="shared" ref="Y101:AL101" si="22">Y100</f>
        <v>0</v>
      </c>
      <c r="Z101" s="766">
        <f t="shared" si="22"/>
        <v>0</v>
      </c>
      <c r="AA101" s="766">
        <f t="shared" si="22"/>
        <v>0</v>
      </c>
      <c r="AB101" s="766">
        <f t="shared" si="22"/>
        <v>0</v>
      </c>
      <c r="AC101" s="766">
        <f t="shared" si="22"/>
        <v>0</v>
      </c>
      <c r="AD101" s="411">
        <f t="shared" si="22"/>
        <v>0</v>
      </c>
      <c r="AE101" s="411">
        <f t="shared" si="22"/>
        <v>0</v>
      </c>
      <c r="AF101" s="411">
        <f t="shared" si="22"/>
        <v>0</v>
      </c>
      <c r="AG101" s="411">
        <f t="shared" si="22"/>
        <v>0</v>
      </c>
      <c r="AH101" s="411">
        <f t="shared" si="22"/>
        <v>0</v>
      </c>
      <c r="AI101" s="411">
        <f t="shared" si="22"/>
        <v>0</v>
      </c>
      <c r="AJ101" s="411">
        <f t="shared" si="22"/>
        <v>0</v>
      </c>
      <c r="AK101" s="411">
        <f t="shared" si="22"/>
        <v>0</v>
      </c>
      <c r="AL101" s="411">
        <f t="shared" si="22"/>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6"/>
      <c r="Z102" s="416"/>
      <c r="AA102" s="416"/>
      <c r="AB102" s="416"/>
      <c r="AC102" s="416"/>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18"/>
      <c r="Z103" s="773"/>
      <c r="AA103" s="773"/>
      <c r="AB103" s="773"/>
      <c r="AC103" s="773"/>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18"/>
      <c r="Z104" s="773"/>
      <c r="AA104" s="773"/>
      <c r="AB104" s="773"/>
      <c r="AC104" s="773"/>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69"/>
      <c r="Z105" s="415"/>
      <c r="AA105" s="415"/>
      <c r="AB105" s="415"/>
      <c r="AC105" s="415"/>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766">
        <f>Y105</f>
        <v>0</v>
      </c>
      <c r="Z106" s="766">
        <f t="shared" ref="Z106:AL106" si="23">Z105</f>
        <v>0</v>
      </c>
      <c r="AA106" s="766">
        <f t="shared" si="23"/>
        <v>0</v>
      </c>
      <c r="AB106" s="766">
        <f t="shared" si="23"/>
        <v>0</v>
      </c>
      <c r="AC106" s="766">
        <f t="shared" si="23"/>
        <v>0</v>
      </c>
      <c r="AD106" s="411">
        <f t="shared" si="23"/>
        <v>0</v>
      </c>
      <c r="AE106" s="411">
        <f t="shared" si="23"/>
        <v>0</v>
      </c>
      <c r="AF106" s="411">
        <f t="shared" si="23"/>
        <v>0</v>
      </c>
      <c r="AG106" s="411">
        <f t="shared" si="23"/>
        <v>0</v>
      </c>
      <c r="AH106" s="411">
        <f t="shared" si="23"/>
        <v>0</v>
      </c>
      <c r="AI106" s="411">
        <f t="shared" si="23"/>
        <v>0</v>
      </c>
      <c r="AJ106" s="411">
        <f t="shared" si="23"/>
        <v>0</v>
      </c>
      <c r="AK106" s="411">
        <f t="shared" si="23"/>
        <v>0</v>
      </c>
      <c r="AL106" s="411">
        <f t="shared" si="23"/>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18"/>
      <c r="Z107" s="773"/>
      <c r="AA107" s="773"/>
      <c r="AB107" s="773"/>
      <c r="AC107" s="773"/>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69"/>
      <c r="Z108" s="415"/>
      <c r="AA108" s="415"/>
      <c r="AB108" s="415"/>
      <c r="AC108" s="415"/>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766">
        <f>Y108</f>
        <v>0</v>
      </c>
      <c r="Z109" s="766">
        <f t="shared" ref="Z109:AL109" si="24">Z108</f>
        <v>0</v>
      </c>
      <c r="AA109" s="766">
        <f t="shared" si="24"/>
        <v>0</v>
      </c>
      <c r="AB109" s="766">
        <f t="shared" si="24"/>
        <v>0</v>
      </c>
      <c r="AC109" s="766">
        <f t="shared" si="24"/>
        <v>0</v>
      </c>
      <c r="AD109" s="411">
        <f t="shared" si="24"/>
        <v>0</v>
      </c>
      <c r="AE109" s="411">
        <f t="shared" si="24"/>
        <v>0</v>
      </c>
      <c r="AF109" s="411">
        <f t="shared" si="24"/>
        <v>0</v>
      </c>
      <c r="AG109" s="411">
        <f t="shared" si="24"/>
        <v>0</v>
      </c>
      <c r="AH109" s="411">
        <f t="shared" si="24"/>
        <v>0</v>
      </c>
      <c r="AI109" s="411">
        <f t="shared" si="24"/>
        <v>0</v>
      </c>
      <c r="AJ109" s="411">
        <f t="shared" si="24"/>
        <v>0</v>
      </c>
      <c r="AK109" s="411">
        <f t="shared" si="24"/>
        <v>0</v>
      </c>
      <c r="AL109" s="411">
        <f t="shared" si="24"/>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8"/>
      <c r="Z110" s="773"/>
      <c r="AA110" s="773"/>
      <c r="AB110" s="773"/>
      <c r="AC110" s="773"/>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c r="Z111" s="415"/>
      <c r="AA111" s="415"/>
      <c r="AB111" s="415"/>
      <c r="AC111" s="415"/>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766">
        <f>Y111</f>
        <v>0</v>
      </c>
      <c r="Z112" s="766">
        <f t="shared" ref="Z112:AL112" si="25">Z111</f>
        <v>0</v>
      </c>
      <c r="AA112" s="766">
        <f t="shared" si="25"/>
        <v>0</v>
      </c>
      <c r="AB112" s="766">
        <f t="shared" si="25"/>
        <v>0</v>
      </c>
      <c r="AC112" s="766">
        <f t="shared" si="25"/>
        <v>0</v>
      </c>
      <c r="AD112" s="411">
        <f t="shared" si="25"/>
        <v>0</v>
      </c>
      <c r="AE112" s="411">
        <f t="shared" si="25"/>
        <v>0</v>
      </c>
      <c r="AF112" s="411">
        <f t="shared" si="25"/>
        <v>0</v>
      </c>
      <c r="AG112" s="411">
        <f t="shared" si="25"/>
        <v>0</v>
      </c>
      <c r="AH112" s="411">
        <f t="shared" si="25"/>
        <v>0</v>
      </c>
      <c r="AI112" s="411">
        <f t="shared" si="25"/>
        <v>0</v>
      </c>
      <c r="AJ112" s="411">
        <f t="shared" si="25"/>
        <v>0</v>
      </c>
      <c r="AK112" s="411">
        <f t="shared" si="25"/>
        <v>0</v>
      </c>
      <c r="AL112" s="411">
        <f t="shared" si="25"/>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18"/>
      <c r="Z113" s="773"/>
      <c r="AA113" s="773"/>
      <c r="AB113" s="773"/>
      <c r="AC113" s="773"/>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5"/>
      <c r="Z114" s="415"/>
      <c r="AA114" s="415"/>
      <c r="AB114" s="415"/>
      <c r="AC114" s="415"/>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766">
        <f>Y114</f>
        <v>0</v>
      </c>
      <c r="Z115" s="766">
        <f t="shared" ref="Z115:AL115" si="26">Z114</f>
        <v>0</v>
      </c>
      <c r="AA115" s="766">
        <f t="shared" si="26"/>
        <v>0</v>
      </c>
      <c r="AB115" s="766">
        <f t="shared" si="26"/>
        <v>0</v>
      </c>
      <c r="AC115" s="766">
        <f t="shared" si="26"/>
        <v>0</v>
      </c>
      <c r="AD115" s="411">
        <f t="shared" si="26"/>
        <v>0</v>
      </c>
      <c r="AE115" s="411">
        <f t="shared" si="26"/>
        <v>0</v>
      </c>
      <c r="AF115" s="411">
        <f t="shared" si="26"/>
        <v>0</v>
      </c>
      <c r="AG115" s="411">
        <f t="shared" si="26"/>
        <v>0</v>
      </c>
      <c r="AH115" s="411">
        <f t="shared" si="26"/>
        <v>0</v>
      </c>
      <c r="AI115" s="411">
        <f t="shared" si="26"/>
        <v>0</v>
      </c>
      <c r="AJ115" s="411">
        <f t="shared" si="26"/>
        <v>0</v>
      </c>
      <c r="AK115" s="411">
        <f t="shared" si="26"/>
        <v>0</v>
      </c>
      <c r="AL115" s="411">
        <f t="shared" si="26"/>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6"/>
      <c r="Z116" s="773"/>
      <c r="AA116" s="773"/>
      <c r="AB116" s="773"/>
      <c r="AC116" s="773"/>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6"/>
      <c r="Z117" s="773"/>
      <c r="AA117" s="773"/>
      <c r="AB117" s="773"/>
      <c r="AC117" s="773"/>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70"/>
      <c r="Z118" s="415"/>
      <c r="AA118" s="415"/>
      <c r="AB118" s="415"/>
      <c r="AC118" s="415"/>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66">
        <f>Y118</f>
        <v>0</v>
      </c>
      <c r="Z119" s="766">
        <f t="shared" ref="Z119:AL119" si="27">Z118</f>
        <v>0</v>
      </c>
      <c r="AA119" s="766">
        <f t="shared" si="27"/>
        <v>0</v>
      </c>
      <c r="AB119" s="766">
        <f t="shared" si="27"/>
        <v>0</v>
      </c>
      <c r="AC119" s="766">
        <f t="shared" si="27"/>
        <v>0</v>
      </c>
      <c r="AD119" s="411">
        <f t="shared" si="27"/>
        <v>0</v>
      </c>
      <c r="AE119" s="411">
        <f t="shared" si="27"/>
        <v>0</v>
      </c>
      <c r="AF119" s="411">
        <f t="shared" si="27"/>
        <v>0</v>
      </c>
      <c r="AG119" s="411">
        <f t="shared" si="27"/>
        <v>0</v>
      </c>
      <c r="AH119" s="411">
        <f t="shared" si="27"/>
        <v>0</v>
      </c>
      <c r="AI119" s="411">
        <f t="shared" si="27"/>
        <v>0</v>
      </c>
      <c r="AJ119" s="411">
        <f t="shared" si="27"/>
        <v>0</v>
      </c>
      <c r="AK119" s="411">
        <f t="shared" si="27"/>
        <v>0</v>
      </c>
      <c r="AL119" s="411">
        <f t="shared" si="27"/>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6"/>
      <c r="Z120" s="773"/>
      <c r="AA120" s="773"/>
      <c r="AB120" s="773"/>
      <c r="AC120" s="773"/>
      <c r="AD120" s="425"/>
      <c r="AE120" s="425"/>
      <c r="AF120" s="425"/>
      <c r="AG120" s="425"/>
      <c r="AH120" s="425"/>
      <c r="AI120" s="425"/>
      <c r="AJ120" s="425"/>
      <c r="AK120" s="425"/>
      <c r="AL120" s="425"/>
      <c r="AM120" s="306"/>
    </row>
    <row r="121" spans="1:39" outlineLevel="1">
      <c r="A121" s="522">
        <v>26</v>
      </c>
      <c r="B121" s="520"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765">
        <v>0</v>
      </c>
      <c r="Z121" s="775">
        <v>0</v>
      </c>
      <c r="AA121" s="775">
        <v>1</v>
      </c>
      <c r="AB121" s="415"/>
      <c r="AC121" s="769"/>
      <c r="AD121" s="410"/>
      <c r="AE121" s="410"/>
      <c r="AF121" s="415"/>
      <c r="AG121" s="415"/>
      <c r="AH121" s="415"/>
      <c r="AI121" s="415"/>
      <c r="AJ121" s="415"/>
      <c r="AK121" s="415"/>
      <c r="AL121" s="415"/>
      <c r="AM121" s="296">
        <f>SUM(Y121:AL121)</f>
        <v>1</v>
      </c>
    </row>
    <row r="122" spans="1:39" outlineLevel="1">
      <c r="B122" s="294" t="s">
        <v>267</v>
      </c>
      <c r="C122" s="291" t="s">
        <v>163</v>
      </c>
      <c r="D122" s="295">
        <v>99485</v>
      </c>
      <c r="E122" s="295">
        <v>99485</v>
      </c>
      <c r="F122" s="295">
        <v>99485</v>
      </c>
      <c r="G122" s="295">
        <v>99485</v>
      </c>
      <c r="H122" s="295">
        <v>99485</v>
      </c>
      <c r="I122" s="295">
        <v>19787</v>
      </c>
      <c r="J122" s="295">
        <v>19786</v>
      </c>
      <c r="K122" s="295">
        <v>19786</v>
      </c>
      <c r="L122" s="295">
        <v>19786</v>
      </c>
      <c r="M122" s="295">
        <v>13946</v>
      </c>
      <c r="N122" s="295">
        <f>N121</f>
        <v>12</v>
      </c>
      <c r="O122" s="295">
        <v>11</v>
      </c>
      <c r="P122" s="295">
        <v>11</v>
      </c>
      <c r="Q122" s="295">
        <v>11</v>
      </c>
      <c r="R122" s="295">
        <v>11</v>
      </c>
      <c r="S122" s="295">
        <v>11</v>
      </c>
      <c r="T122" s="295">
        <v>2</v>
      </c>
      <c r="U122" s="295">
        <v>2</v>
      </c>
      <c r="V122" s="295">
        <v>2</v>
      </c>
      <c r="W122" s="295">
        <v>2</v>
      </c>
      <c r="X122" s="295">
        <v>2</v>
      </c>
      <c r="Y122" s="766">
        <f>Y121</f>
        <v>0</v>
      </c>
      <c r="Z122" s="766">
        <f t="shared" ref="Z122:AL122" si="28">Z121</f>
        <v>0</v>
      </c>
      <c r="AA122" s="766">
        <f t="shared" si="28"/>
        <v>1</v>
      </c>
      <c r="AB122" s="766">
        <f t="shared" si="28"/>
        <v>0</v>
      </c>
      <c r="AC122" s="766">
        <f t="shared" si="28"/>
        <v>0</v>
      </c>
      <c r="AD122" s="411">
        <f t="shared" si="28"/>
        <v>0</v>
      </c>
      <c r="AE122" s="411">
        <f t="shared" si="28"/>
        <v>0</v>
      </c>
      <c r="AF122" s="411">
        <f t="shared" si="28"/>
        <v>0</v>
      </c>
      <c r="AG122" s="411">
        <f t="shared" si="28"/>
        <v>0</v>
      </c>
      <c r="AH122" s="411">
        <f t="shared" si="28"/>
        <v>0</v>
      </c>
      <c r="AI122" s="411">
        <f t="shared" si="28"/>
        <v>0</v>
      </c>
      <c r="AJ122" s="411">
        <f t="shared" si="28"/>
        <v>0</v>
      </c>
      <c r="AK122" s="411">
        <f t="shared" si="28"/>
        <v>0</v>
      </c>
      <c r="AL122" s="411">
        <f t="shared" si="28"/>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6"/>
      <c r="Z123" s="773"/>
      <c r="AA123" s="773"/>
      <c r="AB123" s="773"/>
      <c r="AC123" s="773"/>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0"/>
      <c r="Z124" s="415"/>
      <c r="AA124" s="415"/>
      <c r="AB124" s="415"/>
      <c r="AC124" s="415"/>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66">
        <f>Y124</f>
        <v>0</v>
      </c>
      <c r="Z125" s="766">
        <f t="shared" ref="Z125:AL125" si="29">Z124</f>
        <v>0</v>
      </c>
      <c r="AA125" s="766">
        <f t="shared" si="29"/>
        <v>0</v>
      </c>
      <c r="AB125" s="766">
        <f t="shared" si="29"/>
        <v>0</v>
      </c>
      <c r="AC125" s="766">
        <f t="shared" si="29"/>
        <v>0</v>
      </c>
      <c r="AD125" s="411">
        <f t="shared" si="29"/>
        <v>0</v>
      </c>
      <c r="AE125" s="411">
        <f t="shared" si="29"/>
        <v>0</v>
      </c>
      <c r="AF125" s="411">
        <f t="shared" si="29"/>
        <v>0</v>
      </c>
      <c r="AG125" s="411">
        <f t="shared" si="29"/>
        <v>0</v>
      </c>
      <c r="AH125" s="411">
        <f t="shared" si="29"/>
        <v>0</v>
      </c>
      <c r="AI125" s="411">
        <f t="shared" si="29"/>
        <v>0</v>
      </c>
      <c r="AJ125" s="411">
        <f t="shared" si="29"/>
        <v>0</v>
      </c>
      <c r="AK125" s="411">
        <f t="shared" si="29"/>
        <v>0</v>
      </c>
      <c r="AL125" s="411">
        <f t="shared" si="29"/>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6"/>
      <c r="Z126" s="773"/>
      <c r="AA126" s="773"/>
      <c r="AB126" s="773"/>
      <c r="AC126" s="773"/>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70"/>
      <c r="Z127" s="415"/>
      <c r="AA127" s="415"/>
      <c r="AB127" s="415"/>
      <c r="AC127" s="415"/>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66">
        <f>Y127</f>
        <v>0</v>
      </c>
      <c r="Z128" s="766">
        <f t="shared" ref="Z128:AL128" si="30">Z127</f>
        <v>0</v>
      </c>
      <c r="AA128" s="766">
        <f t="shared" si="30"/>
        <v>0</v>
      </c>
      <c r="AB128" s="766">
        <f t="shared" si="30"/>
        <v>0</v>
      </c>
      <c r="AC128" s="766">
        <f t="shared" si="30"/>
        <v>0</v>
      </c>
      <c r="AD128" s="411">
        <f t="shared" si="30"/>
        <v>0</v>
      </c>
      <c r="AE128" s="411">
        <f t="shared" si="30"/>
        <v>0</v>
      </c>
      <c r="AF128" s="411">
        <f t="shared" si="30"/>
        <v>0</v>
      </c>
      <c r="AG128" s="411">
        <f t="shared" si="30"/>
        <v>0</v>
      </c>
      <c r="AH128" s="411">
        <f t="shared" si="30"/>
        <v>0</v>
      </c>
      <c r="AI128" s="411">
        <f t="shared" si="30"/>
        <v>0</v>
      </c>
      <c r="AJ128" s="411">
        <f t="shared" si="30"/>
        <v>0</v>
      </c>
      <c r="AK128" s="411">
        <f t="shared" si="30"/>
        <v>0</v>
      </c>
      <c r="AL128" s="411">
        <f t="shared" si="30"/>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6"/>
      <c r="Z129" s="773"/>
      <c r="AA129" s="773"/>
      <c r="AB129" s="773"/>
      <c r="AC129" s="773"/>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70"/>
      <c r="Z130" s="415"/>
      <c r="AA130" s="415"/>
      <c r="AB130" s="415"/>
      <c r="AC130" s="415"/>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66">
        <f>Y130</f>
        <v>0</v>
      </c>
      <c r="Z131" s="766">
        <f t="shared" ref="Z131:AL131" si="31">Z130</f>
        <v>0</v>
      </c>
      <c r="AA131" s="766">
        <f t="shared" si="31"/>
        <v>0</v>
      </c>
      <c r="AB131" s="766">
        <f t="shared" si="31"/>
        <v>0</v>
      </c>
      <c r="AC131" s="766">
        <f t="shared" si="31"/>
        <v>0</v>
      </c>
      <c r="AD131" s="411">
        <f t="shared" si="31"/>
        <v>0</v>
      </c>
      <c r="AE131" s="411">
        <f t="shared" si="31"/>
        <v>0</v>
      </c>
      <c r="AF131" s="411">
        <f t="shared" si="31"/>
        <v>0</v>
      </c>
      <c r="AG131" s="411">
        <f t="shared" si="31"/>
        <v>0</v>
      </c>
      <c r="AH131" s="411">
        <f t="shared" si="31"/>
        <v>0</v>
      </c>
      <c r="AI131" s="411">
        <f t="shared" si="31"/>
        <v>0</v>
      </c>
      <c r="AJ131" s="411">
        <f t="shared" si="31"/>
        <v>0</v>
      </c>
      <c r="AK131" s="411">
        <f t="shared" si="31"/>
        <v>0</v>
      </c>
      <c r="AL131" s="411">
        <f t="shared" si="31"/>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6"/>
      <c r="Z132" s="773"/>
      <c r="AA132" s="773"/>
      <c r="AB132" s="773"/>
      <c r="AC132" s="773"/>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70"/>
      <c r="Z133" s="415"/>
      <c r="AA133" s="415"/>
      <c r="AB133" s="415"/>
      <c r="AC133" s="415"/>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66">
        <f>Y133</f>
        <v>0</v>
      </c>
      <c r="Z134" s="766">
        <f t="shared" ref="Z134:AL134" si="32">Z133</f>
        <v>0</v>
      </c>
      <c r="AA134" s="766">
        <f t="shared" si="32"/>
        <v>0</v>
      </c>
      <c r="AB134" s="766">
        <f t="shared" si="32"/>
        <v>0</v>
      </c>
      <c r="AC134" s="766">
        <f t="shared" si="32"/>
        <v>0</v>
      </c>
      <c r="AD134" s="411">
        <f t="shared" si="32"/>
        <v>0</v>
      </c>
      <c r="AE134" s="411">
        <f t="shared" si="32"/>
        <v>0</v>
      </c>
      <c r="AF134" s="411">
        <f t="shared" si="32"/>
        <v>0</v>
      </c>
      <c r="AG134" s="411">
        <f t="shared" si="32"/>
        <v>0</v>
      </c>
      <c r="AH134" s="411">
        <f t="shared" si="32"/>
        <v>0</v>
      </c>
      <c r="AI134" s="411">
        <f t="shared" si="32"/>
        <v>0</v>
      </c>
      <c r="AJ134" s="411">
        <f t="shared" si="32"/>
        <v>0</v>
      </c>
      <c r="AK134" s="411">
        <f t="shared" si="32"/>
        <v>0</v>
      </c>
      <c r="AL134" s="411">
        <f t="shared" si="32"/>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6"/>
      <c r="Z135" s="773"/>
      <c r="AA135" s="773"/>
      <c r="AB135" s="773"/>
      <c r="AC135" s="773"/>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70"/>
      <c r="Z136" s="415"/>
      <c r="AA136" s="415"/>
      <c r="AB136" s="415"/>
      <c r="AC136" s="415"/>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66">
        <f>Y136</f>
        <v>0</v>
      </c>
      <c r="Z137" s="766">
        <f t="shared" ref="Z137:AL137" si="33">Z136</f>
        <v>0</v>
      </c>
      <c r="AA137" s="766">
        <f t="shared" si="33"/>
        <v>0</v>
      </c>
      <c r="AB137" s="766">
        <f t="shared" si="33"/>
        <v>0</v>
      </c>
      <c r="AC137" s="766">
        <f t="shared" si="33"/>
        <v>0</v>
      </c>
      <c r="AD137" s="411">
        <f t="shared" si="33"/>
        <v>0</v>
      </c>
      <c r="AE137" s="411">
        <f t="shared" si="33"/>
        <v>0</v>
      </c>
      <c r="AF137" s="411">
        <f t="shared" si="33"/>
        <v>0</v>
      </c>
      <c r="AG137" s="411">
        <f t="shared" si="33"/>
        <v>0</v>
      </c>
      <c r="AH137" s="411">
        <f t="shared" si="33"/>
        <v>0</v>
      </c>
      <c r="AI137" s="411">
        <f t="shared" si="33"/>
        <v>0</v>
      </c>
      <c r="AJ137" s="411">
        <f t="shared" si="33"/>
        <v>0</v>
      </c>
      <c r="AK137" s="411">
        <f t="shared" si="33"/>
        <v>0</v>
      </c>
      <c r="AL137" s="411">
        <f t="shared" si="33"/>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6"/>
      <c r="Z138" s="773"/>
      <c r="AA138" s="773"/>
      <c r="AB138" s="773"/>
      <c r="AC138" s="773"/>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70"/>
      <c r="Z139" s="415"/>
      <c r="AA139" s="415"/>
      <c r="AB139" s="415"/>
      <c r="AC139" s="415"/>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66">
        <f>Y139</f>
        <v>0</v>
      </c>
      <c r="Z140" s="766">
        <f t="shared" ref="Z140:AL140" si="34">Z139</f>
        <v>0</v>
      </c>
      <c r="AA140" s="766">
        <f t="shared" si="34"/>
        <v>0</v>
      </c>
      <c r="AB140" s="766">
        <f t="shared" si="34"/>
        <v>0</v>
      </c>
      <c r="AC140" s="766">
        <f t="shared" si="34"/>
        <v>0</v>
      </c>
      <c r="AD140" s="411">
        <f t="shared" si="34"/>
        <v>0</v>
      </c>
      <c r="AE140" s="411">
        <f t="shared" si="34"/>
        <v>0</v>
      </c>
      <c r="AF140" s="411">
        <f t="shared" si="34"/>
        <v>0</v>
      </c>
      <c r="AG140" s="411">
        <f t="shared" si="34"/>
        <v>0</v>
      </c>
      <c r="AH140" s="411">
        <f t="shared" si="34"/>
        <v>0</v>
      </c>
      <c r="AI140" s="411">
        <f t="shared" si="34"/>
        <v>0</v>
      </c>
      <c r="AJ140" s="411">
        <f t="shared" si="34"/>
        <v>0</v>
      </c>
      <c r="AK140" s="411">
        <f t="shared" si="34"/>
        <v>0</v>
      </c>
      <c r="AL140" s="411">
        <f t="shared" si="34"/>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6"/>
      <c r="Z141" s="773"/>
      <c r="AA141" s="773"/>
      <c r="AB141" s="773"/>
      <c r="AC141" s="773"/>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6"/>
      <c r="Z142" s="773"/>
      <c r="AA142" s="773"/>
      <c r="AB142" s="773"/>
      <c r="AC142" s="773"/>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70"/>
      <c r="Z143" s="415"/>
      <c r="AA143" s="415"/>
      <c r="AB143" s="415"/>
      <c r="AC143" s="415"/>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66">
        <f>Y143</f>
        <v>0</v>
      </c>
      <c r="Z144" s="766">
        <f t="shared" ref="Z144:AL144" si="35">Z143</f>
        <v>0</v>
      </c>
      <c r="AA144" s="766">
        <f t="shared" si="35"/>
        <v>0</v>
      </c>
      <c r="AB144" s="766">
        <f t="shared" si="35"/>
        <v>0</v>
      </c>
      <c r="AC144" s="766">
        <f t="shared" si="35"/>
        <v>0</v>
      </c>
      <c r="AD144" s="411">
        <f t="shared" si="35"/>
        <v>0</v>
      </c>
      <c r="AE144" s="411">
        <f t="shared" si="35"/>
        <v>0</v>
      </c>
      <c r="AF144" s="411">
        <f t="shared" si="35"/>
        <v>0</v>
      </c>
      <c r="AG144" s="411">
        <f t="shared" si="35"/>
        <v>0</v>
      </c>
      <c r="AH144" s="411">
        <f t="shared" si="35"/>
        <v>0</v>
      </c>
      <c r="AI144" s="411">
        <f t="shared" si="35"/>
        <v>0</v>
      </c>
      <c r="AJ144" s="411">
        <f t="shared" si="35"/>
        <v>0</v>
      </c>
      <c r="AK144" s="411">
        <f t="shared" si="35"/>
        <v>0</v>
      </c>
      <c r="AL144" s="411">
        <f t="shared" si="35"/>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6"/>
      <c r="Z145" s="773"/>
      <c r="AA145" s="773"/>
      <c r="AB145" s="773"/>
      <c r="AC145" s="773"/>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70"/>
      <c r="Z146" s="415"/>
      <c r="AA146" s="415"/>
      <c r="AB146" s="415"/>
      <c r="AC146" s="415"/>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66">
        <f>Y146</f>
        <v>0</v>
      </c>
      <c r="Z147" s="766">
        <f t="shared" ref="Z147:AL147" si="36">Z146</f>
        <v>0</v>
      </c>
      <c r="AA147" s="766">
        <f t="shared" si="36"/>
        <v>0</v>
      </c>
      <c r="AB147" s="766">
        <f t="shared" si="36"/>
        <v>0</v>
      </c>
      <c r="AC147" s="766">
        <f t="shared" si="36"/>
        <v>0</v>
      </c>
      <c r="AD147" s="411">
        <f t="shared" si="36"/>
        <v>0</v>
      </c>
      <c r="AE147" s="411">
        <f t="shared" si="36"/>
        <v>0</v>
      </c>
      <c r="AF147" s="411">
        <f t="shared" si="36"/>
        <v>0</v>
      </c>
      <c r="AG147" s="411">
        <f t="shared" si="36"/>
        <v>0</v>
      </c>
      <c r="AH147" s="411">
        <f t="shared" si="36"/>
        <v>0</v>
      </c>
      <c r="AI147" s="411">
        <f t="shared" si="36"/>
        <v>0</v>
      </c>
      <c r="AJ147" s="411">
        <f t="shared" si="36"/>
        <v>0</v>
      </c>
      <c r="AK147" s="411">
        <f t="shared" si="36"/>
        <v>0</v>
      </c>
      <c r="AL147" s="411">
        <f t="shared" si="36"/>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6"/>
      <c r="Z148" s="773"/>
      <c r="AA148" s="773"/>
      <c r="AB148" s="773"/>
      <c r="AC148" s="773"/>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70"/>
      <c r="Z149" s="415"/>
      <c r="AA149" s="415"/>
      <c r="AB149" s="415"/>
      <c r="AC149" s="415"/>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66">
        <f>Y149</f>
        <v>0</v>
      </c>
      <c r="Z150" s="766">
        <f t="shared" ref="Z150:AL150" si="37">Z149</f>
        <v>0</v>
      </c>
      <c r="AA150" s="766">
        <f t="shared" si="37"/>
        <v>0</v>
      </c>
      <c r="AB150" s="766">
        <f t="shared" si="37"/>
        <v>0</v>
      </c>
      <c r="AC150" s="766">
        <f t="shared" si="37"/>
        <v>0</v>
      </c>
      <c r="AD150" s="411">
        <f t="shared" si="37"/>
        <v>0</v>
      </c>
      <c r="AE150" s="411">
        <f t="shared" si="37"/>
        <v>0</v>
      </c>
      <c r="AF150" s="411">
        <f t="shared" si="37"/>
        <v>0</v>
      </c>
      <c r="AG150" s="411">
        <f t="shared" si="37"/>
        <v>0</v>
      </c>
      <c r="AH150" s="411">
        <f t="shared" si="37"/>
        <v>0</v>
      </c>
      <c r="AI150" s="411">
        <f t="shared" si="37"/>
        <v>0</v>
      </c>
      <c r="AJ150" s="411">
        <f t="shared" si="37"/>
        <v>0</v>
      </c>
      <c r="AK150" s="411">
        <f t="shared" si="37"/>
        <v>0</v>
      </c>
      <c r="AL150" s="411">
        <f t="shared" si="37"/>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6"/>
      <c r="Z151" s="773"/>
      <c r="AA151" s="773"/>
      <c r="AB151" s="773"/>
      <c r="AC151" s="773"/>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6"/>
      <c r="Z152" s="773"/>
      <c r="AA152" s="773"/>
      <c r="AB152" s="773"/>
      <c r="AC152" s="773"/>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70"/>
      <c r="Z153" s="415"/>
      <c r="AA153" s="415"/>
      <c r="AB153" s="415"/>
      <c r="AC153" s="415"/>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66">
        <f>Y153</f>
        <v>0</v>
      </c>
      <c r="Z154" s="766">
        <f t="shared" ref="Z154:AL154" si="38">Z153</f>
        <v>0</v>
      </c>
      <c r="AA154" s="766">
        <f t="shared" si="38"/>
        <v>0</v>
      </c>
      <c r="AB154" s="766">
        <f t="shared" si="38"/>
        <v>0</v>
      </c>
      <c r="AC154" s="766">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6"/>
      <c r="Z155" s="773"/>
      <c r="AA155" s="773"/>
      <c r="AB155" s="773"/>
      <c r="AC155" s="773"/>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70"/>
      <c r="Z156" s="415"/>
      <c r="AA156" s="415"/>
      <c r="AB156" s="415"/>
      <c r="AC156" s="415"/>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66">
        <f>Y156</f>
        <v>0</v>
      </c>
      <c r="Z157" s="766">
        <f t="shared" ref="Z157:AL157" si="39">Z156</f>
        <v>0</v>
      </c>
      <c r="AA157" s="766">
        <f t="shared" si="39"/>
        <v>0</v>
      </c>
      <c r="AB157" s="766">
        <f t="shared" si="39"/>
        <v>0</v>
      </c>
      <c r="AC157" s="766">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6"/>
      <c r="Z158" s="773"/>
      <c r="AA158" s="773"/>
      <c r="AB158" s="773"/>
      <c r="AC158" s="773"/>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70"/>
      <c r="Z159" s="415"/>
      <c r="AA159" s="415"/>
      <c r="AB159" s="415"/>
      <c r="AC159" s="415"/>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66">
        <f>Y159</f>
        <v>0</v>
      </c>
      <c r="Z160" s="766">
        <f t="shared" ref="Z160:AL160" si="40">Z159</f>
        <v>0</v>
      </c>
      <c r="AA160" s="766">
        <f t="shared" si="40"/>
        <v>0</v>
      </c>
      <c r="AB160" s="766">
        <f t="shared" si="40"/>
        <v>0</v>
      </c>
      <c r="AC160" s="766">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6"/>
      <c r="Z161" s="773"/>
      <c r="AA161" s="773"/>
      <c r="AB161" s="773"/>
      <c r="AC161" s="773"/>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70"/>
      <c r="Z162" s="415"/>
      <c r="AA162" s="415"/>
      <c r="AB162" s="415"/>
      <c r="AC162" s="415"/>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66">
        <f>Y162</f>
        <v>0</v>
      </c>
      <c r="Z163" s="766">
        <f t="shared" ref="Z163:AL163" si="41">Z162</f>
        <v>0</v>
      </c>
      <c r="AA163" s="766">
        <f t="shared" si="41"/>
        <v>0</v>
      </c>
      <c r="AB163" s="766">
        <f t="shared" si="41"/>
        <v>0</v>
      </c>
      <c r="AC163" s="766">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6"/>
      <c r="Z164" s="773"/>
      <c r="AA164" s="773"/>
      <c r="AB164" s="773"/>
      <c r="AC164" s="773"/>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70"/>
      <c r="Z165" s="415"/>
      <c r="AA165" s="415"/>
      <c r="AB165" s="415"/>
      <c r="AC165" s="415"/>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66">
        <f>Y165</f>
        <v>0</v>
      </c>
      <c r="Z166" s="766">
        <f t="shared" ref="Z166:AL166" si="42">Z165</f>
        <v>0</v>
      </c>
      <c r="AA166" s="766">
        <f t="shared" si="42"/>
        <v>0</v>
      </c>
      <c r="AB166" s="766">
        <f t="shared" si="42"/>
        <v>0</v>
      </c>
      <c r="AC166" s="766">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6"/>
      <c r="Z167" s="773"/>
      <c r="AA167" s="773"/>
      <c r="AB167" s="773"/>
      <c r="AC167" s="773"/>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70"/>
      <c r="Z168" s="415"/>
      <c r="AA168" s="415"/>
      <c r="AB168" s="415"/>
      <c r="AC168" s="415"/>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66">
        <f>Y168</f>
        <v>0</v>
      </c>
      <c r="Z169" s="766">
        <f t="shared" ref="Z169:AL169" si="43">Z168</f>
        <v>0</v>
      </c>
      <c r="AA169" s="766">
        <f t="shared" si="43"/>
        <v>0</v>
      </c>
      <c r="AB169" s="766">
        <f t="shared" si="43"/>
        <v>0</v>
      </c>
      <c r="AC169" s="766">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6"/>
      <c r="Z170" s="773"/>
      <c r="AA170" s="773"/>
      <c r="AB170" s="773"/>
      <c r="AC170" s="773"/>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70"/>
      <c r="Z171" s="415"/>
      <c r="AA171" s="415"/>
      <c r="AB171" s="415"/>
      <c r="AC171" s="415"/>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766">
        <f>Y171</f>
        <v>0</v>
      </c>
      <c r="Z172" s="766">
        <f t="shared" ref="Z172:AL172" si="44">Z171</f>
        <v>0</v>
      </c>
      <c r="AA172" s="766">
        <f t="shared" si="44"/>
        <v>0</v>
      </c>
      <c r="AB172" s="766">
        <f t="shared" si="44"/>
        <v>0</v>
      </c>
      <c r="AC172" s="766">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6"/>
      <c r="Z173" s="773"/>
      <c r="AA173" s="773"/>
      <c r="AB173" s="773"/>
      <c r="AC173" s="773"/>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70"/>
      <c r="Z174" s="415"/>
      <c r="AA174" s="415"/>
      <c r="AB174" s="415"/>
      <c r="AC174" s="415"/>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66">
        <f>Y174</f>
        <v>0</v>
      </c>
      <c r="Z175" s="766">
        <f t="shared" ref="Z175:AL175" si="45">Z174</f>
        <v>0</v>
      </c>
      <c r="AA175" s="766">
        <f t="shared" si="45"/>
        <v>0</v>
      </c>
      <c r="AB175" s="766">
        <f t="shared" si="45"/>
        <v>0</v>
      </c>
      <c r="AC175" s="766">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773"/>
      <c r="AA176" s="773"/>
      <c r="AB176" s="773"/>
      <c r="AC176" s="773"/>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70"/>
      <c r="Z177" s="415"/>
      <c r="AA177" s="415"/>
      <c r="AB177" s="415"/>
      <c r="AC177" s="415"/>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66">
        <f>Y177</f>
        <v>0</v>
      </c>
      <c r="Z178" s="766">
        <f t="shared" ref="Z178:AL178" si="46">Z177</f>
        <v>0</v>
      </c>
      <c r="AA178" s="766">
        <f t="shared" si="46"/>
        <v>0</v>
      </c>
      <c r="AB178" s="766">
        <f t="shared" si="46"/>
        <v>0</v>
      </c>
      <c r="AC178" s="766">
        <f t="shared" si="46"/>
        <v>0</v>
      </c>
      <c r="AD178" s="411">
        <f t="shared" si="46"/>
        <v>0</v>
      </c>
      <c r="AE178" s="411">
        <f t="shared" si="46"/>
        <v>0</v>
      </c>
      <c r="AF178" s="411">
        <f t="shared" si="46"/>
        <v>0</v>
      </c>
      <c r="AG178" s="411">
        <f t="shared" si="46"/>
        <v>0</v>
      </c>
      <c r="AH178" s="411">
        <f t="shared" si="46"/>
        <v>0</v>
      </c>
      <c r="AI178" s="411">
        <f t="shared" si="46"/>
        <v>0</v>
      </c>
      <c r="AJ178" s="411">
        <f t="shared" si="46"/>
        <v>0</v>
      </c>
      <c r="AK178" s="411">
        <f t="shared" si="46"/>
        <v>0</v>
      </c>
      <c r="AL178" s="411">
        <f t="shared" si="46"/>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6"/>
      <c r="Z179" s="773"/>
      <c r="AA179" s="773"/>
      <c r="AB179" s="773"/>
      <c r="AC179" s="773"/>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70"/>
      <c r="Z180" s="415"/>
      <c r="AA180" s="415"/>
      <c r="AB180" s="415"/>
      <c r="AC180" s="415"/>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66">
        <f>Y180</f>
        <v>0</v>
      </c>
      <c r="Z181" s="766">
        <f t="shared" ref="Z181:AL181" si="47">Z180</f>
        <v>0</v>
      </c>
      <c r="AA181" s="766">
        <f t="shared" si="47"/>
        <v>0</v>
      </c>
      <c r="AB181" s="766">
        <f t="shared" si="47"/>
        <v>0</v>
      </c>
      <c r="AC181" s="766">
        <f t="shared" si="47"/>
        <v>0</v>
      </c>
      <c r="AD181" s="411">
        <f t="shared" si="47"/>
        <v>0</v>
      </c>
      <c r="AE181" s="411">
        <f t="shared" si="47"/>
        <v>0</v>
      </c>
      <c r="AF181" s="411">
        <f t="shared" si="47"/>
        <v>0</v>
      </c>
      <c r="AG181" s="411">
        <f t="shared" si="47"/>
        <v>0</v>
      </c>
      <c r="AH181" s="411">
        <f t="shared" si="47"/>
        <v>0</v>
      </c>
      <c r="AI181" s="411">
        <f t="shared" si="47"/>
        <v>0</v>
      </c>
      <c r="AJ181" s="411">
        <f t="shared" si="47"/>
        <v>0</v>
      </c>
      <c r="AK181" s="411">
        <f t="shared" si="47"/>
        <v>0</v>
      </c>
      <c r="AL181" s="411">
        <f t="shared" si="47"/>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773"/>
      <c r="AA182" s="773"/>
      <c r="AB182" s="773"/>
      <c r="AC182" s="773"/>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70"/>
      <c r="Z183" s="415"/>
      <c r="AA183" s="415"/>
      <c r="AB183" s="415"/>
      <c r="AC183" s="415"/>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66">
        <f>Y183</f>
        <v>0</v>
      </c>
      <c r="Z184" s="766">
        <f t="shared" ref="Z184:AL184" si="48">Z183</f>
        <v>0</v>
      </c>
      <c r="AA184" s="766">
        <f t="shared" si="48"/>
        <v>0</v>
      </c>
      <c r="AB184" s="766">
        <f t="shared" si="48"/>
        <v>0</v>
      </c>
      <c r="AC184" s="766">
        <f t="shared" si="48"/>
        <v>0</v>
      </c>
      <c r="AD184" s="411">
        <f t="shared" si="48"/>
        <v>0</v>
      </c>
      <c r="AE184" s="411">
        <f t="shared" si="48"/>
        <v>0</v>
      </c>
      <c r="AF184" s="411">
        <f t="shared" si="48"/>
        <v>0</v>
      </c>
      <c r="AG184" s="411">
        <f t="shared" si="48"/>
        <v>0</v>
      </c>
      <c r="AH184" s="411">
        <f t="shared" si="48"/>
        <v>0</v>
      </c>
      <c r="AI184" s="411">
        <f t="shared" si="48"/>
        <v>0</v>
      </c>
      <c r="AJ184" s="411">
        <f t="shared" si="48"/>
        <v>0</v>
      </c>
      <c r="AK184" s="411">
        <f t="shared" si="48"/>
        <v>0</v>
      </c>
      <c r="AL184" s="411">
        <f t="shared" si="48"/>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773"/>
      <c r="AA185" s="773"/>
      <c r="AB185" s="773"/>
      <c r="AC185" s="773"/>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70"/>
      <c r="Z186" s="415"/>
      <c r="AA186" s="415"/>
      <c r="AB186" s="415"/>
      <c r="AC186" s="415"/>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66">
        <f>Y186</f>
        <v>0</v>
      </c>
      <c r="Z187" s="766">
        <f t="shared" ref="Z187:AL187" si="49">Z186</f>
        <v>0</v>
      </c>
      <c r="AA187" s="766">
        <f t="shared" si="49"/>
        <v>0</v>
      </c>
      <c r="AB187" s="766">
        <f t="shared" si="49"/>
        <v>0</v>
      </c>
      <c r="AC187" s="766">
        <f t="shared" si="49"/>
        <v>0</v>
      </c>
      <c r="AD187" s="411">
        <f t="shared" si="49"/>
        <v>0</v>
      </c>
      <c r="AE187" s="411">
        <f t="shared" si="49"/>
        <v>0</v>
      </c>
      <c r="AF187" s="411">
        <f t="shared" si="49"/>
        <v>0</v>
      </c>
      <c r="AG187" s="411">
        <f t="shared" si="49"/>
        <v>0</v>
      </c>
      <c r="AH187" s="411">
        <f t="shared" si="49"/>
        <v>0</v>
      </c>
      <c r="AI187" s="411">
        <f t="shared" si="49"/>
        <v>0</v>
      </c>
      <c r="AJ187" s="411">
        <f t="shared" si="49"/>
        <v>0</v>
      </c>
      <c r="AK187" s="411">
        <f t="shared" si="49"/>
        <v>0</v>
      </c>
      <c r="AL187" s="411">
        <f t="shared" si="49"/>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6"/>
      <c r="Z188" s="773"/>
      <c r="AA188" s="773"/>
      <c r="AB188" s="773"/>
      <c r="AC188" s="773"/>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70"/>
      <c r="Z189" s="415"/>
      <c r="AA189" s="415"/>
      <c r="AB189" s="415"/>
      <c r="AC189" s="415"/>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66">
        <f>Y189</f>
        <v>0</v>
      </c>
      <c r="Z190" s="766">
        <f t="shared" ref="Z190:AL190" si="50">Z189</f>
        <v>0</v>
      </c>
      <c r="AA190" s="766">
        <f t="shared" si="50"/>
        <v>0</v>
      </c>
      <c r="AB190" s="766">
        <f t="shared" si="50"/>
        <v>0</v>
      </c>
      <c r="AC190" s="766">
        <f t="shared" si="50"/>
        <v>0</v>
      </c>
      <c r="AD190" s="411">
        <f t="shared" si="50"/>
        <v>0</v>
      </c>
      <c r="AE190" s="411">
        <f t="shared" si="50"/>
        <v>0</v>
      </c>
      <c r="AF190" s="411">
        <f t="shared" si="50"/>
        <v>0</v>
      </c>
      <c r="AG190" s="411">
        <f t="shared" si="50"/>
        <v>0</v>
      </c>
      <c r="AH190" s="411">
        <f t="shared" si="50"/>
        <v>0</v>
      </c>
      <c r="AI190" s="411">
        <f t="shared" si="50"/>
        <v>0</v>
      </c>
      <c r="AJ190" s="411">
        <f t="shared" si="50"/>
        <v>0</v>
      </c>
      <c r="AK190" s="411">
        <f t="shared" si="50"/>
        <v>0</v>
      </c>
      <c r="AL190" s="411">
        <f t="shared" si="50"/>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6"/>
      <c r="Z191" s="773"/>
      <c r="AA191" s="773"/>
      <c r="AB191" s="773"/>
      <c r="AC191" s="773"/>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70"/>
      <c r="Z192" s="415"/>
      <c r="AA192" s="415"/>
      <c r="AB192" s="415"/>
      <c r="AC192" s="415"/>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66">
        <f>Y192</f>
        <v>0</v>
      </c>
      <c r="Z193" s="766">
        <f t="shared" ref="Z193:AL193" si="51">Z192</f>
        <v>0</v>
      </c>
      <c r="AA193" s="766">
        <f t="shared" si="51"/>
        <v>0</v>
      </c>
      <c r="AB193" s="766">
        <f t="shared" si="51"/>
        <v>0</v>
      </c>
      <c r="AC193" s="766">
        <f t="shared" si="51"/>
        <v>0</v>
      </c>
      <c r="AD193" s="411">
        <f t="shared" si="51"/>
        <v>0</v>
      </c>
      <c r="AE193" s="411">
        <f t="shared" si="51"/>
        <v>0</v>
      </c>
      <c r="AF193" s="411">
        <f t="shared" si="51"/>
        <v>0</v>
      </c>
      <c r="AG193" s="411">
        <f t="shared" si="51"/>
        <v>0</v>
      </c>
      <c r="AH193" s="411">
        <f t="shared" si="51"/>
        <v>0</v>
      </c>
      <c r="AI193" s="411">
        <f t="shared" si="51"/>
        <v>0</v>
      </c>
      <c r="AJ193" s="411">
        <f t="shared" si="51"/>
        <v>0</v>
      </c>
      <c r="AK193" s="411">
        <f t="shared" si="51"/>
        <v>0</v>
      </c>
      <c r="AL193" s="411">
        <f t="shared" si="51"/>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14057755</v>
      </c>
      <c r="E195" s="329"/>
      <c r="F195" s="329"/>
      <c r="G195" s="329"/>
      <c r="H195" s="329"/>
      <c r="I195" s="329"/>
      <c r="J195" s="329"/>
      <c r="K195" s="329"/>
      <c r="L195" s="329"/>
      <c r="M195" s="329"/>
      <c r="N195" s="329"/>
      <c r="O195" s="329">
        <f>SUM(O38:O193)</f>
        <v>2170</v>
      </c>
      <c r="P195" s="329"/>
      <c r="Q195" s="329"/>
      <c r="R195" s="329"/>
      <c r="S195" s="329"/>
      <c r="T195" s="329"/>
      <c r="U195" s="329"/>
      <c r="V195" s="329"/>
      <c r="W195" s="329"/>
      <c r="X195" s="329"/>
      <c r="Y195" s="329">
        <f>IF(Y36="kWh",SUMPRODUCT(D38:D193,Y38:Y193))</f>
        <v>2410539</v>
      </c>
      <c r="Z195" s="329">
        <f>IF(Z36="kWh",SUMPRODUCT(D38:D193,Z38:Z193))</f>
        <v>1065846.5904000001</v>
      </c>
      <c r="AA195" s="329">
        <f>IF(AA36="kw",SUMPRODUCT(N38:N193,O38:O193,AA38:AA193),SUMPRODUCT(D38:D193,AA38:AA193))</f>
        <v>16724.745600000002</v>
      </c>
      <c r="AB195" s="329">
        <f>IF(AB36="kw",SUMPRODUCT(N38:N193,O38:O193,AB38:AB193),SUMPRODUCT(D38:D193,AB38:AB193))</f>
        <v>784.4591999999999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2">AB195*AB198</f>
        <v>0</v>
      </c>
      <c r="AC203" s="378">
        <f t="shared" si="52"/>
        <v>0</v>
      </c>
      <c r="AD203" s="378">
        <f t="shared" si="52"/>
        <v>0</v>
      </c>
      <c r="AE203" s="378">
        <f t="shared" si="52"/>
        <v>0</v>
      </c>
      <c r="AF203" s="378">
        <f t="shared" si="52"/>
        <v>0</v>
      </c>
      <c r="AG203" s="378">
        <f t="shared" si="52"/>
        <v>0</v>
      </c>
      <c r="AH203" s="378">
        <f t="shared" si="52"/>
        <v>0</v>
      </c>
      <c r="AI203" s="378">
        <f t="shared" si="52"/>
        <v>0</v>
      </c>
      <c r="AJ203" s="378">
        <f t="shared" si="52"/>
        <v>0</v>
      </c>
      <c r="AK203" s="378">
        <f t="shared" si="52"/>
        <v>0</v>
      </c>
      <c r="AL203" s="378">
        <f t="shared" si="52"/>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3">SUM(AA199:AA203)</f>
        <v>0</v>
      </c>
      <c r="AB204" s="346">
        <f t="shared" si="53"/>
        <v>0</v>
      </c>
      <c r="AC204" s="346">
        <f t="shared" si="53"/>
        <v>0</v>
      </c>
      <c r="AD204" s="346">
        <f t="shared" si="53"/>
        <v>0</v>
      </c>
      <c r="AE204" s="346">
        <f t="shared" si="53"/>
        <v>0</v>
      </c>
      <c r="AF204" s="346">
        <f>SUM(AF199:AF203)</f>
        <v>0</v>
      </c>
      <c r="AG204" s="346">
        <f>SUM(AG199:AG203)</f>
        <v>0</v>
      </c>
      <c r="AH204" s="346">
        <f t="shared" ref="AH204:AL204" si="54">SUM(AH199:AH203)</f>
        <v>0</v>
      </c>
      <c r="AI204" s="346">
        <f t="shared" si="54"/>
        <v>0</v>
      </c>
      <c r="AJ204" s="346">
        <f t="shared" si="54"/>
        <v>0</v>
      </c>
      <c r="AK204" s="346">
        <f t="shared" si="54"/>
        <v>0</v>
      </c>
      <c r="AL204" s="346">
        <f t="shared" si="54"/>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Z196*Z198</f>
        <v>0</v>
      </c>
      <c r="AA205" s="347">
        <f t="shared" si="55"/>
        <v>0</v>
      </c>
      <c r="AB205" s="347">
        <f t="shared" si="55"/>
        <v>0</v>
      </c>
      <c r="AC205" s="347">
        <f t="shared" si="55"/>
        <v>0</v>
      </c>
      <c r="AD205" s="347">
        <f t="shared" si="55"/>
        <v>0</v>
      </c>
      <c r="AE205" s="347">
        <f t="shared" si="55"/>
        <v>0</v>
      </c>
      <c r="AF205" s="347">
        <f>AF196*AF198</f>
        <v>0</v>
      </c>
      <c r="AG205" s="347">
        <f t="shared" ref="AG205:AL205" si="56">AG196*AG198</f>
        <v>0</v>
      </c>
      <c r="AH205" s="347">
        <f t="shared" si="56"/>
        <v>0</v>
      </c>
      <c r="AI205" s="347">
        <f t="shared" si="56"/>
        <v>0</v>
      </c>
      <c r="AJ205" s="347">
        <f t="shared" si="56"/>
        <v>0</v>
      </c>
      <c r="AK205" s="347">
        <f t="shared" si="56"/>
        <v>0</v>
      </c>
      <c r="AL205" s="347">
        <f t="shared" si="56"/>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2381269</v>
      </c>
      <c r="Z208" s="291">
        <f>SUMPRODUCT(E38:E193,Z38:Z193)</f>
        <v>1065847.5904000001</v>
      </c>
      <c r="AA208" s="291">
        <f>IF(AA36="kw",SUMPRODUCT(N38:N193,P38:P193,AA38:AA193),SUMPRODUCT(E38:E193,AA38:AA193))</f>
        <v>16700.745600000002</v>
      </c>
      <c r="AB208" s="291">
        <f>IF(AB36="kw",SUMPRODUCT(N38:N193,P38:P193,AB38:AB193),SUMPRODUCT(E38:E193,AB38:AB193))</f>
        <v>784.4591999999999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2380593</v>
      </c>
      <c r="Z209" s="291">
        <f>SUMPRODUCT(F38:F193,Z38:Z193)</f>
        <v>1065847.5904000001</v>
      </c>
      <c r="AA209" s="291">
        <f>IF(AA36="kw",SUMPRODUCT(N38:N193,Q38:Q193,AA38:AA193),SUMPRODUCT(F38:F193,AA38:AA193))</f>
        <v>16700.745600000002</v>
      </c>
      <c r="AB209" s="291">
        <f>IF(AB36="kw",SUMPRODUCT(N38:N193,Q38:Q193,AB38:AB193),SUMPRODUCT(F38:F193,AB38:AB193))</f>
        <v>784.4591999999999</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2379812</v>
      </c>
      <c r="Z210" s="291">
        <f>SUMPRODUCT(G38:G193,Z38:Z193)</f>
        <v>1070096.1488000001</v>
      </c>
      <c r="AA210" s="291">
        <f>IF(AA36="kw",SUMPRODUCT(N38:N193,R38:R193,AA38:AA193),SUMPRODUCT(G38:G193,AA38:AA193))</f>
        <v>16721.203200000004</v>
      </c>
      <c r="AB210" s="291">
        <f>IF(AB36="kw",SUMPRODUCT(N38:N193,R38:R193,AB38:AB193),SUMPRODUCT(G38:G193,AB38:AB193))</f>
        <v>785.7023999999999</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2367084</v>
      </c>
      <c r="Z211" s="291">
        <f>SUMPRODUCT(H38:H193,Z38:Z193)</f>
        <v>1070096.1488000001</v>
      </c>
      <c r="AA211" s="291">
        <f>IF(AA36="kw",SUMPRODUCT(N38:N193,S38:S193,AA38:AA193),SUMPRODUCT(H38:H193,AA38:AA193))</f>
        <v>16721.203200000004</v>
      </c>
      <c r="AB211" s="291">
        <f>IF(AB36="kw",SUMPRODUCT(N38:N193,S38:S193,AB38:AB193),SUMPRODUCT(H38:H193,AB38:AB193))</f>
        <v>785.7023999999999</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2354875</v>
      </c>
      <c r="Z212" s="326">
        <f>SUMPRODUCT(I38:I193,Z38:Z193)</f>
        <v>1070096.1488000001</v>
      </c>
      <c r="AA212" s="326">
        <f>IF(AA36="kw",SUMPRODUCT(N38:N193,T38:T193,AA38:AA193),SUMPRODUCT(I38:I193,AA38:AA193))</f>
        <v>16613.203200000004</v>
      </c>
      <c r="AB212" s="326">
        <f>IF(AB36="kw",SUMPRODUCT(N38:N193,T38:T193,AB38:AB193),SUMPRODUCT(I38:I193,AB38:AB193))</f>
        <v>785.7023999999999</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0" t="s">
        <v>211</v>
      </c>
      <c r="C217" s="832" t="s">
        <v>33</v>
      </c>
      <c r="D217" s="284" t="s">
        <v>422</v>
      </c>
      <c r="E217" s="834" t="s">
        <v>209</v>
      </c>
      <c r="F217" s="835"/>
      <c r="G217" s="835"/>
      <c r="H217" s="835"/>
      <c r="I217" s="835"/>
      <c r="J217" s="835"/>
      <c r="K217" s="835"/>
      <c r="L217" s="835"/>
      <c r="M217" s="836"/>
      <c r="N217" s="840" t="s">
        <v>213</v>
      </c>
      <c r="O217" s="284" t="s">
        <v>423</v>
      </c>
      <c r="P217" s="834" t="s">
        <v>212</v>
      </c>
      <c r="Q217" s="835"/>
      <c r="R217" s="835"/>
      <c r="S217" s="835"/>
      <c r="T217" s="835"/>
      <c r="U217" s="835"/>
      <c r="V217" s="835"/>
      <c r="W217" s="835"/>
      <c r="X217" s="836"/>
      <c r="Y217" s="837" t="s">
        <v>243</v>
      </c>
      <c r="Z217" s="838"/>
      <c r="AA217" s="838"/>
      <c r="AB217" s="838"/>
      <c r="AC217" s="838"/>
      <c r="AD217" s="838"/>
      <c r="AE217" s="838"/>
      <c r="AF217" s="838"/>
      <c r="AG217" s="838"/>
      <c r="AH217" s="838"/>
      <c r="AI217" s="838"/>
      <c r="AJ217" s="838"/>
      <c r="AK217" s="838"/>
      <c r="AL217" s="838"/>
      <c r="AM217" s="839"/>
    </row>
    <row r="218" spans="1:39" ht="60.75" customHeight="1">
      <c r="B218" s="831"/>
      <c r="C218" s="833"/>
      <c r="D218" s="285">
        <v>2016</v>
      </c>
      <c r="E218" s="285">
        <v>2017</v>
      </c>
      <c r="F218" s="285">
        <v>2018</v>
      </c>
      <c r="G218" s="285">
        <v>2019</v>
      </c>
      <c r="H218" s="285">
        <v>2020</v>
      </c>
      <c r="I218" s="285">
        <v>2021</v>
      </c>
      <c r="J218" s="285">
        <v>2022</v>
      </c>
      <c r="K218" s="285">
        <v>2023</v>
      </c>
      <c r="L218" s="285">
        <v>2024</v>
      </c>
      <c r="M218" s="285">
        <v>2025</v>
      </c>
      <c r="N218" s="84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 &lt;50 kW</v>
      </c>
      <c r="AA218" s="285" t="str">
        <f>'1.  LRAMVA Summary'!F52</f>
        <v>GS &gt;50 kW</v>
      </c>
      <c r="AB218" s="285" t="str">
        <f>'1.  LRAMVA Summary'!G52</f>
        <v>Large User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v>0</v>
      </c>
      <c r="AK222" s="411">
        <v>0</v>
      </c>
      <c r="AL222" s="411">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v>0</v>
      </c>
      <c r="AK225" s="411">
        <v>0</v>
      </c>
      <c r="AL225" s="411">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v>0</v>
      </c>
      <c r="AK228" s="411">
        <v>0</v>
      </c>
      <c r="AL228" s="411">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v>0</v>
      </c>
      <c r="AK231" s="411">
        <v>0</v>
      </c>
      <c r="AL231" s="411">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v>0</v>
      </c>
      <c r="AK234" s="411">
        <v>0</v>
      </c>
      <c r="AL234" s="411">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v>0</v>
      </c>
      <c r="AK238" s="411">
        <v>0</v>
      </c>
      <c r="AL238" s="411">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v>0</v>
      </c>
      <c r="AK241" s="411">
        <v>0</v>
      </c>
      <c r="AL241" s="411">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v>0</v>
      </c>
      <c r="AK244" s="411">
        <v>0</v>
      </c>
      <c r="AL244" s="411">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v>0</v>
      </c>
      <c r="AK247" s="411">
        <v>0</v>
      </c>
      <c r="AL247" s="411">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v>0</v>
      </c>
      <c r="AK250" s="411">
        <v>0</v>
      </c>
      <c r="AL250" s="411">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v>0</v>
      </c>
      <c r="AK254" s="411">
        <v>0</v>
      </c>
      <c r="AL254" s="411">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v>0</v>
      </c>
      <c r="AK257" s="411">
        <v>0</v>
      </c>
      <c r="AL257" s="411">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v>0</v>
      </c>
      <c r="AK260" s="411">
        <v>0</v>
      </c>
      <c r="AL260" s="411">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v>0</v>
      </c>
      <c r="AK264" s="411">
        <v>0</v>
      </c>
      <c r="AL264" s="411">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v>0</v>
      </c>
      <c r="AK268" s="411">
        <v>0</v>
      </c>
      <c r="AL268" s="411">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v>0</v>
      </c>
      <c r="AK271" s="411">
        <v>0</v>
      </c>
      <c r="AL271" s="41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v>0</v>
      </c>
      <c r="AK275" s="411">
        <v>0</v>
      </c>
      <c r="AL275" s="41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A277" s="776" t="s">
        <v>808</v>
      </c>
      <c r="B277" s="520" t="s">
        <v>757</v>
      </c>
      <c r="C277" s="291" t="s">
        <v>25</v>
      </c>
      <c r="D277" s="295">
        <v>831</v>
      </c>
      <c r="E277" s="295">
        <v>831</v>
      </c>
      <c r="F277" s="295">
        <v>831</v>
      </c>
      <c r="G277" s="295">
        <v>831</v>
      </c>
      <c r="H277" s="295">
        <v>831</v>
      </c>
      <c r="I277" s="295">
        <v>831</v>
      </c>
      <c r="J277" s="295">
        <v>831</v>
      </c>
      <c r="K277" s="295">
        <v>831</v>
      </c>
      <c r="L277" s="295">
        <v>831</v>
      </c>
      <c r="M277" s="295">
        <v>831</v>
      </c>
      <c r="N277" s="295">
        <v>12</v>
      </c>
      <c r="O277" s="295">
        <v>0</v>
      </c>
      <c r="P277" s="295">
        <v>0</v>
      </c>
      <c r="Q277" s="295">
        <v>0</v>
      </c>
      <c r="R277" s="295">
        <v>0</v>
      </c>
      <c r="S277" s="295">
        <v>0</v>
      </c>
      <c r="T277" s="295">
        <v>0</v>
      </c>
      <c r="U277" s="295">
        <v>0</v>
      </c>
      <c r="V277" s="295">
        <v>0</v>
      </c>
      <c r="W277" s="295">
        <v>0</v>
      </c>
      <c r="X277" s="295">
        <v>0</v>
      </c>
      <c r="Y277" s="777">
        <v>1</v>
      </c>
      <c r="Z277" s="410"/>
      <c r="AA277" s="410"/>
      <c r="AB277" s="410"/>
      <c r="AC277" s="410"/>
      <c r="AD277" s="410"/>
      <c r="AE277" s="410"/>
      <c r="AF277" s="415"/>
      <c r="AG277" s="415"/>
      <c r="AH277" s="415"/>
      <c r="AI277" s="415"/>
      <c r="AJ277" s="415"/>
      <c r="AK277" s="415"/>
      <c r="AL277" s="415"/>
      <c r="AM277" s="306"/>
    </row>
    <row r="278" spans="1:39" outlineLevel="1">
      <c r="A278" s="776"/>
      <c r="B278" s="294" t="s">
        <v>289</v>
      </c>
      <c r="C278" s="291" t="s">
        <v>163</v>
      </c>
      <c r="D278" s="295">
        <v>0</v>
      </c>
      <c r="E278" s="295">
        <v>0</v>
      </c>
      <c r="F278" s="295">
        <v>0</v>
      </c>
      <c r="G278" s="295">
        <v>0</v>
      </c>
      <c r="H278" s="295">
        <v>0</v>
      </c>
      <c r="I278" s="295">
        <v>0</v>
      </c>
      <c r="J278" s="295">
        <v>0</v>
      </c>
      <c r="K278" s="295">
        <v>0</v>
      </c>
      <c r="L278" s="295">
        <v>0</v>
      </c>
      <c r="M278" s="295">
        <v>0</v>
      </c>
      <c r="N278" s="295">
        <v>12</v>
      </c>
      <c r="O278" s="295">
        <v>0</v>
      </c>
      <c r="P278" s="295">
        <v>0</v>
      </c>
      <c r="Q278" s="295">
        <v>0</v>
      </c>
      <c r="R278" s="295">
        <v>0</v>
      </c>
      <c r="S278" s="295">
        <v>0</v>
      </c>
      <c r="T278" s="295">
        <v>0</v>
      </c>
      <c r="U278" s="295">
        <v>0</v>
      </c>
      <c r="V278" s="295">
        <v>0</v>
      </c>
      <c r="W278" s="295">
        <v>0</v>
      </c>
      <c r="X278" s="295">
        <v>0</v>
      </c>
      <c r="Y278" s="411">
        <v>1</v>
      </c>
      <c r="Z278" s="411">
        <v>0</v>
      </c>
      <c r="AA278" s="411">
        <v>0</v>
      </c>
      <c r="AB278" s="411">
        <v>0</v>
      </c>
      <c r="AC278" s="411">
        <v>0</v>
      </c>
      <c r="AD278" s="411">
        <v>0</v>
      </c>
      <c r="AE278" s="411">
        <v>0</v>
      </c>
      <c r="AF278" s="411">
        <v>0</v>
      </c>
      <c r="AG278" s="411">
        <v>0</v>
      </c>
      <c r="AH278" s="411">
        <v>0</v>
      </c>
      <c r="AI278" s="411">
        <v>0</v>
      </c>
      <c r="AJ278" s="411">
        <v>0</v>
      </c>
      <c r="AK278" s="411">
        <v>0</v>
      </c>
      <c r="AL278" s="411">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5"/>
      <c r="AF279" s="425"/>
      <c r="AG279" s="425"/>
      <c r="AH279" s="425"/>
      <c r="AI279" s="425"/>
      <c r="AJ279" s="425"/>
      <c r="AK279" s="425"/>
      <c r="AL279" s="425"/>
      <c r="AM279" s="306"/>
    </row>
    <row r="280" spans="1:39" ht="45" outlineLevel="1">
      <c r="A280" s="776" t="s">
        <v>808</v>
      </c>
      <c r="B280" s="520" t="s">
        <v>758</v>
      </c>
      <c r="C280" s="291" t="s">
        <v>25</v>
      </c>
      <c r="D280" s="295">
        <v>30549</v>
      </c>
      <c r="E280" s="295">
        <v>30549</v>
      </c>
      <c r="F280" s="295">
        <v>30549</v>
      </c>
      <c r="G280" s="295">
        <v>30549</v>
      </c>
      <c r="H280" s="295">
        <v>30549</v>
      </c>
      <c r="I280" s="295">
        <v>30549</v>
      </c>
      <c r="J280" s="295">
        <v>30549</v>
      </c>
      <c r="K280" s="295">
        <v>30549</v>
      </c>
      <c r="L280" s="295">
        <v>30549</v>
      </c>
      <c r="M280" s="295">
        <v>30549</v>
      </c>
      <c r="N280" s="295">
        <v>12</v>
      </c>
      <c r="O280" s="295">
        <v>6</v>
      </c>
      <c r="P280" s="295">
        <v>6</v>
      </c>
      <c r="Q280" s="295">
        <v>6</v>
      </c>
      <c r="R280" s="295">
        <v>6</v>
      </c>
      <c r="S280" s="295">
        <v>6</v>
      </c>
      <c r="T280" s="295">
        <v>6</v>
      </c>
      <c r="U280" s="295">
        <v>6</v>
      </c>
      <c r="V280" s="295">
        <v>6</v>
      </c>
      <c r="W280" s="295">
        <v>6</v>
      </c>
      <c r="X280" s="295">
        <v>6</v>
      </c>
      <c r="Y280" s="777">
        <v>0</v>
      </c>
      <c r="Z280" s="410">
        <v>1</v>
      </c>
      <c r="AA280" s="410">
        <v>0</v>
      </c>
      <c r="AB280" s="410"/>
      <c r="AC280" s="410"/>
      <c r="AD280" s="410"/>
      <c r="AE280" s="410"/>
      <c r="AF280" s="415"/>
      <c r="AG280" s="415"/>
      <c r="AH280" s="415"/>
      <c r="AI280" s="415"/>
      <c r="AJ280" s="415"/>
      <c r="AK280" s="415"/>
      <c r="AL280" s="415"/>
      <c r="AM280" s="306"/>
    </row>
    <row r="281" spans="1:39" outlineLevel="1">
      <c r="B281" s="294" t="s">
        <v>289</v>
      </c>
      <c r="C281" s="291" t="s">
        <v>163</v>
      </c>
      <c r="D281" s="295">
        <v>0</v>
      </c>
      <c r="E281" s="295">
        <v>0</v>
      </c>
      <c r="F281" s="295">
        <v>0</v>
      </c>
      <c r="G281" s="295">
        <v>0</v>
      </c>
      <c r="H281" s="295">
        <v>0</v>
      </c>
      <c r="I281" s="295">
        <v>0</v>
      </c>
      <c r="J281" s="295">
        <v>0</v>
      </c>
      <c r="K281" s="295">
        <v>0</v>
      </c>
      <c r="L281" s="295">
        <v>0</v>
      </c>
      <c r="M281" s="295">
        <v>0</v>
      </c>
      <c r="N281" s="295">
        <v>12</v>
      </c>
      <c r="O281" s="295">
        <v>0</v>
      </c>
      <c r="P281" s="295">
        <v>0</v>
      </c>
      <c r="Q281" s="295">
        <v>0</v>
      </c>
      <c r="R281" s="295">
        <v>0</v>
      </c>
      <c r="S281" s="295">
        <v>0</v>
      </c>
      <c r="T281" s="295">
        <v>0</v>
      </c>
      <c r="U281" s="295">
        <v>0</v>
      </c>
      <c r="V281" s="295">
        <v>0</v>
      </c>
      <c r="W281" s="295">
        <v>0</v>
      </c>
      <c r="X281" s="295">
        <v>0</v>
      </c>
      <c r="Y281" s="411">
        <v>0</v>
      </c>
      <c r="Z281" s="411">
        <v>1</v>
      </c>
      <c r="AA281" s="411">
        <v>0</v>
      </c>
      <c r="AB281" s="411">
        <v>0</v>
      </c>
      <c r="AC281" s="411">
        <v>0</v>
      </c>
      <c r="AD281" s="411">
        <v>0</v>
      </c>
      <c r="AE281" s="411">
        <v>0</v>
      </c>
      <c r="AF281" s="411">
        <v>0</v>
      </c>
      <c r="AG281" s="411">
        <v>0</v>
      </c>
      <c r="AH281" s="411">
        <v>0</v>
      </c>
      <c r="AI281" s="411">
        <v>0</v>
      </c>
      <c r="AJ281" s="411">
        <v>0</v>
      </c>
      <c r="AK281" s="411">
        <v>0</v>
      </c>
      <c r="AL281" s="411">
        <v>0</v>
      </c>
      <c r="AM281" s="306"/>
    </row>
    <row r="282" spans="1:39"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5"/>
      <c r="AF282" s="425"/>
      <c r="AG282" s="425"/>
      <c r="AH282" s="425"/>
      <c r="AI282" s="425"/>
      <c r="AJ282" s="425"/>
      <c r="AK282" s="425"/>
      <c r="AL282" s="425"/>
      <c r="AM282" s="306"/>
    </row>
    <row r="283" spans="1:39" outlineLevel="1">
      <c r="A283" s="522">
        <v>18</v>
      </c>
      <c r="B283" s="520" t="s">
        <v>109</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v>0</v>
      </c>
      <c r="AK284" s="411">
        <v>0</v>
      </c>
      <c r="AL284" s="411">
        <v>0</v>
      </c>
      <c r="AM284" s="306"/>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23"/>
      <c r="Z285" s="424"/>
      <c r="AA285" s="424"/>
      <c r="AB285" s="424"/>
      <c r="AC285" s="424"/>
      <c r="AD285" s="424"/>
      <c r="AE285" s="424"/>
      <c r="AF285" s="424"/>
      <c r="AG285" s="424"/>
      <c r="AH285" s="424"/>
      <c r="AI285" s="424"/>
      <c r="AJ285" s="424"/>
      <c r="AK285" s="424"/>
      <c r="AL285" s="424"/>
      <c r="AM285" s="297"/>
    </row>
    <row r="286" spans="1:39" outlineLevel="1">
      <c r="A286" s="522">
        <v>19</v>
      </c>
      <c r="B286" s="520" t="s">
        <v>111</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v>12</v>
      </c>
      <c r="O287" s="295"/>
      <c r="P287" s="295"/>
      <c r="Q287" s="295"/>
      <c r="R287" s="295"/>
      <c r="S287" s="295"/>
      <c r="T287" s="295"/>
      <c r="U287" s="295"/>
      <c r="V287" s="295"/>
      <c r="W287" s="295"/>
      <c r="X287" s="295"/>
      <c r="Y287" s="411">
        <v>0</v>
      </c>
      <c r="Z287" s="411">
        <v>0</v>
      </c>
      <c r="AA287" s="411">
        <v>0</v>
      </c>
      <c r="AB287" s="411">
        <v>0</v>
      </c>
      <c r="AC287" s="411">
        <v>0</v>
      </c>
      <c r="AD287" s="411">
        <v>0</v>
      </c>
      <c r="AE287" s="411">
        <v>0</v>
      </c>
      <c r="AF287" s="411">
        <v>0</v>
      </c>
      <c r="AG287" s="411">
        <v>0</v>
      </c>
      <c r="AH287" s="411">
        <v>0</v>
      </c>
      <c r="AI287" s="411">
        <v>0</v>
      </c>
      <c r="AJ287" s="411">
        <v>0</v>
      </c>
      <c r="AK287" s="411">
        <v>0</v>
      </c>
      <c r="AL287" s="411">
        <v>0</v>
      </c>
      <c r="AM287" s="297"/>
    </row>
    <row r="288" spans="1:39" outlineLevel="1">
      <c r="B288" s="322"/>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outlineLevel="1">
      <c r="A289" s="522">
        <v>20</v>
      </c>
      <c r="B289" s="520" t="s">
        <v>110</v>
      </c>
      <c r="C289" s="291" t="s">
        <v>25</v>
      </c>
      <c r="D289" s="295"/>
      <c r="E289" s="295"/>
      <c r="F289" s="295"/>
      <c r="G289" s="295"/>
      <c r="H289" s="295"/>
      <c r="I289" s="295"/>
      <c r="J289" s="295"/>
      <c r="K289" s="295"/>
      <c r="L289" s="295"/>
      <c r="M289" s="295"/>
      <c r="N289" s="295">
        <v>12</v>
      </c>
      <c r="O289" s="295"/>
      <c r="P289" s="295"/>
      <c r="Q289" s="295"/>
      <c r="R289" s="295"/>
      <c r="S289" s="295"/>
      <c r="T289" s="295"/>
      <c r="U289" s="295"/>
      <c r="V289" s="295"/>
      <c r="W289" s="295"/>
      <c r="X289" s="295"/>
      <c r="Y289" s="426"/>
      <c r="Z289" s="410"/>
      <c r="AA289" s="410"/>
      <c r="AB289" s="410"/>
      <c r="AC289" s="410"/>
      <c r="AD289" s="410"/>
      <c r="AE289" s="410"/>
      <c r="AF289" s="415"/>
      <c r="AG289" s="415"/>
      <c r="AH289" s="415"/>
      <c r="AI289" s="415"/>
      <c r="AJ289" s="415"/>
      <c r="AK289" s="415"/>
      <c r="AL289" s="415"/>
      <c r="AM289" s="296">
        <f>SUM(Y289:AL289)</f>
        <v>0</v>
      </c>
    </row>
    <row r="290" spans="1:39" outlineLevel="1">
      <c r="B290" s="294" t="s">
        <v>289</v>
      </c>
      <c r="C290" s="291" t="s">
        <v>163</v>
      </c>
      <c r="D290" s="295"/>
      <c r="E290" s="295"/>
      <c r="F290" s="295"/>
      <c r="G290" s="295"/>
      <c r="H290" s="295"/>
      <c r="I290" s="295"/>
      <c r="J290" s="295"/>
      <c r="K290" s="295"/>
      <c r="L290" s="295"/>
      <c r="M290" s="295"/>
      <c r="N290" s="295">
        <v>12</v>
      </c>
      <c r="O290" s="295"/>
      <c r="P290" s="295"/>
      <c r="Q290" s="295"/>
      <c r="R290" s="295"/>
      <c r="S290" s="295"/>
      <c r="T290" s="295"/>
      <c r="U290" s="295"/>
      <c r="V290" s="295"/>
      <c r="W290" s="295"/>
      <c r="X290" s="295"/>
      <c r="Y290" s="411">
        <v>0</v>
      </c>
      <c r="Z290" s="411">
        <v>0</v>
      </c>
      <c r="AA290" s="411">
        <v>0</v>
      </c>
      <c r="AB290" s="411">
        <v>0</v>
      </c>
      <c r="AC290" s="411">
        <v>0</v>
      </c>
      <c r="AD290" s="411">
        <v>0</v>
      </c>
      <c r="AE290" s="411">
        <v>0</v>
      </c>
      <c r="AF290" s="411">
        <v>0</v>
      </c>
      <c r="AG290" s="411">
        <v>0</v>
      </c>
      <c r="AH290" s="411">
        <v>0</v>
      </c>
      <c r="AI290" s="411">
        <v>0</v>
      </c>
      <c r="AJ290" s="411">
        <v>0</v>
      </c>
      <c r="AK290" s="411">
        <v>0</v>
      </c>
      <c r="AL290" s="411">
        <v>0</v>
      </c>
      <c r="AM290" s="306"/>
    </row>
    <row r="291" spans="1:39" ht="15.75" outlineLevel="1">
      <c r="B291" s="323"/>
      <c r="C291" s="300"/>
      <c r="D291" s="291"/>
      <c r="E291" s="291"/>
      <c r="F291" s="291"/>
      <c r="G291" s="291"/>
      <c r="H291" s="291"/>
      <c r="I291" s="291"/>
      <c r="J291" s="291"/>
      <c r="K291" s="291"/>
      <c r="L291" s="291"/>
      <c r="M291" s="291"/>
      <c r="N291" s="300"/>
      <c r="O291" s="291"/>
      <c r="P291" s="291"/>
      <c r="Q291" s="291"/>
      <c r="R291" s="291"/>
      <c r="S291" s="291"/>
      <c r="T291" s="291"/>
      <c r="U291" s="291"/>
      <c r="V291" s="291"/>
      <c r="W291" s="291"/>
      <c r="X291" s="291"/>
      <c r="Y291" s="412"/>
      <c r="Z291" s="412"/>
      <c r="AA291" s="412"/>
      <c r="AB291" s="412"/>
      <c r="AC291" s="412"/>
      <c r="AD291" s="412"/>
      <c r="AE291" s="412"/>
      <c r="AF291" s="412"/>
      <c r="AG291" s="412"/>
      <c r="AH291" s="412"/>
      <c r="AI291" s="412"/>
      <c r="AJ291" s="412"/>
      <c r="AK291" s="412"/>
      <c r="AL291" s="412"/>
      <c r="AM291" s="306"/>
    </row>
    <row r="292" spans="1:39" ht="15.75" outlineLevel="1">
      <c r="B292" s="518" t="s">
        <v>503</v>
      </c>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15.75" outlineLevel="1">
      <c r="B293" s="288" t="s">
        <v>499</v>
      </c>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outlineLevel="1">
      <c r="A294" s="522">
        <v>21</v>
      </c>
      <c r="B294" s="520" t="s">
        <v>113</v>
      </c>
      <c r="C294" s="291" t="s">
        <v>25</v>
      </c>
      <c r="D294" s="295">
        <v>4554678</v>
      </c>
      <c r="E294" s="295">
        <v>4554678</v>
      </c>
      <c r="F294" s="295">
        <v>4554678</v>
      </c>
      <c r="G294" s="295">
        <v>4554678</v>
      </c>
      <c r="H294" s="295">
        <v>4554678</v>
      </c>
      <c r="I294" s="295">
        <v>4554678</v>
      </c>
      <c r="J294" s="295">
        <v>4554678</v>
      </c>
      <c r="K294" s="295">
        <v>4553959</v>
      </c>
      <c r="L294" s="295">
        <v>4553959</v>
      </c>
      <c r="M294" s="295">
        <v>4535925</v>
      </c>
      <c r="N294" s="291"/>
      <c r="O294" s="295">
        <v>295</v>
      </c>
      <c r="P294" s="295">
        <v>295</v>
      </c>
      <c r="Q294" s="295">
        <v>295</v>
      </c>
      <c r="R294" s="295">
        <v>295</v>
      </c>
      <c r="S294" s="295">
        <v>295</v>
      </c>
      <c r="T294" s="295">
        <v>295</v>
      </c>
      <c r="U294" s="295">
        <v>295</v>
      </c>
      <c r="V294" s="295">
        <v>295</v>
      </c>
      <c r="W294" s="295">
        <v>295</v>
      </c>
      <c r="X294" s="295">
        <v>294</v>
      </c>
      <c r="Y294" s="777">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591381</v>
      </c>
      <c r="E295" s="295">
        <v>591381</v>
      </c>
      <c r="F295" s="295">
        <v>591381</v>
      </c>
      <c r="G295" s="295">
        <v>591381</v>
      </c>
      <c r="H295" s="295">
        <v>591381</v>
      </c>
      <c r="I295" s="295">
        <v>591381</v>
      </c>
      <c r="J295" s="295">
        <v>591381</v>
      </c>
      <c r="K295" s="295">
        <v>591341</v>
      </c>
      <c r="L295" s="295">
        <v>591341</v>
      </c>
      <c r="M295" s="295">
        <v>591698</v>
      </c>
      <c r="N295" s="291"/>
      <c r="O295" s="295">
        <v>38</v>
      </c>
      <c r="P295" s="295">
        <v>38</v>
      </c>
      <c r="Q295" s="295">
        <v>38</v>
      </c>
      <c r="R295" s="295">
        <v>38</v>
      </c>
      <c r="S295" s="295">
        <v>38</v>
      </c>
      <c r="T295" s="295">
        <v>38</v>
      </c>
      <c r="U295" s="295">
        <v>38</v>
      </c>
      <c r="V295" s="295">
        <v>38</v>
      </c>
      <c r="W295" s="295">
        <v>38</v>
      </c>
      <c r="X295" s="295">
        <v>38</v>
      </c>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22</v>
      </c>
      <c r="B297" s="520" t="s">
        <v>114</v>
      </c>
      <c r="C297" s="291" t="s">
        <v>25</v>
      </c>
      <c r="D297" s="295">
        <v>1095171</v>
      </c>
      <c r="E297" s="295">
        <v>1095171</v>
      </c>
      <c r="F297" s="295">
        <v>1095171</v>
      </c>
      <c r="G297" s="295">
        <v>1095171</v>
      </c>
      <c r="H297" s="295">
        <v>1095171</v>
      </c>
      <c r="I297" s="295">
        <v>1095171</v>
      </c>
      <c r="J297" s="295">
        <v>1095171</v>
      </c>
      <c r="K297" s="295">
        <v>1095171</v>
      </c>
      <c r="L297" s="295">
        <v>1095171</v>
      </c>
      <c r="M297" s="295">
        <v>1095171</v>
      </c>
      <c r="N297" s="291"/>
      <c r="O297" s="295">
        <v>324</v>
      </c>
      <c r="P297" s="295">
        <v>324</v>
      </c>
      <c r="Q297" s="295">
        <v>324</v>
      </c>
      <c r="R297" s="295">
        <v>324</v>
      </c>
      <c r="S297" s="295">
        <v>324</v>
      </c>
      <c r="T297" s="295">
        <v>324</v>
      </c>
      <c r="U297" s="295">
        <v>324</v>
      </c>
      <c r="V297" s="295">
        <v>324</v>
      </c>
      <c r="W297" s="295">
        <v>324</v>
      </c>
      <c r="X297" s="295">
        <v>324</v>
      </c>
      <c r="Y297" s="777">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v>6793</v>
      </c>
      <c r="E298" s="295">
        <v>6793</v>
      </c>
      <c r="F298" s="295">
        <v>6793</v>
      </c>
      <c r="G298" s="295">
        <v>6793</v>
      </c>
      <c r="H298" s="295">
        <v>6793</v>
      </c>
      <c r="I298" s="295">
        <v>6793</v>
      </c>
      <c r="J298" s="295">
        <v>6793</v>
      </c>
      <c r="K298" s="295">
        <v>6793</v>
      </c>
      <c r="L298" s="295">
        <v>6793</v>
      </c>
      <c r="M298" s="295">
        <v>6793</v>
      </c>
      <c r="N298" s="291"/>
      <c r="O298" s="295">
        <v>2</v>
      </c>
      <c r="P298" s="295">
        <v>2</v>
      </c>
      <c r="Q298" s="295">
        <v>2</v>
      </c>
      <c r="R298" s="295">
        <v>2</v>
      </c>
      <c r="S298" s="295">
        <v>2</v>
      </c>
      <c r="T298" s="295">
        <v>2</v>
      </c>
      <c r="U298" s="295">
        <v>2</v>
      </c>
      <c r="V298" s="295">
        <v>2</v>
      </c>
      <c r="W298" s="295">
        <v>2</v>
      </c>
      <c r="X298" s="295">
        <v>2</v>
      </c>
      <c r="Y298" s="411">
        <v>1</v>
      </c>
      <c r="Z298" s="411">
        <v>0</v>
      </c>
      <c r="AA298" s="411">
        <v>0</v>
      </c>
      <c r="AB298" s="411">
        <v>0</v>
      </c>
      <c r="AC298" s="411">
        <v>0</v>
      </c>
      <c r="AD298" s="411">
        <v>0</v>
      </c>
      <c r="AE298" s="411">
        <v>0</v>
      </c>
      <c r="AF298" s="411">
        <v>0</v>
      </c>
      <c r="AG298" s="411">
        <v>0</v>
      </c>
      <c r="AH298" s="411">
        <v>0</v>
      </c>
      <c r="AI298" s="411">
        <v>0</v>
      </c>
      <c r="AJ298" s="411">
        <v>0</v>
      </c>
      <c r="AK298" s="411">
        <v>0</v>
      </c>
      <c r="AL298" s="411">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23</v>
      </c>
      <c r="B300" s="520" t="s">
        <v>115</v>
      </c>
      <c r="C300" s="291" t="s">
        <v>25</v>
      </c>
      <c r="D300" s="295">
        <v>13845</v>
      </c>
      <c r="E300" s="295">
        <v>13845</v>
      </c>
      <c r="F300" s="295">
        <v>13845</v>
      </c>
      <c r="G300" s="295">
        <v>13845</v>
      </c>
      <c r="H300" s="295">
        <v>13845</v>
      </c>
      <c r="I300" s="295">
        <v>13845</v>
      </c>
      <c r="J300" s="295">
        <v>13845</v>
      </c>
      <c r="K300" s="295">
        <v>13845</v>
      </c>
      <c r="L300" s="295">
        <v>13845</v>
      </c>
      <c r="M300" s="295">
        <v>13845</v>
      </c>
      <c r="N300" s="291"/>
      <c r="O300" s="295">
        <v>2</v>
      </c>
      <c r="P300" s="295">
        <v>2</v>
      </c>
      <c r="Q300" s="295">
        <v>2</v>
      </c>
      <c r="R300" s="295">
        <v>2</v>
      </c>
      <c r="S300" s="295">
        <v>2</v>
      </c>
      <c r="T300" s="295">
        <v>2</v>
      </c>
      <c r="U300" s="295">
        <v>2</v>
      </c>
      <c r="V300" s="295">
        <v>2</v>
      </c>
      <c r="W300" s="295">
        <v>2</v>
      </c>
      <c r="X300" s="295">
        <v>2</v>
      </c>
      <c r="Y300" s="777">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v>1</v>
      </c>
      <c r="Z301" s="411">
        <v>0</v>
      </c>
      <c r="AA301" s="411">
        <v>0</v>
      </c>
      <c r="AB301" s="411">
        <v>0</v>
      </c>
      <c r="AC301" s="411">
        <v>0</v>
      </c>
      <c r="AD301" s="411">
        <v>0</v>
      </c>
      <c r="AE301" s="411">
        <v>0</v>
      </c>
      <c r="AF301" s="411">
        <v>0</v>
      </c>
      <c r="AG301" s="411">
        <v>0</v>
      </c>
      <c r="AH301" s="411">
        <v>0</v>
      </c>
      <c r="AI301" s="411">
        <v>0</v>
      </c>
      <c r="AJ301" s="411">
        <v>0</v>
      </c>
      <c r="AK301" s="411">
        <v>0</v>
      </c>
      <c r="AL301" s="411">
        <v>0</v>
      </c>
      <c r="AM301" s="306"/>
    </row>
    <row r="302" spans="1:39" outlineLevel="1">
      <c r="B302" s="322"/>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22"/>
      <c r="Z302" s="425"/>
      <c r="AA302" s="425"/>
      <c r="AB302" s="425"/>
      <c r="AC302" s="425"/>
      <c r="AD302" s="425"/>
      <c r="AE302" s="425"/>
      <c r="AF302" s="425"/>
      <c r="AG302" s="425"/>
      <c r="AH302" s="425"/>
      <c r="AI302" s="425"/>
      <c r="AJ302" s="425"/>
      <c r="AK302" s="425"/>
      <c r="AL302" s="425"/>
      <c r="AM302" s="306"/>
    </row>
    <row r="303" spans="1:39" ht="30" outlineLevel="1">
      <c r="A303" s="522">
        <v>24</v>
      </c>
      <c r="B303" s="520" t="s">
        <v>116</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outlineLevel="1">
      <c r="B304" s="294" t="s">
        <v>289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v>0</v>
      </c>
      <c r="AC304" s="411">
        <v>0</v>
      </c>
      <c r="AD304" s="411">
        <v>0</v>
      </c>
      <c r="AE304" s="411">
        <v>0</v>
      </c>
      <c r="AF304" s="411">
        <v>0</v>
      </c>
      <c r="AG304" s="411">
        <v>0</v>
      </c>
      <c r="AH304" s="411">
        <v>0</v>
      </c>
      <c r="AI304" s="411">
        <v>0</v>
      </c>
      <c r="AJ304" s="411">
        <v>0</v>
      </c>
      <c r="AK304" s="411">
        <v>0</v>
      </c>
      <c r="AL304" s="411">
        <v>0</v>
      </c>
      <c r="AM304" s="306"/>
    </row>
    <row r="305" spans="1:39" outlineLevel="1">
      <c r="B305" s="294"/>
      <c r="C305" s="291"/>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25"/>
      <c r="AA305" s="425"/>
      <c r="AB305" s="425"/>
      <c r="AC305" s="425"/>
      <c r="AD305" s="425"/>
      <c r="AE305" s="425"/>
      <c r="AF305" s="425"/>
      <c r="AG305" s="425"/>
      <c r="AH305" s="425"/>
      <c r="AI305" s="425"/>
      <c r="AJ305" s="425"/>
      <c r="AK305" s="425"/>
      <c r="AL305" s="425"/>
      <c r="AM305" s="306"/>
    </row>
    <row r="306" spans="1:39" ht="15.75" outlineLevel="1">
      <c r="B306" s="288" t="s">
        <v>500</v>
      </c>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25</v>
      </c>
      <c r="B307" s="520" t="s">
        <v>117</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11">
        <v>0</v>
      </c>
      <c r="Z308" s="411">
        <v>0</v>
      </c>
      <c r="AA308" s="411">
        <v>0</v>
      </c>
      <c r="AB308" s="411">
        <v>0</v>
      </c>
      <c r="AC308" s="411">
        <v>0</v>
      </c>
      <c r="AD308" s="411">
        <v>0</v>
      </c>
      <c r="AE308" s="411">
        <v>0</v>
      </c>
      <c r="AF308" s="411">
        <v>0</v>
      </c>
      <c r="AG308" s="411">
        <v>0</v>
      </c>
      <c r="AH308" s="411">
        <v>0</v>
      </c>
      <c r="AI308" s="411">
        <v>0</v>
      </c>
      <c r="AJ308" s="411">
        <v>0</v>
      </c>
      <c r="AK308" s="411">
        <v>0</v>
      </c>
      <c r="AL308" s="41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outlineLevel="1">
      <c r="A310" s="522">
        <v>26</v>
      </c>
      <c r="B310" s="520" t="s">
        <v>118</v>
      </c>
      <c r="C310" s="291" t="s">
        <v>25</v>
      </c>
      <c r="D310" s="295">
        <v>5109557</v>
      </c>
      <c r="E310" s="295">
        <v>4964496</v>
      </c>
      <c r="F310" s="295">
        <v>4927064</v>
      </c>
      <c r="G310" s="295">
        <v>4912160</v>
      </c>
      <c r="H310" s="295">
        <v>4912160</v>
      </c>
      <c r="I310" s="295">
        <v>4775086</v>
      </c>
      <c r="J310" s="295">
        <v>4775086</v>
      </c>
      <c r="K310" s="295">
        <v>4775086</v>
      </c>
      <c r="L310" s="295">
        <v>4759818</v>
      </c>
      <c r="M310" s="295">
        <v>4759818</v>
      </c>
      <c r="N310" s="295">
        <v>12</v>
      </c>
      <c r="O310" s="295">
        <v>855</v>
      </c>
      <c r="P310" s="295">
        <v>828</v>
      </c>
      <c r="Q310" s="295">
        <v>828</v>
      </c>
      <c r="R310" s="295">
        <v>822</v>
      </c>
      <c r="S310" s="295">
        <v>822</v>
      </c>
      <c r="T310" s="295">
        <v>797</v>
      </c>
      <c r="U310" s="295">
        <v>797</v>
      </c>
      <c r="V310" s="295">
        <v>797</v>
      </c>
      <c r="W310" s="295">
        <v>796</v>
      </c>
      <c r="X310" s="295">
        <v>796</v>
      </c>
      <c r="Y310" s="777">
        <v>0</v>
      </c>
      <c r="Z310" s="410">
        <v>0.23699999999999999</v>
      </c>
      <c r="AA310" s="410">
        <v>0.76049999999999995</v>
      </c>
      <c r="AB310" s="410">
        <v>2.5000000000000001E-3</v>
      </c>
      <c r="AC310" s="410"/>
      <c r="AD310" s="410"/>
      <c r="AE310" s="410"/>
      <c r="AF310" s="410"/>
      <c r="AG310" s="415"/>
      <c r="AH310" s="415"/>
      <c r="AI310" s="415"/>
      <c r="AJ310" s="415"/>
      <c r="AK310" s="415"/>
      <c r="AL310" s="415"/>
      <c r="AM310" s="296">
        <f>SUM(Y310:AL310)</f>
        <v>0.99999999999999989</v>
      </c>
    </row>
    <row r="311" spans="1:39" outlineLevel="1">
      <c r="B311" s="294" t="s">
        <v>289</v>
      </c>
      <c r="C311" s="291" t="s">
        <v>163</v>
      </c>
      <c r="D311" s="295">
        <v>3813170</v>
      </c>
      <c r="E311" s="295">
        <v>3958230</v>
      </c>
      <c r="F311" s="295">
        <v>3980129</v>
      </c>
      <c r="G311" s="295">
        <v>3980129</v>
      </c>
      <c r="H311" s="295">
        <v>3980129</v>
      </c>
      <c r="I311" s="295">
        <v>3980012</v>
      </c>
      <c r="J311" s="295">
        <v>3980012</v>
      </c>
      <c r="K311" s="295">
        <v>3980012</v>
      </c>
      <c r="L311" s="295">
        <v>3925729</v>
      </c>
      <c r="M311" s="295">
        <v>3925729</v>
      </c>
      <c r="N311" s="295">
        <v>12</v>
      </c>
      <c r="O311" s="295">
        <v>547</v>
      </c>
      <c r="P311" s="295">
        <v>574</v>
      </c>
      <c r="Q311" s="295">
        <v>578</v>
      </c>
      <c r="R311" s="295">
        <v>578</v>
      </c>
      <c r="S311" s="295">
        <v>578</v>
      </c>
      <c r="T311" s="295">
        <v>578</v>
      </c>
      <c r="U311" s="295">
        <v>578</v>
      </c>
      <c r="V311" s="295">
        <v>578</v>
      </c>
      <c r="W311" s="295">
        <v>566</v>
      </c>
      <c r="X311" s="295">
        <v>566</v>
      </c>
      <c r="Y311" s="411">
        <v>0</v>
      </c>
      <c r="Z311" s="411">
        <v>0.23699999999999999</v>
      </c>
      <c r="AA311" s="411">
        <v>0.76049999999999995</v>
      </c>
      <c r="AB311" s="411">
        <v>2.5000000000000001E-3</v>
      </c>
      <c r="AC311" s="411">
        <v>0</v>
      </c>
      <c r="AD311" s="411">
        <v>0</v>
      </c>
      <c r="AE311" s="411">
        <v>0</v>
      </c>
      <c r="AF311" s="411">
        <v>0</v>
      </c>
      <c r="AG311" s="411">
        <v>0</v>
      </c>
      <c r="AH311" s="411">
        <v>0</v>
      </c>
      <c r="AI311" s="411">
        <v>0</v>
      </c>
      <c r="AJ311" s="411">
        <v>0</v>
      </c>
      <c r="AK311" s="411">
        <v>0</v>
      </c>
      <c r="AL311" s="411">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27</v>
      </c>
      <c r="B313" s="520" t="s">
        <v>119</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v>0</v>
      </c>
      <c r="AK314" s="411">
        <v>0</v>
      </c>
      <c r="AL314" s="411">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28</v>
      </c>
      <c r="B316" s="520" t="s">
        <v>120</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777">
        <v>0</v>
      </c>
      <c r="Z316" s="410">
        <v>0</v>
      </c>
      <c r="AA316" s="410">
        <v>1</v>
      </c>
      <c r="AB316" s="410"/>
      <c r="AC316" s="410"/>
      <c r="AD316" s="410"/>
      <c r="AE316" s="410"/>
      <c r="AF316" s="410"/>
      <c r="AG316" s="415"/>
      <c r="AH316" s="415"/>
      <c r="AI316" s="415"/>
      <c r="AJ316" s="415"/>
      <c r="AK316" s="415"/>
      <c r="AL316" s="415"/>
      <c r="AM316" s="296">
        <f>SUM(Y316:AL316)</f>
        <v>1</v>
      </c>
    </row>
    <row r="317" spans="1:39" outlineLevel="1">
      <c r="B317" s="294" t="s">
        <v>289</v>
      </c>
      <c r="C317" s="291" t="s">
        <v>163</v>
      </c>
      <c r="D317" s="295">
        <v>483359</v>
      </c>
      <c r="E317" s="295">
        <v>483359</v>
      </c>
      <c r="F317" s="295">
        <v>483359</v>
      </c>
      <c r="G317" s="295">
        <v>483359</v>
      </c>
      <c r="H317" s="295">
        <v>483359</v>
      </c>
      <c r="I317" s="295">
        <v>483359</v>
      </c>
      <c r="J317" s="295">
        <v>483359</v>
      </c>
      <c r="K317" s="295">
        <v>483359</v>
      </c>
      <c r="L317" s="295">
        <v>483359</v>
      </c>
      <c r="M317" s="295">
        <v>483359</v>
      </c>
      <c r="N317" s="295">
        <v>12</v>
      </c>
      <c r="O317" s="295">
        <v>158</v>
      </c>
      <c r="P317" s="295">
        <v>158</v>
      </c>
      <c r="Q317" s="295">
        <v>158</v>
      </c>
      <c r="R317" s="295">
        <v>158</v>
      </c>
      <c r="S317" s="295">
        <v>158</v>
      </c>
      <c r="T317" s="295">
        <v>158</v>
      </c>
      <c r="U317" s="295">
        <v>158</v>
      </c>
      <c r="V317" s="295">
        <v>158</v>
      </c>
      <c r="W317" s="295">
        <v>158</v>
      </c>
      <c r="X317" s="295">
        <v>158</v>
      </c>
      <c r="Y317" s="411">
        <v>0</v>
      </c>
      <c r="Z317" s="411">
        <v>0</v>
      </c>
      <c r="AA317" s="411">
        <v>1</v>
      </c>
      <c r="AB317" s="411">
        <v>0</v>
      </c>
      <c r="AC317" s="411">
        <v>0</v>
      </c>
      <c r="AD317" s="411">
        <v>0</v>
      </c>
      <c r="AE317" s="411">
        <v>0</v>
      </c>
      <c r="AF317" s="411">
        <v>0</v>
      </c>
      <c r="AG317" s="411">
        <v>0</v>
      </c>
      <c r="AH317" s="411">
        <v>0</v>
      </c>
      <c r="AI317" s="411">
        <v>0</v>
      </c>
      <c r="AJ317" s="411">
        <v>0</v>
      </c>
      <c r="AK317" s="411">
        <v>0</v>
      </c>
      <c r="AL317" s="411">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29</v>
      </c>
      <c r="B319" s="520" t="s">
        <v>121</v>
      </c>
      <c r="C319" s="291" t="s">
        <v>25</v>
      </c>
      <c r="D319" s="295"/>
      <c r="E319" s="295"/>
      <c r="F319" s="295"/>
      <c r="G319" s="295"/>
      <c r="H319" s="295"/>
      <c r="I319" s="295"/>
      <c r="J319" s="295"/>
      <c r="K319" s="295"/>
      <c r="L319" s="295"/>
      <c r="M319" s="295"/>
      <c r="N319" s="295">
        <v>3</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3</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v>0</v>
      </c>
      <c r="AK320" s="411">
        <v>0</v>
      </c>
      <c r="AL320" s="411">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30</v>
      </c>
      <c r="B322" s="520" t="s">
        <v>122</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06"/>
    </row>
    <row r="324" spans="1:39" outlineLevel="1">
      <c r="B324" s="29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22">
        <v>31</v>
      </c>
      <c r="B325" s="520" t="s">
        <v>123</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outlineLevel="1">
      <c r="B326" s="294" t="s">
        <v>289</v>
      </c>
      <c r="C326" s="291" t="s">
        <v>163</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411">
        <v>0</v>
      </c>
      <c r="Z326" s="411">
        <v>0</v>
      </c>
      <c r="AA326" s="411">
        <v>0</v>
      </c>
      <c r="AB326" s="411">
        <v>0</v>
      </c>
      <c r="AC326" s="411">
        <v>0</v>
      </c>
      <c r="AD326" s="411">
        <v>0</v>
      </c>
      <c r="AE326" s="411">
        <v>0</v>
      </c>
      <c r="AF326" s="411">
        <v>0</v>
      </c>
      <c r="AG326" s="411">
        <v>0</v>
      </c>
      <c r="AH326" s="411">
        <v>0</v>
      </c>
      <c r="AI326" s="411">
        <v>0</v>
      </c>
      <c r="AJ326" s="411">
        <v>0</v>
      </c>
      <c r="AK326" s="411">
        <v>0</v>
      </c>
      <c r="AL326" s="411">
        <v>0</v>
      </c>
      <c r="AM326" s="306"/>
    </row>
    <row r="327" spans="1:39"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30" outlineLevel="1">
      <c r="A328" s="522">
        <v>32</v>
      </c>
      <c r="B328" s="520" t="s">
        <v>124</v>
      </c>
      <c r="C328" s="291" t="s">
        <v>25</v>
      </c>
      <c r="D328" s="295"/>
      <c r="E328" s="295"/>
      <c r="F328" s="295"/>
      <c r="G328" s="295"/>
      <c r="H328" s="295"/>
      <c r="I328" s="295"/>
      <c r="J328" s="295"/>
      <c r="K328" s="295"/>
      <c r="L328" s="295"/>
      <c r="M328" s="295"/>
      <c r="N328" s="295">
        <v>12</v>
      </c>
      <c r="O328" s="295"/>
      <c r="P328" s="295"/>
      <c r="Q328" s="295"/>
      <c r="R328" s="295"/>
      <c r="S328" s="295"/>
      <c r="T328" s="295"/>
      <c r="U328" s="295"/>
      <c r="V328" s="295"/>
      <c r="W328" s="295"/>
      <c r="X328" s="295"/>
      <c r="Y328" s="426"/>
      <c r="Z328" s="410"/>
      <c r="AA328" s="410"/>
      <c r="AB328" s="410"/>
      <c r="AC328" s="410"/>
      <c r="AD328" s="410"/>
      <c r="AE328" s="410"/>
      <c r="AF328" s="410"/>
      <c r="AG328" s="415"/>
      <c r="AH328" s="415"/>
      <c r="AI328" s="415"/>
      <c r="AJ328" s="415"/>
      <c r="AK328" s="415"/>
      <c r="AL328" s="415"/>
      <c r="AM328" s="296">
        <f>SUM(Y328:AL328)</f>
        <v>0</v>
      </c>
    </row>
    <row r="329" spans="1:39" outlineLevel="1">
      <c r="B329" s="294" t="s">
        <v>289</v>
      </c>
      <c r="C329" s="291" t="s">
        <v>163</v>
      </c>
      <c r="D329" s="295"/>
      <c r="E329" s="295"/>
      <c r="F329" s="295"/>
      <c r="G329" s="295"/>
      <c r="H329" s="295"/>
      <c r="I329" s="295"/>
      <c r="J329" s="295"/>
      <c r="K329" s="295"/>
      <c r="L329" s="295"/>
      <c r="M329" s="295"/>
      <c r="N329" s="295">
        <v>12</v>
      </c>
      <c r="O329" s="295"/>
      <c r="P329" s="295"/>
      <c r="Q329" s="295"/>
      <c r="R329" s="295"/>
      <c r="S329" s="295"/>
      <c r="T329" s="295"/>
      <c r="U329" s="295"/>
      <c r="V329" s="295"/>
      <c r="W329" s="295"/>
      <c r="X329" s="295"/>
      <c r="Y329" s="411">
        <v>0</v>
      </c>
      <c r="Z329" s="411">
        <v>0</v>
      </c>
      <c r="AA329" s="411">
        <v>0</v>
      </c>
      <c r="AB329" s="411">
        <v>0</v>
      </c>
      <c r="AC329" s="411">
        <v>0</v>
      </c>
      <c r="AD329" s="411">
        <v>0</v>
      </c>
      <c r="AE329" s="411">
        <v>0</v>
      </c>
      <c r="AF329" s="411">
        <v>0</v>
      </c>
      <c r="AG329" s="411">
        <v>0</v>
      </c>
      <c r="AH329" s="411">
        <v>0</v>
      </c>
      <c r="AI329" s="411">
        <v>0</v>
      </c>
      <c r="AJ329" s="411">
        <v>0</v>
      </c>
      <c r="AK329" s="411">
        <v>0</v>
      </c>
      <c r="AL329" s="411">
        <v>0</v>
      </c>
      <c r="AM329" s="306"/>
    </row>
    <row r="330" spans="1:39" outlineLevel="1">
      <c r="B330" s="520"/>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t="15.75" outlineLevel="1">
      <c r="B331" s="288" t="s">
        <v>501</v>
      </c>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33</v>
      </c>
      <c r="B332" s="520" t="s">
        <v>125</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v>0</v>
      </c>
      <c r="AK333" s="411">
        <v>0</v>
      </c>
      <c r="AL333" s="411">
        <v>0</v>
      </c>
      <c r="AM333" s="306"/>
    </row>
    <row r="334" spans="1:39"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outlineLevel="1">
      <c r="A335" s="522">
        <v>34</v>
      </c>
      <c r="B335" s="520" t="s">
        <v>126</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outlineLevel="1">
      <c r="B336" s="294" t="s">
        <v>289</v>
      </c>
      <c r="C336" s="291" t="s">
        <v>163</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11">
        <v>0</v>
      </c>
      <c r="Z336" s="411">
        <v>0</v>
      </c>
      <c r="AA336" s="411">
        <v>0</v>
      </c>
      <c r="AB336" s="411">
        <v>0</v>
      </c>
      <c r="AC336" s="411">
        <v>0</v>
      </c>
      <c r="AD336" s="411">
        <v>0</v>
      </c>
      <c r="AE336" s="411">
        <v>0</v>
      </c>
      <c r="AF336" s="411">
        <v>0</v>
      </c>
      <c r="AG336" s="411">
        <v>0</v>
      </c>
      <c r="AH336" s="411">
        <v>0</v>
      </c>
      <c r="AI336" s="411">
        <v>0</v>
      </c>
      <c r="AJ336" s="411">
        <v>0</v>
      </c>
      <c r="AK336" s="411">
        <v>0</v>
      </c>
      <c r="AL336" s="411">
        <v>0</v>
      </c>
      <c r="AM336" s="306"/>
    </row>
    <row r="337" spans="1:39" outlineLevel="1">
      <c r="B337" s="520"/>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outlineLevel="1">
      <c r="A338" s="522">
        <v>35</v>
      </c>
      <c r="B338" s="520" t="s">
        <v>127</v>
      </c>
      <c r="C338" s="291" t="s">
        <v>25</v>
      </c>
      <c r="D338" s="295"/>
      <c r="E338" s="295"/>
      <c r="F338" s="295"/>
      <c r="G338" s="295"/>
      <c r="H338" s="295"/>
      <c r="I338" s="295"/>
      <c r="J338" s="295"/>
      <c r="K338" s="295"/>
      <c r="L338" s="295"/>
      <c r="M338" s="295"/>
      <c r="N338" s="295">
        <v>0</v>
      </c>
      <c r="O338" s="295"/>
      <c r="P338" s="295"/>
      <c r="Q338" s="295"/>
      <c r="R338" s="295"/>
      <c r="S338" s="295"/>
      <c r="T338" s="295"/>
      <c r="U338" s="295"/>
      <c r="V338" s="295"/>
      <c r="W338" s="295"/>
      <c r="X338" s="295"/>
      <c r="Y338" s="426"/>
      <c r="Z338" s="410"/>
      <c r="AA338" s="410"/>
      <c r="AB338" s="410"/>
      <c r="AC338" s="410"/>
      <c r="AD338" s="410"/>
      <c r="AE338" s="410"/>
      <c r="AF338" s="410"/>
      <c r="AG338" s="415"/>
      <c r="AH338" s="415"/>
      <c r="AI338" s="415"/>
      <c r="AJ338" s="415"/>
      <c r="AK338" s="415"/>
      <c r="AL338" s="415"/>
      <c r="AM338" s="296">
        <f>SUM(Y338:AL338)</f>
        <v>0</v>
      </c>
    </row>
    <row r="339" spans="1:39" outlineLevel="1">
      <c r="B339" s="294" t="s">
        <v>289</v>
      </c>
      <c r="C339" s="291" t="s">
        <v>163</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11">
        <v>0</v>
      </c>
      <c r="Z339" s="411">
        <v>0</v>
      </c>
      <c r="AA339" s="411">
        <v>0</v>
      </c>
      <c r="AB339" s="411">
        <v>0</v>
      </c>
      <c r="AC339" s="411">
        <v>0</v>
      </c>
      <c r="AD339" s="411">
        <v>0</v>
      </c>
      <c r="AE339" s="411">
        <v>0</v>
      </c>
      <c r="AF339" s="411">
        <v>0</v>
      </c>
      <c r="AG339" s="411">
        <v>0</v>
      </c>
      <c r="AH339" s="411">
        <v>0</v>
      </c>
      <c r="AI339" s="411">
        <v>0</v>
      </c>
      <c r="AJ339" s="411">
        <v>0</v>
      </c>
      <c r="AK339" s="411">
        <v>0</v>
      </c>
      <c r="AL339" s="411">
        <v>0</v>
      </c>
      <c r="AM339" s="306"/>
    </row>
    <row r="340" spans="1:39" outlineLevel="1">
      <c r="B340" s="294"/>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15.75" outlineLevel="1">
      <c r="B341" s="288" t="s">
        <v>502</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45" outlineLevel="1">
      <c r="A342" s="522">
        <v>36</v>
      </c>
      <c r="B342" s="520" t="s">
        <v>128</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v>0</v>
      </c>
      <c r="AK343" s="411">
        <v>0</v>
      </c>
      <c r="AL343" s="411">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37</v>
      </c>
      <c r="B345" s="520" t="s">
        <v>129</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v>0</v>
      </c>
      <c r="AK346" s="411">
        <v>0</v>
      </c>
      <c r="AL346" s="411">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outlineLevel="1">
      <c r="A348" s="522">
        <v>38</v>
      </c>
      <c r="B348" s="520" t="s">
        <v>130</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v>0</v>
      </c>
      <c r="AK349" s="411">
        <v>0</v>
      </c>
      <c r="AL349" s="411">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2">
        <v>39</v>
      </c>
      <c r="B351" s="520" t="s">
        <v>131</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v>0</v>
      </c>
      <c r="AK352" s="411">
        <v>0</v>
      </c>
      <c r="AL352" s="411">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40</v>
      </c>
      <c r="B354" s="520" t="s">
        <v>132</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v>0</v>
      </c>
      <c r="AK355" s="411">
        <v>0</v>
      </c>
      <c r="AL355" s="411">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522">
        <v>41</v>
      </c>
      <c r="B357" s="520" t="s">
        <v>133</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v>0</v>
      </c>
      <c r="AK358" s="411">
        <v>0</v>
      </c>
      <c r="AL358" s="411">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42</v>
      </c>
      <c r="B360" s="520" t="s">
        <v>134</v>
      </c>
      <c r="C360" s="291" t="s">
        <v>25</v>
      </c>
      <c r="D360" s="295"/>
      <c r="E360" s="295"/>
      <c r="F360" s="295"/>
      <c r="G360" s="295"/>
      <c r="H360" s="295"/>
      <c r="I360" s="295"/>
      <c r="J360" s="295"/>
      <c r="K360" s="295"/>
      <c r="L360" s="295"/>
      <c r="M360" s="295"/>
      <c r="N360" s="291"/>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468"/>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v>0</v>
      </c>
      <c r="AK361" s="411">
        <v>0</v>
      </c>
      <c r="AL361" s="411">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43</v>
      </c>
      <c r="B363" s="520" t="s">
        <v>135</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v>0</v>
      </c>
      <c r="AK364" s="411">
        <v>0</v>
      </c>
      <c r="AL364" s="411">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45" outlineLevel="1">
      <c r="A366" s="522">
        <v>44</v>
      </c>
      <c r="B366" s="520" t="s">
        <v>136</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v>0</v>
      </c>
      <c r="AK367" s="411">
        <v>0</v>
      </c>
      <c r="AL367" s="411">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0" outlineLevel="1">
      <c r="A369" s="522">
        <v>45</v>
      </c>
      <c r="B369" s="520" t="s">
        <v>137</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v>0</v>
      </c>
      <c r="AK370" s="411">
        <v>0</v>
      </c>
      <c r="AL370" s="411">
        <v>0</v>
      </c>
      <c r="AM370" s="306"/>
    </row>
    <row r="371" spans="1:39"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0" outlineLevel="1">
      <c r="A372" s="522">
        <v>46</v>
      </c>
      <c r="B372" s="520" t="s">
        <v>138</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v>0</v>
      </c>
      <c r="AK373" s="411">
        <v>0</v>
      </c>
      <c r="AL373" s="411">
        <v>0</v>
      </c>
      <c r="AM373" s="306"/>
    </row>
    <row r="374" spans="1:39"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30" outlineLevel="1">
      <c r="A375" s="522">
        <v>47</v>
      </c>
      <c r="B375" s="520" t="s">
        <v>139</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outlineLevel="1">
      <c r="B376" s="294" t="s">
        <v>289</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v>0</v>
      </c>
      <c r="AG376" s="411">
        <v>0</v>
      </c>
      <c r="AH376" s="411">
        <v>0</v>
      </c>
      <c r="AI376" s="411">
        <v>0</v>
      </c>
      <c r="AJ376" s="411">
        <v>0</v>
      </c>
      <c r="AK376" s="411">
        <v>0</v>
      </c>
      <c r="AL376" s="411">
        <v>0</v>
      </c>
      <c r="AM376" s="306"/>
    </row>
    <row r="377" spans="1:39"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45" outlineLevel="1">
      <c r="A378" s="522">
        <v>48</v>
      </c>
      <c r="B378" s="520" t="s">
        <v>140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outlineLevel="1">
      <c r="B379" s="294" t="s">
        <v>289</v>
      </c>
      <c r="C379" s="291" t="s">
        <v>163</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11">
        <v>0</v>
      </c>
      <c r="Z379" s="411">
        <v>0</v>
      </c>
      <c r="AA379" s="411">
        <v>0</v>
      </c>
      <c r="AB379" s="411">
        <v>0</v>
      </c>
      <c r="AC379" s="411">
        <v>0</v>
      </c>
      <c r="AD379" s="411">
        <v>0</v>
      </c>
      <c r="AE379" s="411">
        <v>0</v>
      </c>
      <c r="AF379" s="411">
        <v>0</v>
      </c>
      <c r="AG379" s="411">
        <v>0</v>
      </c>
      <c r="AH379" s="411">
        <v>0</v>
      </c>
      <c r="AI379" s="411">
        <v>0</v>
      </c>
      <c r="AJ379" s="411">
        <v>0</v>
      </c>
      <c r="AK379" s="411">
        <v>0</v>
      </c>
      <c r="AL379" s="411">
        <v>0</v>
      </c>
      <c r="AM379" s="306"/>
    </row>
    <row r="380" spans="1:39" outlineLevel="1">
      <c r="B380" s="520"/>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25"/>
      <c r="AA380" s="425"/>
      <c r="AB380" s="425"/>
      <c r="AC380" s="425"/>
      <c r="AD380" s="425"/>
      <c r="AE380" s="425"/>
      <c r="AF380" s="425"/>
      <c r="AG380" s="425"/>
      <c r="AH380" s="425"/>
      <c r="AI380" s="425"/>
      <c r="AJ380" s="425"/>
      <c r="AK380" s="425"/>
      <c r="AL380" s="425"/>
      <c r="AM380" s="306"/>
    </row>
    <row r="381" spans="1:39" ht="30" outlineLevel="1">
      <c r="A381" s="522">
        <v>49</v>
      </c>
      <c r="B381" s="520" t="s">
        <v>141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26"/>
      <c r="Z381" s="410"/>
      <c r="AA381" s="410"/>
      <c r="AB381" s="410"/>
      <c r="AC381" s="410"/>
      <c r="AD381" s="410"/>
      <c r="AE381" s="410"/>
      <c r="AF381" s="410"/>
      <c r="AG381" s="415"/>
      <c r="AH381" s="415"/>
      <c r="AI381" s="415"/>
      <c r="AJ381" s="415"/>
      <c r="AK381" s="415"/>
      <c r="AL381" s="415"/>
      <c r="AM381" s="296">
        <f>SUM(Y381:AL381)</f>
        <v>0</v>
      </c>
    </row>
    <row r="382" spans="1:39" outlineLevel="1">
      <c r="B382" s="294" t="s">
        <v>289</v>
      </c>
      <c r="C382" s="291" t="s">
        <v>163</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11">
        <v>0</v>
      </c>
      <c r="Z382" s="411">
        <v>0</v>
      </c>
      <c r="AA382" s="411">
        <v>0</v>
      </c>
      <c r="AB382" s="411">
        <v>0</v>
      </c>
      <c r="AC382" s="411">
        <v>0</v>
      </c>
      <c r="AD382" s="411">
        <v>0</v>
      </c>
      <c r="AE382" s="411">
        <v>0</v>
      </c>
      <c r="AF382" s="411">
        <v>0</v>
      </c>
      <c r="AG382" s="411">
        <v>0</v>
      </c>
      <c r="AH382" s="411">
        <v>0</v>
      </c>
      <c r="AI382" s="411">
        <v>0</v>
      </c>
      <c r="AJ382" s="411">
        <v>0</v>
      </c>
      <c r="AK382" s="411">
        <v>0</v>
      </c>
      <c r="AL382" s="411">
        <v>0</v>
      </c>
      <c r="AM382" s="306"/>
    </row>
    <row r="383" spans="1:39" outlineLevel="1">
      <c r="B383" s="437"/>
      <c r="C383" s="305"/>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301"/>
      <c r="Z383" s="301"/>
      <c r="AA383" s="301"/>
      <c r="AB383" s="301"/>
      <c r="AC383" s="301"/>
      <c r="AD383" s="301"/>
      <c r="AE383" s="301"/>
      <c r="AF383" s="301"/>
      <c r="AG383" s="301"/>
      <c r="AH383" s="301"/>
      <c r="AI383" s="301"/>
      <c r="AJ383" s="301"/>
      <c r="AK383" s="301"/>
      <c r="AL383" s="301"/>
      <c r="AM383" s="306"/>
    </row>
    <row r="384" spans="1:39" ht="15.75">
      <c r="B384" s="327" t="s">
        <v>274</v>
      </c>
      <c r="C384" s="329"/>
      <c r="D384" s="329">
        <f>SUM(D221:D382)</f>
        <v>15699334</v>
      </c>
      <c r="E384" s="329"/>
      <c r="F384" s="329"/>
      <c r="G384" s="329"/>
      <c r="H384" s="329"/>
      <c r="I384" s="329"/>
      <c r="J384" s="329"/>
      <c r="K384" s="329"/>
      <c r="L384" s="329"/>
      <c r="M384" s="329"/>
      <c r="N384" s="329"/>
      <c r="O384" s="329">
        <f>SUM(O221:O382)</f>
        <v>2227</v>
      </c>
      <c r="P384" s="329"/>
      <c r="Q384" s="329"/>
      <c r="R384" s="329"/>
      <c r="S384" s="329"/>
      <c r="T384" s="329"/>
      <c r="U384" s="329"/>
      <c r="V384" s="329"/>
      <c r="W384" s="329"/>
      <c r="X384" s="329"/>
      <c r="Y384" s="329">
        <f>IF(Y219="kWh",SUMPRODUCT(D221:D382,Y221:Y382))</f>
        <v>6262699</v>
      </c>
      <c r="Z384" s="329">
        <f>IF(Z219="kWh",SUMPRODUCT(D221:D382,Z221:Z382))</f>
        <v>2145235.2989999996</v>
      </c>
      <c r="AA384" s="329">
        <f>IF(AA219="kw",SUMPRODUCT(N221:N382,O221:O382,AA221:AA382),SUMPRODUCT(D221:D382,AA221:AA382))</f>
        <v>14690.651999999998</v>
      </c>
      <c r="AB384" s="329">
        <f>IF(AB219="kw",SUMPRODUCT(N221:N382,O221:O382,AB221:AB382),SUMPRODUCT(D221:D382,AB221:AB382))</f>
        <v>42.06</v>
      </c>
      <c r="AC384" s="329">
        <f>IF(AC219="kw",SUMPRODUCT(N221:N382,O221:O382,AC221:AC382),SUMPRODUCT(D221:D382,AC221:AC382))</f>
        <v>0</v>
      </c>
      <c r="AD384" s="329">
        <f>IF(AD219="kw",SUMPRODUCT(N221:N382,O221:O382,AD221:AD382),SUMPRODUCT(D221:D382,AD221:AD382))</f>
        <v>0</v>
      </c>
      <c r="AE384" s="329">
        <f>IF(AE219="kw",SUMPRODUCT(N221:N382,O221:O382,AE221:AE382),SUMPRODUCT(D221:D382,AE221:AE382))</f>
        <v>0</v>
      </c>
      <c r="AF384" s="329">
        <f>IF(AF219="kw",SUMPRODUCT(N221:N382,O221:O382,AF221:AF382),SUMPRODUCT(D221:D382,AF221:AF382))</f>
        <v>0</v>
      </c>
      <c r="AG384" s="329">
        <f>IF(AG219="kw",SUMPRODUCT(N221:N382,O221:O382,AG221:AG382),SUMPRODUCT(D221:D382,AG221:AG382))</f>
        <v>0</v>
      </c>
      <c r="AH384" s="329">
        <f>IF(AH219="kw",SUMPRODUCT(N221:N382,O221:O382,AH221:AH382),SUMPRODUCT(D221:D382,AH221:AH382))</f>
        <v>0</v>
      </c>
      <c r="AI384" s="329">
        <f>IF(AI219="kw",SUMPRODUCT(N221:N382,O221:O382,AI221:AI382),SUMPRODUCT(D221:D382,AI221:AI382))</f>
        <v>0</v>
      </c>
      <c r="AJ384" s="329">
        <f>IF(AJ219="kw",SUMPRODUCT(N221:N382,O221:O382,AJ221:AJ382),SUMPRODUCT(D221:D382,AJ221:AJ382))</f>
        <v>0</v>
      </c>
      <c r="AK384" s="329">
        <f>IF(AK219="kw",SUMPRODUCT(N221:N382,O221:O382,AK221:AK382),SUMPRODUCT(D221:D382,AK221:AK382))</f>
        <v>0</v>
      </c>
      <c r="AL384" s="329">
        <f>IF(AL219="kw",SUMPRODUCT(N221:N382,O221:O382,AL221:AL382),SUMPRODUCT(D221:D382,AL221:AL382))</f>
        <v>0</v>
      </c>
      <c r="AM384" s="330"/>
    </row>
    <row r="385" spans="2:42" ht="15.75">
      <c r="B385" s="391" t="s">
        <v>275</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92">
        <f>HLOOKUP(Y218,'2. LRAMVA Threshold'!$B$42:$Q$53,8,FALSE)</f>
        <v>0</v>
      </c>
      <c r="Z385" s="392">
        <f>HLOOKUP(Z218,'2. LRAMVA Threshold'!$B$42:$Q$53,8,FALSE)</f>
        <v>0</v>
      </c>
      <c r="AA385" s="392">
        <f>HLOOKUP(AA218,'2. LRAMVA Threshold'!$B$42:$Q$53,8,FALSE)</f>
        <v>0</v>
      </c>
      <c r="AB385" s="392">
        <f>HLOOKUP(AB218,'2. LRAMVA Threshold'!$B$42:$Q$53,8,FALSE)</f>
        <v>0</v>
      </c>
      <c r="AC385" s="392">
        <f>HLOOKUP(AC218,'2. LRAMVA Threshold'!$B$42:$Q$53,8,FALSE)</f>
        <v>0</v>
      </c>
      <c r="AD385" s="392">
        <f>HLOOKUP(AD218,'2. LRAMVA Threshold'!$B$42:$Q$53,8,FALSE)</f>
        <v>0</v>
      </c>
      <c r="AE385" s="392">
        <f>HLOOKUP(AE218,'2. LRAMVA Threshold'!$B$42:$Q$53,8,FALSE)</f>
        <v>0</v>
      </c>
      <c r="AF385" s="392">
        <f>HLOOKUP(AF218,'2. LRAMVA Threshold'!$B$42:$Q$53,8,FALSE)</f>
        <v>0</v>
      </c>
      <c r="AG385" s="392">
        <f>HLOOKUP(AG218,'2. LRAMVA Threshold'!$B$42:$Q$53,8,FALSE)</f>
        <v>0</v>
      </c>
      <c r="AH385" s="392">
        <f>HLOOKUP(AH218,'2. LRAMVA Threshold'!$B$42:$Q$53,8,FALSE)</f>
        <v>0</v>
      </c>
      <c r="AI385" s="392">
        <f>HLOOKUP(AI218,'2. LRAMVA Threshold'!$B$42:$Q$53,8,FALSE)</f>
        <v>0</v>
      </c>
      <c r="AJ385" s="392">
        <f>HLOOKUP(AJ218,'2. LRAMVA Threshold'!$B$42:$Q$53,8,FALSE)</f>
        <v>0</v>
      </c>
      <c r="AK385" s="392">
        <f>HLOOKUP(AK218,'2. LRAMVA Threshold'!$B$42:$Q$53,8,FALSE)</f>
        <v>0</v>
      </c>
      <c r="AL385" s="392">
        <f>HLOOKUP(AL218,'2. LRAMVA Threshold'!$B$42:$Q$53,8,FALSE)</f>
        <v>0</v>
      </c>
      <c r="AM385" s="393"/>
    </row>
    <row r="386" spans="2:42">
      <c r="B386" s="394"/>
      <c r="C386" s="432"/>
      <c r="D386" s="433"/>
      <c r="E386" s="433"/>
      <c r="F386" s="433"/>
      <c r="G386" s="433"/>
      <c r="H386" s="433"/>
      <c r="I386" s="433"/>
      <c r="J386" s="433"/>
      <c r="K386" s="433"/>
      <c r="L386" s="433"/>
      <c r="M386" s="433"/>
      <c r="N386" s="433"/>
      <c r="O386" s="434"/>
      <c r="P386" s="433"/>
      <c r="Q386" s="433"/>
      <c r="R386" s="433"/>
      <c r="S386" s="435"/>
      <c r="T386" s="435"/>
      <c r="U386" s="435"/>
      <c r="V386" s="435"/>
      <c r="W386" s="433"/>
      <c r="X386" s="433"/>
      <c r="Y386" s="436"/>
      <c r="Z386" s="436"/>
      <c r="AA386" s="436"/>
      <c r="AB386" s="436"/>
      <c r="AC386" s="436"/>
      <c r="AD386" s="436"/>
      <c r="AE386" s="436"/>
      <c r="AF386" s="399"/>
      <c r="AG386" s="399"/>
      <c r="AH386" s="399"/>
      <c r="AI386" s="399"/>
      <c r="AJ386" s="399"/>
      <c r="AK386" s="399"/>
      <c r="AL386" s="399"/>
      <c r="AM386" s="400"/>
    </row>
    <row r="387" spans="2:42">
      <c r="B387" s="324" t="s">
        <v>276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HLOOKUP(Y$35,'3.  Distribution Rates'!$C$122:$P$133,8,FALSE)</f>
        <v>0</v>
      </c>
      <c r="Z387" s="341">
        <f>HLOOKUP(Z$35,'3.  Distribution Rates'!$C$122:$P$133,8,FALSE)</f>
        <v>0</v>
      </c>
      <c r="AA387" s="341">
        <f>HLOOKUP(AA$35,'3.  Distribution Rates'!$C$122:$P$133,8,FALSE)</f>
        <v>0</v>
      </c>
      <c r="AB387" s="341">
        <f>HLOOKUP(AB$35,'3.  Distribution Rates'!$C$122:$P$133,8,FALSE)</f>
        <v>0</v>
      </c>
      <c r="AC387" s="341">
        <f>HLOOKUP(AC$35,'3.  Distribution Rates'!$C$122:$P$133,8,FALSE)</f>
        <v>0</v>
      </c>
      <c r="AD387" s="341">
        <f>HLOOKUP(AD$35,'3.  Distribution Rates'!$C$122:$P$133,8,FALSE)</f>
        <v>0</v>
      </c>
      <c r="AE387" s="341">
        <f>HLOOKUP(AE$35,'3.  Distribution Rates'!$C$122:$P$133,8,FALSE)</f>
        <v>0</v>
      </c>
      <c r="AF387" s="341">
        <f>HLOOKUP(AF$35,'3.  Distribution Rates'!$C$122:$P$133,8,FALSE)</f>
        <v>0</v>
      </c>
      <c r="AG387" s="341">
        <f>HLOOKUP(AG$35,'3.  Distribution Rates'!$C$122:$P$133,8,FALSE)</f>
        <v>0</v>
      </c>
      <c r="AH387" s="341">
        <f>HLOOKUP(AH$35,'3.  Distribution Rates'!$C$122:$P$133,8,FALSE)</f>
        <v>0</v>
      </c>
      <c r="AI387" s="341">
        <f>HLOOKUP(AI$35,'3.  Distribution Rates'!$C$122:$P$133,8,FALSE)</f>
        <v>0</v>
      </c>
      <c r="AJ387" s="341">
        <f>HLOOKUP(AJ$35,'3.  Distribution Rates'!$C$122:$P$133,8,FALSE)</f>
        <v>0</v>
      </c>
      <c r="AK387" s="341">
        <f>HLOOKUP(AK$35,'3.  Distribution Rates'!$C$122:$P$133,8,FALSE)</f>
        <v>0</v>
      </c>
      <c r="AL387" s="341">
        <f>HLOOKUP(AL$35,'3.  Distribution Rates'!$C$122:$P$133,8,FALSE)</f>
        <v>0</v>
      </c>
      <c r="AM387" s="377"/>
      <c r="AN387" s="341"/>
      <c r="AO387" s="341"/>
      <c r="AP387" s="341"/>
    </row>
    <row r="388" spans="2:42">
      <c r="B388" s="324" t="s">
        <v>277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LRAM'!Y139*Y387</f>
        <v>0</v>
      </c>
      <c r="Z388" s="378">
        <f>'4.  2011-2014 LRAM'!Z139*Z387</f>
        <v>0</v>
      </c>
      <c r="AA388" s="378">
        <f>'4.  2011-2014 LRAM'!AA139*AA387</f>
        <v>0</v>
      </c>
      <c r="AB388" s="378">
        <f>'4.  2011-2014 LRAM'!AB139*AB387</f>
        <v>0</v>
      </c>
      <c r="AC388" s="378">
        <f>'4.  2011-2014 LRAM'!AC139*AC387</f>
        <v>0</v>
      </c>
      <c r="AD388" s="378">
        <f>'4.  2011-2014 LRAM'!AD139*AD387</f>
        <v>0</v>
      </c>
      <c r="AE388" s="378">
        <f>'4.  2011-2014 LRAM'!AE139*AE387</f>
        <v>0</v>
      </c>
      <c r="AF388" s="378">
        <f>'4.  2011-2014 LRAM'!AF139*AF387</f>
        <v>0</v>
      </c>
      <c r="AG388" s="378">
        <f>'4.  2011-2014 LRAM'!AG139*AG387</f>
        <v>0</v>
      </c>
      <c r="AH388" s="378">
        <f>'4.  2011-2014 LRAM'!AH139*AH387</f>
        <v>0</v>
      </c>
      <c r="AI388" s="378">
        <f>'4.  2011-2014 LRAM'!AI139*AI387</f>
        <v>0</v>
      </c>
      <c r="AJ388" s="378">
        <f>'4.  2011-2014 LRAM'!AJ139*AJ387</f>
        <v>0</v>
      </c>
      <c r="AK388" s="378">
        <f>'4.  2011-2014 LRAM'!AK139*AK387</f>
        <v>0</v>
      </c>
      <c r="AL388" s="378">
        <f>'4.  2011-2014 LRAM'!AL139*AL387</f>
        <v>0</v>
      </c>
      <c r="AM388" s="628">
        <f>SUM(Y388:AL388)</f>
        <v>0</v>
      </c>
    </row>
    <row r="389" spans="2:42">
      <c r="B389" s="324" t="s">
        <v>278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LRAM'!Y268*Y387</f>
        <v>0</v>
      </c>
      <c r="Z389" s="378">
        <f>'4.  2011-2014 LRAM'!Z268*Z387</f>
        <v>0</v>
      </c>
      <c r="AA389" s="378">
        <f>'4.  2011-2014 LRAM'!AA268*AA387</f>
        <v>0</v>
      </c>
      <c r="AB389" s="378">
        <f>'4.  2011-2014 LRAM'!AB268*AB387</f>
        <v>0</v>
      </c>
      <c r="AC389" s="378">
        <f>'4.  2011-2014 LRAM'!AC268*AC387</f>
        <v>0</v>
      </c>
      <c r="AD389" s="378">
        <f>'4.  2011-2014 LRAM'!AD268*AD387</f>
        <v>0</v>
      </c>
      <c r="AE389" s="378">
        <f>'4.  2011-2014 LRAM'!AE268*AE387</f>
        <v>0</v>
      </c>
      <c r="AF389" s="378">
        <f>'4.  2011-2014 LRAM'!AF268*AF387</f>
        <v>0</v>
      </c>
      <c r="AG389" s="378">
        <f>'4.  2011-2014 LRAM'!AG268*AG387</f>
        <v>0</v>
      </c>
      <c r="AH389" s="378">
        <f>'4.  2011-2014 LRAM'!AH268*AH387</f>
        <v>0</v>
      </c>
      <c r="AI389" s="378">
        <f>'4.  2011-2014 LRAM'!AI268*AI387</f>
        <v>0</v>
      </c>
      <c r="AJ389" s="378">
        <f>'4.  2011-2014 LRAM'!AJ268*AJ387</f>
        <v>0</v>
      </c>
      <c r="AK389" s="378">
        <f>'4.  2011-2014 LRAM'!AK268*AK387</f>
        <v>0</v>
      </c>
      <c r="AL389" s="378">
        <f>'4.  2011-2014 LRAM'!AL268*AL387</f>
        <v>0</v>
      </c>
      <c r="AM389" s="628">
        <f>SUM(Y389:AL389)</f>
        <v>0</v>
      </c>
    </row>
    <row r="390" spans="2:42">
      <c r="B390" s="324" t="s">
        <v>279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LRAM'!Y397*Y387</f>
        <v>0</v>
      </c>
      <c r="Z390" s="378">
        <f>'4.  2011-2014 LRAM'!Z397*Z387</f>
        <v>0</v>
      </c>
      <c r="AA390" s="378">
        <f>'4.  2011-2014 LRAM'!AA397*AA387</f>
        <v>0</v>
      </c>
      <c r="AB390" s="378">
        <f>'4.  2011-2014 LRAM'!AB397*AB387</f>
        <v>0</v>
      </c>
      <c r="AC390" s="378">
        <f>'4.  2011-2014 LRAM'!AC397*AC387</f>
        <v>0</v>
      </c>
      <c r="AD390" s="378">
        <f>'4.  2011-2014 LRAM'!AD397*AD387</f>
        <v>0</v>
      </c>
      <c r="AE390" s="378">
        <f>'4.  2011-2014 LRAM'!AE397*AE387</f>
        <v>0</v>
      </c>
      <c r="AF390" s="378">
        <f>'4.  2011-2014 LRAM'!AF397*AF387</f>
        <v>0</v>
      </c>
      <c r="AG390" s="378">
        <f>'4.  2011-2014 LRAM'!AG397*AG387</f>
        <v>0</v>
      </c>
      <c r="AH390" s="378">
        <f>'4.  2011-2014 LRAM'!AH397*AH387</f>
        <v>0</v>
      </c>
      <c r="AI390" s="378">
        <f>'4.  2011-2014 LRAM'!AI397*AI387</f>
        <v>0</v>
      </c>
      <c r="AJ390" s="378">
        <f>'4.  2011-2014 LRAM'!AJ397*AJ387</f>
        <v>0</v>
      </c>
      <c r="AK390" s="378">
        <f>'4.  2011-2014 LRAM'!AK397*AK387</f>
        <v>0</v>
      </c>
      <c r="AL390" s="378">
        <f>'4.  2011-2014 LRAM'!AL397*AL387</f>
        <v>0</v>
      </c>
      <c r="AM390" s="628">
        <f>SUM(Y390:AL390)</f>
        <v>0</v>
      </c>
    </row>
    <row r="391" spans="2:42">
      <c r="B391" s="324" t="s">
        <v>280</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LRAM'!Y527*Y387</f>
        <v>0</v>
      </c>
      <c r="Z391" s="378">
        <f>'4.  2011-2014 LRAM'!Z527*Z387</f>
        <v>0</v>
      </c>
      <c r="AA391" s="378">
        <f>'4.  2011-2014 LRAM'!AA527*AA387</f>
        <v>0</v>
      </c>
      <c r="AB391" s="378">
        <f>'4.  2011-2014 LRAM'!AB527*AB387</f>
        <v>0</v>
      </c>
      <c r="AC391" s="378">
        <f>'4.  2011-2014 LRAM'!AC527*AC387</f>
        <v>0</v>
      </c>
      <c r="AD391" s="378">
        <f>'4.  2011-2014 LRAM'!AD527*AD387</f>
        <v>0</v>
      </c>
      <c r="AE391" s="378">
        <f>'4.  2011-2014 LRAM'!AE527*AE387</f>
        <v>0</v>
      </c>
      <c r="AF391" s="378">
        <f>'4.  2011-2014 LRAM'!AF527*AF387</f>
        <v>0</v>
      </c>
      <c r="AG391" s="378">
        <f>'4.  2011-2014 LRAM'!AG527*AG387</f>
        <v>0</v>
      </c>
      <c r="AH391" s="378">
        <f>'4.  2011-2014 LRAM'!AH527*AH387</f>
        <v>0</v>
      </c>
      <c r="AI391" s="378">
        <f>'4.  2011-2014 LRAM'!AI527*AI387</f>
        <v>0</v>
      </c>
      <c r="AJ391" s="378">
        <f>'4.  2011-2014 LRAM'!AJ527*AJ387</f>
        <v>0</v>
      </c>
      <c r="AK391" s="378">
        <f>'4.  2011-2014 LRAM'!AK527*AK387</f>
        <v>0</v>
      </c>
      <c r="AL391" s="378">
        <f>'4.  2011-2014 LRAM'!AL527*AL387</f>
        <v>0</v>
      </c>
      <c r="AM391" s="628">
        <f t="shared" ref="AM391:AM393" si="57">SUM(Y391:AL391)</f>
        <v>0</v>
      </c>
    </row>
    <row r="392" spans="2:42">
      <c r="B392" s="324" t="s">
        <v>281</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58">Y208*Y387</f>
        <v>0</v>
      </c>
      <c r="Z392" s="378">
        <f t="shared" si="58"/>
        <v>0</v>
      </c>
      <c r="AA392" s="378">
        <f t="shared" si="58"/>
        <v>0</v>
      </c>
      <c r="AB392" s="378">
        <f t="shared" si="58"/>
        <v>0</v>
      </c>
      <c r="AC392" s="378">
        <f t="shared" si="58"/>
        <v>0</v>
      </c>
      <c r="AD392" s="378">
        <f t="shared" si="58"/>
        <v>0</v>
      </c>
      <c r="AE392" s="378">
        <f t="shared" si="58"/>
        <v>0</v>
      </c>
      <c r="AF392" s="378">
        <f t="shared" si="58"/>
        <v>0</v>
      </c>
      <c r="AG392" s="378">
        <f t="shared" si="58"/>
        <v>0</v>
      </c>
      <c r="AH392" s="378">
        <f t="shared" si="58"/>
        <v>0</v>
      </c>
      <c r="AI392" s="378">
        <f t="shared" si="58"/>
        <v>0</v>
      </c>
      <c r="AJ392" s="378">
        <f t="shared" si="58"/>
        <v>0</v>
      </c>
      <c r="AK392" s="378">
        <f t="shared" si="58"/>
        <v>0</v>
      </c>
      <c r="AL392" s="378">
        <f t="shared" si="58"/>
        <v>0</v>
      </c>
      <c r="AM392" s="628">
        <f t="shared" si="57"/>
        <v>0</v>
      </c>
    </row>
    <row r="393" spans="2:42">
      <c r="B393" s="324" t="s">
        <v>290</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Y384*Y387</f>
        <v>0</v>
      </c>
      <c r="Z393" s="378">
        <f t="shared" ref="Z393:AL393" si="59">Z384*Z387</f>
        <v>0</v>
      </c>
      <c r="AA393" s="378">
        <f t="shared" si="59"/>
        <v>0</v>
      </c>
      <c r="AB393" s="378">
        <f t="shared" si="59"/>
        <v>0</v>
      </c>
      <c r="AC393" s="378">
        <f t="shared" si="59"/>
        <v>0</v>
      </c>
      <c r="AD393" s="378">
        <f t="shared" si="59"/>
        <v>0</v>
      </c>
      <c r="AE393" s="378">
        <f t="shared" si="59"/>
        <v>0</v>
      </c>
      <c r="AF393" s="378">
        <f t="shared" si="59"/>
        <v>0</v>
      </c>
      <c r="AG393" s="378">
        <f t="shared" si="59"/>
        <v>0</v>
      </c>
      <c r="AH393" s="378">
        <f t="shared" si="59"/>
        <v>0</v>
      </c>
      <c r="AI393" s="378">
        <f t="shared" si="59"/>
        <v>0</v>
      </c>
      <c r="AJ393" s="378">
        <f t="shared" si="59"/>
        <v>0</v>
      </c>
      <c r="AK393" s="378">
        <f t="shared" si="59"/>
        <v>0</v>
      </c>
      <c r="AL393" s="378">
        <f t="shared" si="59"/>
        <v>0</v>
      </c>
      <c r="AM393" s="628">
        <f t="shared" si="57"/>
        <v>0</v>
      </c>
    </row>
    <row r="394" spans="2:42" ht="15.75">
      <c r="B394" s="349" t="s">
        <v>282</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SUM(Y388:Y393)</f>
        <v>0</v>
      </c>
      <c r="Z394" s="346">
        <f t="shared" ref="Z394:AE394" si="60">SUM(Z388:Z393)</f>
        <v>0</v>
      </c>
      <c r="AA394" s="346">
        <f t="shared" si="60"/>
        <v>0</v>
      </c>
      <c r="AB394" s="346">
        <f t="shared" si="60"/>
        <v>0</v>
      </c>
      <c r="AC394" s="346">
        <f t="shared" si="60"/>
        <v>0</v>
      </c>
      <c r="AD394" s="346">
        <f t="shared" si="60"/>
        <v>0</v>
      </c>
      <c r="AE394" s="346">
        <f t="shared" si="60"/>
        <v>0</v>
      </c>
      <c r="AF394" s="346">
        <f>SUM(AF388:AF393)</f>
        <v>0</v>
      </c>
      <c r="AG394" s="346">
        <f t="shared" ref="AG394:AL394" si="61">SUM(AG388:AG393)</f>
        <v>0</v>
      </c>
      <c r="AH394" s="346">
        <f t="shared" si="61"/>
        <v>0</v>
      </c>
      <c r="AI394" s="346">
        <f t="shared" si="61"/>
        <v>0</v>
      </c>
      <c r="AJ394" s="346">
        <f t="shared" si="61"/>
        <v>0</v>
      </c>
      <c r="AK394" s="346">
        <f t="shared" si="61"/>
        <v>0</v>
      </c>
      <c r="AL394" s="346">
        <f t="shared" si="61"/>
        <v>0</v>
      </c>
      <c r="AM394" s="407">
        <f>SUM(AM388:AM393)</f>
        <v>0</v>
      </c>
    </row>
    <row r="395" spans="2:42" ht="15.75">
      <c r="B395" s="349" t="s">
        <v>283</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Y385*Y387</f>
        <v>0</v>
      </c>
      <c r="Z395" s="347">
        <f t="shared" ref="Z395:AE395" si="62">Z385*Z387</f>
        <v>0</v>
      </c>
      <c r="AA395" s="347">
        <f t="shared" si="62"/>
        <v>0</v>
      </c>
      <c r="AB395" s="347">
        <f t="shared" si="62"/>
        <v>0</v>
      </c>
      <c r="AC395" s="347">
        <f t="shared" si="62"/>
        <v>0</v>
      </c>
      <c r="AD395" s="347">
        <f t="shared" si="62"/>
        <v>0</v>
      </c>
      <c r="AE395" s="347">
        <f t="shared" si="62"/>
        <v>0</v>
      </c>
      <c r="AF395" s="347">
        <f>AF385*AF387</f>
        <v>0</v>
      </c>
      <c r="AG395" s="347">
        <f t="shared" ref="AG395:AL395" si="63">AG385*AG387</f>
        <v>0</v>
      </c>
      <c r="AH395" s="347">
        <f t="shared" si="63"/>
        <v>0</v>
      </c>
      <c r="AI395" s="347">
        <f t="shared" si="63"/>
        <v>0</v>
      </c>
      <c r="AJ395" s="347">
        <f t="shared" si="63"/>
        <v>0</v>
      </c>
      <c r="AK395" s="347">
        <f t="shared" si="63"/>
        <v>0</v>
      </c>
      <c r="AL395" s="347">
        <f t="shared" si="63"/>
        <v>0</v>
      </c>
      <c r="AM395" s="407">
        <f>SUM(Y395:AL395)</f>
        <v>0</v>
      </c>
    </row>
    <row r="396" spans="2:42" ht="15.75">
      <c r="B396" s="349" t="s">
        <v>284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51"/>
      <c r="Z396" s="351"/>
      <c r="AA396" s="351"/>
      <c r="AB396" s="351"/>
      <c r="AC396" s="351"/>
      <c r="AD396" s="351"/>
      <c r="AE396" s="351"/>
      <c r="AF396" s="351"/>
      <c r="AG396" s="351"/>
      <c r="AH396" s="351"/>
      <c r="AI396" s="351"/>
      <c r="AJ396" s="351"/>
      <c r="AK396" s="351"/>
      <c r="AL396" s="351"/>
      <c r="AM396" s="407">
        <f>AM394-AM395</f>
        <v>0</v>
      </c>
    </row>
    <row r="397" spans="2:42">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352"/>
      <c r="Z397" s="352"/>
      <c r="AA397" s="352"/>
      <c r="AB397" s="352"/>
      <c r="AC397" s="352"/>
      <c r="AD397" s="352"/>
      <c r="AE397" s="352"/>
      <c r="AF397" s="352"/>
      <c r="AG397" s="352"/>
      <c r="AH397" s="352"/>
      <c r="AI397" s="352"/>
      <c r="AJ397" s="352"/>
      <c r="AK397" s="352"/>
      <c r="AL397" s="352"/>
      <c r="AM397" s="348"/>
    </row>
    <row r="398" spans="2:42">
      <c r="B398" s="439" t="s">
        <v>285</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SUMPRODUCT(E221:E382,Y221:Y382)</f>
        <v>6262699</v>
      </c>
      <c r="Z398" s="291">
        <f>SUMPRODUCT(E221:E382,Z221:Z382)</f>
        <v>2145235.0619999999</v>
      </c>
      <c r="AA398" s="291">
        <f t="shared" ref="AA398:AL398" si="64">IF(AA219="kw",SUMPRODUCT($N$221:$N$382,$P$221:$P$382,AA221:AA382),SUMPRODUCT($E$221:$E$382,AA221:AA382))</f>
        <v>14690.651999999998</v>
      </c>
      <c r="AB398" s="291">
        <f t="shared" si="64"/>
        <v>42.06</v>
      </c>
      <c r="AC398" s="291">
        <f t="shared" si="64"/>
        <v>0</v>
      </c>
      <c r="AD398" s="291">
        <f t="shared" si="64"/>
        <v>0</v>
      </c>
      <c r="AE398" s="291">
        <f t="shared" si="64"/>
        <v>0</v>
      </c>
      <c r="AF398" s="291">
        <f t="shared" si="64"/>
        <v>0</v>
      </c>
      <c r="AG398" s="291">
        <f t="shared" si="64"/>
        <v>0</v>
      </c>
      <c r="AH398" s="291">
        <f t="shared" si="64"/>
        <v>0</v>
      </c>
      <c r="AI398" s="291">
        <f t="shared" si="64"/>
        <v>0</v>
      </c>
      <c r="AJ398" s="291">
        <f t="shared" si="64"/>
        <v>0</v>
      </c>
      <c r="AK398" s="291">
        <f t="shared" si="64"/>
        <v>0</v>
      </c>
      <c r="AL398" s="291">
        <f t="shared" si="64"/>
        <v>0</v>
      </c>
      <c r="AM398" s="348"/>
    </row>
    <row r="399" spans="2:42">
      <c r="B399" s="439" t="s">
        <v>286</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SUMPRODUCT(F221:F382,Y221:Y382)</f>
        <v>6262699</v>
      </c>
      <c r="Z399" s="291">
        <f>SUMPRODUCT(F221:F382,Z221:Z382)</f>
        <v>2141553.7409999999</v>
      </c>
      <c r="AA399" s="291">
        <f t="shared" ref="AA399:AL399" si="65">IF(AA219="kw",SUMPRODUCT($N$221:$N$382,$Q$221:$Q$382,AA221:AA382),SUMPRODUCT($F$221:$F$382,AA221:AA382))</f>
        <v>14727.155999999999</v>
      </c>
      <c r="AB399" s="291">
        <f t="shared" si="65"/>
        <v>42.18</v>
      </c>
      <c r="AC399" s="291">
        <f t="shared" si="65"/>
        <v>0</v>
      </c>
      <c r="AD399" s="291">
        <f t="shared" si="65"/>
        <v>0</v>
      </c>
      <c r="AE399" s="291">
        <f t="shared" si="65"/>
        <v>0</v>
      </c>
      <c r="AF399" s="291">
        <f t="shared" si="65"/>
        <v>0</v>
      </c>
      <c r="AG399" s="291">
        <f t="shared" si="65"/>
        <v>0</v>
      </c>
      <c r="AH399" s="291">
        <f t="shared" si="65"/>
        <v>0</v>
      </c>
      <c r="AI399" s="291">
        <f t="shared" si="65"/>
        <v>0</v>
      </c>
      <c r="AJ399" s="291">
        <f t="shared" si="65"/>
        <v>0</v>
      </c>
      <c r="AK399" s="291">
        <f t="shared" si="65"/>
        <v>0</v>
      </c>
      <c r="AL399" s="291">
        <f t="shared" si="65"/>
        <v>0</v>
      </c>
      <c r="AM399" s="337"/>
    </row>
    <row r="400" spans="2:42">
      <c r="B400" s="439" t="s">
        <v>287</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SUMPRODUCT(G221:G382,Y221:Y382)</f>
        <v>6262699</v>
      </c>
      <c r="Z400" s="291">
        <f>SUMPRODUCT(G221:G382,Z221:Z382)</f>
        <v>2138021.4929999998</v>
      </c>
      <c r="AA400" s="291">
        <f t="shared" ref="AA400:AL400" si="66">IF(AA219="kw",SUMPRODUCT($N$221:$N$382,$R$221:$R$382,AA221:AA382),SUMPRODUCT($G$221:$G$382,AA221:AA382))</f>
        <v>14672.399999999998</v>
      </c>
      <c r="AB400" s="291">
        <f t="shared" si="66"/>
        <v>42</v>
      </c>
      <c r="AC400" s="291">
        <f t="shared" si="66"/>
        <v>0</v>
      </c>
      <c r="AD400" s="291">
        <f t="shared" si="66"/>
        <v>0</v>
      </c>
      <c r="AE400" s="291">
        <f t="shared" si="66"/>
        <v>0</v>
      </c>
      <c r="AF400" s="291">
        <f t="shared" si="66"/>
        <v>0</v>
      </c>
      <c r="AG400" s="291">
        <f t="shared" si="66"/>
        <v>0</v>
      </c>
      <c r="AH400" s="291">
        <f t="shared" si="66"/>
        <v>0</v>
      </c>
      <c r="AI400" s="291">
        <f t="shared" si="66"/>
        <v>0</v>
      </c>
      <c r="AJ400" s="291">
        <f t="shared" si="66"/>
        <v>0</v>
      </c>
      <c r="AK400" s="291">
        <f t="shared" si="66"/>
        <v>0</v>
      </c>
      <c r="AL400" s="291">
        <f t="shared" si="66"/>
        <v>0</v>
      </c>
      <c r="AM400" s="337"/>
    </row>
    <row r="401" spans="1:39">
      <c r="B401" s="440" t="s">
        <v>288</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SUMPRODUCT(H221:H382,Y221:Y382)</f>
        <v>6262699</v>
      </c>
      <c r="Z401" s="326">
        <f>SUMPRODUCT(H221:H382,Z221:Z382)</f>
        <v>2138021.4929999998</v>
      </c>
      <c r="AA401" s="326">
        <f t="shared" ref="AA401:AL401" si="67">IF(AA219="kw",SUMPRODUCT($N$221:$N$382,$S$221:$S$382,AA221:AA382),SUMPRODUCT($H$221:$H$382,AA221:AA382))</f>
        <v>14672.399999999998</v>
      </c>
      <c r="AB401" s="326">
        <f t="shared" si="67"/>
        <v>42</v>
      </c>
      <c r="AC401" s="326">
        <f t="shared" si="67"/>
        <v>0</v>
      </c>
      <c r="AD401" s="326">
        <f t="shared" si="67"/>
        <v>0</v>
      </c>
      <c r="AE401" s="326">
        <f t="shared" si="67"/>
        <v>0</v>
      </c>
      <c r="AF401" s="326">
        <f t="shared" si="67"/>
        <v>0</v>
      </c>
      <c r="AG401" s="326">
        <f t="shared" si="67"/>
        <v>0</v>
      </c>
      <c r="AH401" s="326">
        <f t="shared" si="67"/>
        <v>0</v>
      </c>
      <c r="AI401" s="326">
        <f t="shared" si="67"/>
        <v>0</v>
      </c>
      <c r="AJ401" s="326">
        <f t="shared" si="67"/>
        <v>0</v>
      </c>
      <c r="AK401" s="326">
        <f t="shared" si="67"/>
        <v>0</v>
      </c>
      <c r="AL401" s="326">
        <f t="shared" si="67"/>
        <v>0</v>
      </c>
      <c r="AM401" s="386"/>
    </row>
    <row r="402" spans="1:39" ht="21"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5.75">
      <c r="B405" s="280" t="s">
        <v>291</v>
      </c>
      <c r="C405" s="281"/>
      <c r="D405" s="589" t="s">
        <v>526</v>
      </c>
      <c r="E405" s="253"/>
      <c r="F405" s="591"/>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830" t="s">
        <v>211</v>
      </c>
      <c r="C406" s="832" t="s">
        <v>33</v>
      </c>
      <c r="D406" s="284" t="s">
        <v>422</v>
      </c>
      <c r="E406" s="834" t="s">
        <v>209</v>
      </c>
      <c r="F406" s="835"/>
      <c r="G406" s="835"/>
      <c r="H406" s="835"/>
      <c r="I406" s="835"/>
      <c r="J406" s="835"/>
      <c r="K406" s="835"/>
      <c r="L406" s="835"/>
      <c r="M406" s="836"/>
      <c r="N406" s="840" t="s">
        <v>213</v>
      </c>
      <c r="O406" s="284" t="s">
        <v>423</v>
      </c>
      <c r="P406" s="834" t="s">
        <v>212</v>
      </c>
      <c r="Q406" s="835"/>
      <c r="R406" s="835"/>
      <c r="S406" s="835"/>
      <c r="T406" s="835"/>
      <c r="U406" s="835"/>
      <c r="V406" s="835"/>
      <c r="W406" s="835"/>
      <c r="X406" s="836"/>
      <c r="Y406" s="837" t="s">
        <v>243</v>
      </c>
      <c r="Z406" s="838"/>
      <c r="AA406" s="838"/>
      <c r="AB406" s="838"/>
      <c r="AC406" s="838"/>
      <c r="AD406" s="838"/>
      <c r="AE406" s="838"/>
      <c r="AF406" s="838"/>
      <c r="AG406" s="838"/>
      <c r="AH406" s="838"/>
      <c r="AI406" s="838"/>
      <c r="AJ406" s="838"/>
      <c r="AK406" s="838"/>
      <c r="AL406" s="838"/>
      <c r="AM406" s="839"/>
    </row>
    <row r="407" spans="1:39" ht="61.5" customHeight="1">
      <c r="B407" s="831"/>
      <c r="C407" s="833"/>
      <c r="D407" s="285">
        <v>2017</v>
      </c>
      <c r="E407" s="285">
        <v>2018</v>
      </c>
      <c r="F407" s="285">
        <v>2019</v>
      </c>
      <c r="G407" s="285">
        <v>2020</v>
      </c>
      <c r="H407" s="285">
        <v>2021</v>
      </c>
      <c r="I407" s="285">
        <v>2022</v>
      </c>
      <c r="J407" s="285">
        <v>2023</v>
      </c>
      <c r="K407" s="285">
        <v>2024</v>
      </c>
      <c r="L407" s="285">
        <v>2025</v>
      </c>
      <c r="M407" s="285">
        <v>2026</v>
      </c>
      <c r="N407" s="841"/>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 &lt;50 kW</v>
      </c>
      <c r="AA407" s="285" t="str">
        <f>'1.  LRAMVA Summary'!F52</f>
        <v>GS &gt;50 kW</v>
      </c>
      <c r="AB407" s="285" t="str">
        <f>'1.  LRAMVA Summary'!G52</f>
        <v>Large User</v>
      </c>
      <c r="AC407" s="285" t="str">
        <f>'1.  LRAMVA Summary'!H52</f>
        <v>Street 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32"/>
      <c r="B408" s="524" t="s">
        <v>504</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5.75" outlineLevel="1">
      <c r="A409" s="532"/>
      <c r="B409" s="504" t="s">
        <v>497</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outlineLevel="1">
      <c r="A410" s="532">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v>0</v>
      </c>
      <c r="AD411" s="411">
        <v>0</v>
      </c>
      <c r="AE411" s="411">
        <v>0</v>
      </c>
      <c r="AF411" s="411">
        <v>0</v>
      </c>
      <c r="AG411" s="411">
        <v>0</v>
      </c>
      <c r="AH411" s="411">
        <v>0</v>
      </c>
      <c r="AI411" s="411">
        <v>0</v>
      </c>
      <c r="AJ411" s="411">
        <v>0</v>
      </c>
      <c r="AK411" s="411">
        <v>0</v>
      </c>
      <c r="AL411" s="411">
        <v>0</v>
      </c>
      <c r="AM411" s="297"/>
    </row>
    <row r="412" spans="1:39" ht="15.75" outlineLevel="1">
      <c r="A412" s="532"/>
      <c r="B412" s="525"/>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outlineLevel="1">
      <c r="A413" s="532">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v>0</v>
      </c>
      <c r="AD414" s="411">
        <v>0</v>
      </c>
      <c r="AE414" s="411">
        <v>0</v>
      </c>
      <c r="AF414" s="411">
        <v>0</v>
      </c>
      <c r="AG414" s="411">
        <v>0</v>
      </c>
      <c r="AH414" s="411">
        <v>0</v>
      </c>
      <c r="AI414" s="411">
        <v>0</v>
      </c>
      <c r="AJ414" s="411">
        <v>0</v>
      </c>
      <c r="AK414" s="411">
        <v>0</v>
      </c>
      <c r="AL414" s="411">
        <v>0</v>
      </c>
      <c r="AM414" s="297"/>
    </row>
    <row r="415" spans="1:39" ht="15.75" outlineLevel="1">
      <c r="A415" s="532"/>
      <c r="B415" s="525"/>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outlineLevel="1">
      <c r="A416" s="532">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v>0</v>
      </c>
      <c r="AD417" s="411">
        <v>0</v>
      </c>
      <c r="AE417" s="411">
        <v>0</v>
      </c>
      <c r="AF417" s="411">
        <v>0</v>
      </c>
      <c r="AG417" s="411">
        <v>0</v>
      </c>
      <c r="AH417" s="411">
        <v>0</v>
      </c>
      <c r="AI417" s="411">
        <v>0</v>
      </c>
      <c r="AJ417" s="411">
        <v>0</v>
      </c>
      <c r="AK417" s="411">
        <v>0</v>
      </c>
      <c r="AL417" s="411">
        <v>0</v>
      </c>
      <c r="AM417" s="297"/>
    </row>
    <row r="418" spans="1:39" outlineLevel="1">
      <c r="A418" s="532"/>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outlineLevel="1">
      <c r="A419" s="532">
        <v>4</v>
      </c>
      <c r="B419" s="520" t="s">
        <v>676</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v>0</v>
      </c>
      <c r="Z420" s="411">
        <v>0</v>
      </c>
      <c r="AA420" s="411">
        <v>0</v>
      </c>
      <c r="AB420" s="411">
        <v>0</v>
      </c>
      <c r="AC420" s="411">
        <v>0</v>
      </c>
      <c r="AD420" s="411">
        <v>0</v>
      </c>
      <c r="AE420" s="411">
        <v>0</v>
      </c>
      <c r="AF420" s="411">
        <v>0</v>
      </c>
      <c r="AG420" s="411">
        <v>0</v>
      </c>
      <c r="AH420" s="411">
        <v>0</v>
      </c>
      <c r="AI420" s="411">
        <v>0</v>
      </c>
      <c r="AJ420" s="411">
        <v>0</v>
      </c>
      <c r="AK420" s="411">
        <v>0</v>
      </c>
      <c r="AL420" s="411">
        <v>0</v>
      </c>
      <c r="AM420" s="297"/>
    </row>
    <row r="421" spans="1:39" outlineLevel="1">
      <c r="A421" s="532"/>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0" outlineLevel="1">
      <c r="A422" s="532">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outlineLevel="1">
      <c r="A423" s="532"/>
      <c r="B423" s="431" t="s">
        <v>308</v>
      </c>
      <c r="C423" s="291" t="s">
        <v>163</v>
      </c>
      <c r="D423" s="295"/>
      <c r="E423" s="295"/>
      <c r="F423" s="295"/>
      <c r="G423" s="295"/>
      <c r="H423" s="295"/>
      <c r="I423" s="295"/>
      <c r="J423" s="295"/>
      <c r="K423" s="295"/>
      <c r="L423" s="295"/>
      <c r="M423" s="295"/>
      <c r="N423" s="468"/>
      <c r="O423" s="295"/>
      <c r="P423" s="295"/>
      <c r="Q423" s="295"/>
      <c r="R423" s="295"/>
      <c r="S423" s="295"/>
      <c r="T423" s="295"/>
      <c r="U423" s="295"/>
      <c r="V423" s="295"/>
      <c r="W423" s="295"/>
      <c r="X423" s="295"/>
      <c r="Y423" s="411">
        <v>0</v>
      </c>
      <c r="Z423" s="411">
        <v>0</v>
      </c>
      <c r="AA423" s="411">
        <v>0</v>
      </c>
      <c r="AB423" s="411">
        <v>0</v>
      </c>
      <c r="AC423" s="411">
        <v>0</v>
      </c>
      <c r="AD423" s="411">
        <v>0</v>
      </c>
      <c r="AE423" s="411">
        <v>0</v>
      </c>
      <c r="AF423" s="411">
        <v>0</v>
      </c>
      <c r="AG423" s="411">
        <v>0</v>
      </c>
      <c r="AH423" s="411">
        <v>0</v>
      </c>
      <c r="AI423" s="411">
        <v>0</v>
      </c>
      <c r="AJ423" s="411">
        <v>0</v>
      </c>
      <c r="AK423" s="411">
        <v>0</v>
      </c>
      <c r="AL423" s="411">
        <v>0</v>
      </c>
      <c r="AM423" s="297"/>
    </row>
    <row r="424" spans="1:39" outlineLevel="1">
      <c r="A424" s="532"/>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5.75" outlineLevel="1">
      <c r="A425" s="532"/>
      <c r="B425" s="514" t="s">
        <v>498</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outlineLevel="1">
      <c r="A426" s="532">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v>0</v>
      </c>
      <c r="AH427" s="411">
        <v>0</v>
      </c>
      <c r="AI427" s="411">
        <v>0</v>
      </c>
      <c r="AJ427" s="411">
        <v>0</v>
      </c>
      <c r="AK427" s="411">
        <v>0</v>
      </c>
      <c r="AL427" s="411">
        <v>0</v>
      </c>
      <c r="AM427" s="311"/>
    </row>
    <row r="428" spans="1:39" outlineLevel="1">
      <c r="A428" s="532"/>
      <c r="B428" s="526"/>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0" outlineLevel="1">
      <c r="A429" s="532">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v>0</v>
      </c>
      <c r="AD430" s="411">
        <v>0</v>
      </c>
      <c r="AE430" s="411">
        <v>0</v>
      </c>
      <c r="AF430" s="411">
        <v>0</v>
      </c>
      <c r="AG430" s="411">
        <v>0</v>
      </c>
      <c r="AH430" s="411">
        <v>0</v>
      </c>
      <c r="AI430" s="411">
        <v>0</v>
      </c>
      <c r="AJ430" s="411">
        <v>0</v>
      </c>
      <c r="AK430" s="411">
        <v>0</v>
      </c>
      <c r="AL430" s="411">
        <v>0</v>
      </c>
      <c r="AM430" s="311"/>
    </row>
    <row r="431" spans="1:39" outlineLevel="1">
      <c r="A431" s="532"/>
      <c r="B431" s="527"/>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0" outlineLevel="1">
      <c r="A432" s="532">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32"/>
      <c r="B433" s="431" t="s">
        <v>308</v>
      </c>
      <c r="C433" s="291" t="s">
        <v>163</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1">
        <v>0</v>
      </c>
      <c r="Z433" s="411">
        <v>0</v>
      </c>
      <c r="AA433" s="411">
        <v>0</v>
      </c>
      <c r="AB433" s="411">
        <v>0</v>
      </c>
      <c r="AC433" s="411">
        <v>0</v>
      </c>
      <c r="AD433" s="411">
        <v>0</v>
      </c>
      <c r="AE433" s="411">
        <v>0</v>
      </c>
      <c r="AF433" s="411">
        <v>0</v>
      </c>
      <c r="AG433" s="411">
        <v>0</v>
      </c>
      <c r="AH433" s="411">
        <v>0</v>
      </c>
      <c r="AI433" s="411">
        <v>0</v>
      </c>
      <c r="AJ433" s="411">
        <v>0</v>
      </c>
      <c r="AK433" s="411">
        <v>0</v>
      </c>
      <c r="AL433" s="411">
        <v>0</v>
      </c>
      <c r="AM433" s="311"/>
    </row>
    <row r="434" spans="1:39"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0" outlineLevel="1">
      <c r="A435" s="532">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32"/>
      <c r="B436" s="431" t="s">
        <v>308</v>
      </c>
      <c r="C436" s="291" t="s">
        <v>163</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1">
        <v>0</v>
      </c>
      <c r="Z436" s="411">
        <v>0</v>
      </c>
      <c r="AA436" s="411">
        <v>0</v>
      </c>
      <c r="AB436" s="411">
        <v>0</v>
      </c>
      <c r="AC436" s="411">
        <v>0</v>
      </c>
      <c r="AD436" s="411">
        <v>0</v>
      </c>
      <c r="AE436" s="411">
        <v>0</v>
      </c>
      <c r="AF436" s="411">
        <v>0</v>
      </c>
      <c r="AG436" s="411">
        <v>0</v>
      </c>
      <c r="AH436" s="411">
        <v>0</v>
      </c>
      <c r="AI436" s="411">
        <v>0</v>
      </c>
      <c r="AJ436" s="411">
        <v>0</v>
      </c>
      <c r="AK436" s="411">
        <v>0</v>
      </c>
      <c r="AL436" s="411">
        <v>0</v>
      </c>
      <c r="AM436" s="311"/>
    </row>
    <row r="437" spans="1:39"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0" outlineLevel="1">
      <c r="A438" s="532">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outlineLevel="1">
      <c r="A439" s="532"/>
      <c r="B439" s="431" t="s">
        <v>308</v>
      </c>
      <c r="C439" s="291" t="s">
        <v>163</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1">
        <v>0</v>
      </c>
      <c r="Z439" s="411">
        <v>0</v>
      </c>
      <c r="AA439" s="411">
        <v>0</v>
      </c>
      <c r="AB439" s="411">
        <v>0</v>
      </c>
      <c r="AC439" s="411">
        <v>0</v>
      </c>
      <c r="AD439" s="411">
        <v>0</v>
      </c>
      <c r="AE439" s="411">
        <v>0</v>
      </c>
      <c r="AF439" s="411">
        <v>0</v>
      </c>
      <c r="AG439" s="411">
        <v>0</v>
      </c>
      <c r="AH439" s="411">
        <v>0</v>
      </c>
      <c r="AI439" s="411">
        <v>0</v>
      </c>
      <c r="AJ439" s="411">
        <v>0</v>
      </c>
      <c r="AK439" s="411">
        <v>0</v>
      </c>
      <c r="AL439" s="411">
        <v>0</v>
      </c>
      <c r="AM439" s="311"/>
    </row>
    <row r="440" spans="1:39" outlineLevel="1">
      <c r="A440" s="532"/>
      <c r="B440" s="527"/>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5.75" outlineLevel="1">
      <c r="A441" s="532"/>
      <c r="B441" s="504"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0" outlineLevel="1">
      <c r="A442" s="532">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v>0</v>
      </c>
      <c r="AH443" s="411">
        <v>0</v>
      </c>
      <c r="AI443" s="411">
        <v>0</v>
      </c>
      <c r="AJ443" s="411">
        <v>0</v>
      </c>
      <c r="AK443" s="411">
        <v>0</v>
      </c>
      <c r="AL443" s="411">
        <v>0</v>
      </c>
      <c r="AM443" s="297"/>
    </row>
    <row r="444" spans="1:39"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45" outlineLevel="1">
      <c r="A445" s="532">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32"/>
      <c r="B446" s="431" t="s">
        <v>308</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v>0</v>
      </c>
      <c r="AE446" s="411">
        <v>0</v>
      </c>
      <c r="AF446" s="411">
        <v>0</v>
      </c>
      <c r="AG446" s="411">
        <v>0</v>
      </c>
      <c r="AH446" s="411">
        <v>0</v>
      </c>
      <c r="AI446" s="411">
        <v>0</v>
      </c>
      <c r="AJ446" s="411">
        <v>0</v>
      </c>
      <c r="AK446" s="411">
        <v>0</v>
      </c>
      <c r="AL446" s="411">
        <v>0</v>
      </c>
      <c r="AM446" s="297"/>
    </row>
    <row r="447" spans="1:39"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0" outlineLevel="1">
      <c r="A448" s="532">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outlineLevel="1">
      <c r="A449" s="532"/>
      <c r="B449" s="431" t="s">
        <v>308</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v>0</v>
      </c>
      <c r="AG449" s="411">
        <v>0</v>
      </c>
      <c r="AH449" s="411">
        <v>0</v>
      </c>
      <c r="AI449" s="411">
        <v>0</v>
      </c>
      <c r="AJ449" s="411">
        <v>0</v>
      </c>
      <c r="AK449" s="411">
        <v>0</v>
      </c>
      <c r="AL449" s="411">
        <v>0</v>
      </c>
      <c r="AM449" s="306"/>
    </row>
    <row r="450" spans="1:40" outlineLevel="1">
      <c r="A450" s="532"/>
      <c r="B450" s="528"/>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5.75" outlineLevel="1">
      <c r="A451" s="532"/>
      <c r="B451" s="504"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outlineLevel="1">
      <c r="A452" s="532">
        <v>14</v>
      </c>
      <c r="B452" s="528"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outlineLevel="1">
      <c r="A453" s="532"/>
      <c r="B453" s="431" t="s">
        <v>308</v>
      </c>
      <c r="C453" s="291" t="s">
        <v>163</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1">
        <v>0</v>
      </c>
      <c r="Z453" s="411">
        <v>0</v>
      </c>
      <c r="AA453" s="411">
        <v>0</v>
      </c>
      <c r="AB453" s="411">
        <v>0</v>
      </c>
      <c r="AC453" s="411">
        <v>0</v>
      </c>
      <c r="AD453" s="411">
        <v>0</v>
      </c>
      <c r="AE453" s="411">
        <v>0</v>
      </c>
      <c r="AF453" s="411">
        <v>0</v>
      </c>
      <c r="AG453" s="411">
        <v>0</v>
      </c>
      <c r="AH453" s="411">
        <v>0</v>
      </c>
      <c r="AI453" s="411">
        <v>0</v>
      </c>
      <c r="AJ453" s="411">
        <v>0</v>
      </c>
      <c r="AK453" s="411">
        <v>0</v>
      </c>
      <c r="AL453" s="411">
        <v>0</v>
      </c>
      <c r="AM453" s="297"/>
    </row>
    <row r="454" spans="1:40" outlineLevel="1">
      <c r="A454" s="532"/>
      <c r="B454" s="528"/>
      <c r="C454" s="305"/>
      <c r="D454" s="291"/>
      <c r="E454" s="291"/>
      <c r="F454" s="291"/>
      <c r="G454" s="291"/>
      <c r="H454" s="291"/>
      <c r="I454" s="291"/>
      <c r="J454" s="291"/>
      <c r="K454" s="291"/>
      <c r="L454" s="291"/>
      <c r="M454" s="291"/>
      <c r="N454" s="468"/>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9"/>
    </row>
    <row r="455" spans="1:40" s="309" customFormat="1" ht="15.75" outlineLevel="1">
      <c r="A455" s="532"/>
      <c r="B455" s="504" t="s">
        <v>490</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7"/>
      <c r="AN455" s="630"/>
    </row>
    <row r="456" spans="1:40" outlineLevel="1">
      <c r="A456" s="532">
        <v>15</v>
      </c>
      <c r="B456" s="431" t="s">
        <v>495</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outlineLevel="1">
      <c r="A457" s="532"/>
      <c r="B457" s="431" t="s">
        <v>308</v>
      </c>
      <c r="C457" s="291" t="s">
        <v>163</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1">
        <v>0</v>
      </c>
      <c r="Z457" s="411">
        <v>0</v>
      </c>
      <c r="AA457" s="411">
        <v>0</v>
      </c>
      <c r="AB457" s="411">
        <v>0</v>
      </c>
      <c r="AC457" s="411">
        <v>0</v>
      </c>
      <c r="AD457" s="411">
        <v>0</v>
      </c>
      <c r="AE457" s="411">
        <v>0</v>
      </c>
      <c r="AF457" s="411">
        <v>0</v>
      </c>
      <c r="AG457" s="411">
        <v>0</v>
      </c>
      <c r="AH457" s="411">
        <v>0</v>
      </c>
      <c r="AI457" s="411">
        <v>0</v>
      </c>
      <c r="AJ457" s="411">
        <v>0</v>
      </c>
      <c r="AK457" s="411">
        <v>0</v>
      </c>
      <c r="AL457" s="411">
        <v>0</v>
      </c>
      <c r="AM457" s="297"/>
    </row>
    <row r="458" spans="1:40" outlineLevel="1">
      <c r="A458" s="532"/>
      <c r="B458" s="528"/>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outlineLevel="1">
      <c r="A459" s="532">
        <v>16</v>
      </c>
      <c r="B459" s="529" t="s">
        <v>491</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outlineLevel="1">
      <c r="A460" s="532"/>
      <c r="B460" s="529" t="s">
        <v>308</v>
      </c>
      <c r="C460" s="291" t="s">
        <v>163</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1">
        <v>0</v>
      </c>
      <c r="Z460" s="411">
        <v>0</v>
      </c>
      <c r="AA460" s="411">
        <v>0</v>
      </c>
      <c r="AB460" s="411">
        <v>0</v>
      </c>
      <c r="AC460" s="411">
        <v>0</v>
      </c>
      <c r="AD460" s="411">
        <v>0</v>
      </c>
      <c r="AE460" s="411">
        <v>0</v>
      </c>
      <c r="AF460" s="411">
        <v>0</v>
      </c>
      <c r="AG460" s="411">
        <v>0</v>
      </c>
      <c r="AH460" s="411">
        <v>0</v>
      </c>
      <c r="AI460" s="411">
        <v>0</v>
      </c>
      <c r="AJ460" s="411">
        <v>0</v>
      </c>
      <c r="AK460" s="411">
        <v>0</v>
      </c>
      <c r="AL460" s="411">
        <v>0</v>
      </c>
      <c r="AM460" s="297"/>
    </row>
    <row r="461" spans="1:40" s="283" customFormat="1" outlineLevel="1">
      <c r="A461" s="532"/>
      <c r="B461" s="529"/>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5.75" outlineLevel="1">
      <c r="A462" s="532"/>
      <c r="B462" s="530" t="s">
        <v>496</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outlineLevel="1">
      <c r="A463" s="532">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v>0</v>
      </c>
      <c r="AD464" s="411">
        <v>0</v>
      </c>
      <c r="AE464" s="411">
        <v>0</v>
      </c>
      <c r="AF464" s="411">
        <v>0</v>
      </c>
      <c r="AG464" s="411">
        <v>0</v>
      </c>
      <c r="AH464" s="411">
        <v>0</v>
      </c>
      <c r="AI464" s="411">
        <v>0</v>
      </c>
      <c r="AJ464" s="411">
        <v>0</v>
      </c>
      <c r="AK464" s="411">
        <v>0</v>
      </c>
      <c r="AL464" s="411">
        <v>0</v>
      </c>
      <c r="AM464" s="306"/>
    </row>
    <row r="465" spans="1:39" outlineLevel="1">
      <c r="A465" s="532"/>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ht="45" outlineLevel="1">
      <c r="A466" s="532" t="s">
        <v>808</v>
      </c>
      <c r="B466" s="428" t="s">
        <v>758</v>
      </c>
      <c r="C466" s="291" t="s">
        <v>25</v>
      </c>
      <c r="D466" s="295">
        <v>302795</v>
      </c>
      <c r="E466" s="295">
        <v>302795</v>
      </c>
      <c r="F466" s="295">
        <v>302795</v>
      </c>
      <c r="G466" s="295">
        <v>302795</v>
      </c>
      <c r="H466" s="295">
        <v>302795</v>
      </c>
      <c r="I466" s="295">
        <v>302795</v>
      </c>
      <c r="J466" s="295">
        <v>302795</v>
      </c>
      <c r="K466" s="295">
        <v>302795</v>
      </c>
      <c r="L466" s="295">
        <v>302795</v>
      </c>
      <c r="M466" s="295">
        <v>302795</v>
      </c>
      <c r="N466" s="295">
        <v>12</v>
      </c>
      <c r="O466" s="295">
        <v>55</v>
      </c>
      <c r="P466" s="295">
        <v>55</v>
      </c>
      <c r="Q466" s="295">
        <v>55</v>
      </c>
      <c r="R466" s="295">
        <v>55</v>
      </c>
      <c r="S466" s="295">
        <v>55</v>
      </c>
      <c r="T466" s="295">
        <v>55</v>
      </c>
      <c r="U466" s="295">
        <v>55</v>
      </c>
      <c r="V466" s="295">
        <v>55</v>
      </c>
      <c r="W466" s="295">
        <v>55</v>
      </c>
      <c r="X466" s="295">
        <v>55</v>
      </c>
      <c r="Y466" s="426">
        <v>0</v>
      </c>
      <c r="Z466" s="410">
        <v>1</v>
      </c>
      <c r="AA466" s="410">
        <v>0</v>
      </c>
      <c r="AB466" s="410"/>
      <c r="AC466" s="410"/>
      <c r="AD466" s="410"/>
      <c r="AE466" s="410"/>
      <c r="AF466" s="415"/>
      <c r="AG466" s="415"/>
      <c r="AH466" s="415"/>
      <c r="AI466" s="415"/>
      <c r="AJ466" s="415"/>
      <c r="AK466" s="415"/>
      <c r="AL466" s="415"/>
      <c r="AM466" s="296"/>
    </row>
    <row r="467" spans="1:39" outlineLevel="1">
      <c r="A467" s="532"/>
      <c r="B467" s="431" t="s">
        <v>308</v>
      </c>
      <c r="C467" s="291" t="s">
        <v>163</v>
      </c>
      <c r="D467" s="295">
        <v>0</v>
      </c>
      <c r="E467" s="295">
        <v>0</v>
      </c>
      <c r="F467" s="295">
        <v>0</v>
      </c>
      <c r="G467" s="295">
        <v>0</v>
      </c>
      <c r="H467" s="295">
        <v>0</v>
      </c>
      <c r="I467" s="295">
        <v>0</v>
      </c>
      <c r="J467" s="295">
        <v>0</v>
      </c>
      <c r="K467" s="295">
        <v>0</v>
      </c>
      <c r="L467" s="295">
        <v>0</v>
      </c>
      <c r="M467" s="295">
        <v>0</v>
      </c>
      <c r="N467" s="295">
        <v>12</v>
      </c>
      <c r="O467" s="295">
        <v>0</v>
      </c>
      <c r="P467" s="295">
        <v>0</v>
      </c>
      <c r="Q467" s="295">
        <v>0</v>
      </c>
      <c r="R467" s="295">
        <v>0</v>
      </c>
      <c r="S467" s="295">
        <v>0</v>
      </c>
      <c r="T467" s="295">
        <v>0</v>
      </c>
      <c r="U467" s="295">
        <v>0</v>
      </c>
      <c r="V467" s="295">
        <v>0</v>
      </c>
      <c r="W467" s="295">
        <v>0</v>
      </c>
      <c r="X467" s="295">
        <v>0</v>
      </c>
      <c r="Y467" s="411">
        <v>0</v>
      </c>
      <c r="Z467" s="411">
        <v>1</v>
      </c>
      <c r="AA467" s="411">
        <v>0</v>
      </c>
      <c r="AB467" s="411">
        <v>0</v>
      </c>
      <c r="AC467" s="411">
        <v>0</v>
      </c>
      <c r="AD467" s="411">
        <v>0</v>
      </c>
      <c r="AE467" s="411">
        <v>0</v>
      </c>
      <c r="AF467" s="411">
        <v>0</v>
      </c>
      <c r="AG467" s="411">
        <v>0</v>
      </c>
      <c r="AH467" s="411">
        <v>0</v>
      </c>
      <c r="AI467" s="411">
        <v>0</v>
      </c>
      <c r="AJ467" s="411">
        <v>0</v>
      </c>
      <c r="AK467" s="411">
        <v>0</v>
      </c>
      <c r="AL467" s="411">
        <v>0</v>
      </c>
      <c r="AM467" s="306"/>
    </row>
    <row r="468" spans="1:39" outlineLevel="1">
      <c r="A468" s="532"/>
      <c r="B468" s="431"/>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22"/>
      <c r="Z468" s="425"/>
      <c r="AA468" s="425"/>
      <c r="AB468" s="425"/>
      <c r="AC468" s="425"/>
      <c r="AD468" s="425"/>
      <c r="AE468" s="425"/>
      <c r="AF468" s="425"/>
      <c r="AG468" s="425"/>
      <c r="AH468" s="425"/>
      <c r="AI468" s="425"/>
      <c r="AJ468" s="425"/>
      <c r="AK468" s="425"/>
      <c r="AL468" s="425"/>
      <c r="AM468" s="306"/>
    </row>
    <row r="469" spans="1:39" outlineLevel="1">
      <c r="A469" s="532">
        <v>18</v>
      </c>
      <c r="B469" s="428" t="s">
        <v>109</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32"/>
      <c r="B470" s="431" t="s">
        <v>308</v>
      </c>
      <c r="C470" s="291" t="s">
        <v>163</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1">
        <v>0</v>
      </c>
      <c r="Z470" s="411">
        <v>0</v>
      </c>
      <c r="AA470" s="411">
        <v>0</v>
      </c>
      <c r="AB470" s="411">
        <v>0</v>
      </c>
      <c r="AC470" s="411">
        <v>0</v>
      </c>
      <c r="AD470" s="411">
        <v>0</v>
      </c>
      <c r="AE470" s="411">
        <v>0</v>
      </c>
      <c r="AF470" s="411">
        <v>0</v>
      </c>
      <c r="AG470" s="411">
        <v>0</v>
      </c>
      <c r="AH470" s="411">
        <v>0</v>
      </c>
      <c r="AI470" s="411">
        <v>0</v>
      </c>
      <c r="AJ470" s="411">
        <v>0</v>
      </c>
      <c r="AK470" s="411">
        <v>0</v>
      </c>
      <c r="AL470" s="411">
        <v>0</v>
      </c>
      <c r="AM470" s="306"/>
    </row>
    <row r="471" spans="1:39" outlineLevel="1">
      <c r="A471" s="532"/>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3"/>
      <c r="Z471" s="424"/>
      <c r="AA471" s="424"/>
      <c r="AB471" s="424"/>
      <c r="AC471" s="424"/>
      <c r="AD471" s="424"/>
      <c r="AE471" s="424"/>
      <c r="AF471" s="424"/>
      <c r="AG471" s="424"/>
      <c r="AH471" s="424"/>
      <c r="AI471" s="424"/>
      <c r="AJ471" s="424"/>
      <c r="AK471" s="424"/>
      <c r="AL471" s="424"/>
      <c r="AM471" s="297"/>
    </row>
    <row r="472" spans="1:39" outlineLevel="1">
      <c r="A472" s="532">
        <v>19</v>
      </c>
      <c r="B472" s="428" t="s">
        <v>111</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outlineLevel="1">
      <c r="A473" s="532"/>
      <c r="B473" s="431" t="s">
        <v>308</v>
      </c>
      <c r="C473" s="291" t="s">
        <v>163</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11">
        <v>0</v>
      </c>
      <c r="Z473" s="411">
        <v>0</v>
      </c>
      <c r="AA473" s="411">
        <v>0</v>
      </c>
      <c r="AB473" s="411">
        <v>0</v>
      </c>
      <c r="AC473" s="411">
        <v>0</v>
      </c>
      <c r="AD473" s="411">
        <v>0</v>
      </c>
      <c r="AE473" s="411">
        <v>0</v>
      </c>
      <c r="AF473" s="411">
        <v>0</v>
      </c>
      <c r="AG473" s="411">
        <v>0</v>
      </c>
      <c r="AH473" s="411">
        <v>0</v>
      </c>
      <c r="AI473" s="411">
        <v>0</v>
      </c>
      <c r="AJ473" s="411">
        <v>0</v>
      </c>
      <c r="AK473" s="411">
        <v>0</v>
      </c>
      <c r="AL473" s="411">
        <v>0</v>
      </c>
      <c r="AM473" s="297"/>
    </row>
    <row r="474" spans="1:39" outlineLevel="1">
      <c r="A474" s="532"/>
      <c r="B474" s="430"/>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outlineLevel="1">
      <c r="A475" s="532">
        <v>20</v>
      </c>
      <c r="B475" s="428" t="s">
        <v>110</v>
      </c>
      <c r="C475" s="291" t="s">
        <v>25</v>
      </c>
      <c r="D475" s="295"/>
      <c r="E475" s="295"/>
      <c r="F475" s="295"/>
      <c r="G475" s="295"/>
      <c r="H475" s="295"/>
      <c r="I475" s="295"/>
      <c r="J475" s="295"/>
      <c r="K475" s="295"/>
      <c r="L475" s="295"/>
      <c r="M475" s="295"/>
      <c r="N475" s="295">
        <v>12</v>
      </c>
      <c r="O475" s="295"/>
      <c r="P475" s="295"/>
      <c r="Q475" s="295"/>
      <c r="R475" s="295"/>
      <c r="S475" s="295"/>
      <c r="T475" s="295"/>
      <c r="U475" s="295"/>
      <c r="V475" s="295"/>
      <c r="W475" s="295"/>
      <c r="X475" s="295"/>
      <c r="Y475" s="426"/>
      <c r="Z475" s="410"/>
      <c r="AA475" s="410"/>
      <c r="AB475" s="410"/>
      <c r="AC475" s="410"/>
      <c r="AD475" s="410"/>
      <c r="AE475" s="410"/>
      <c r="AF475" s="415"/>
      <c r="AG475" s="415"/>
      <c r="AH475" s="415"/>
      <c r="AI475" s="415"/>
      <c r="AJ475" s="415"/>
      <c r="AK475" s="415"/>
      <c r="AL475" s="415"/>
      <c r="AM475" s="296">
        <f>SUM(Y475:AL475)</f>
        <v>0</v>
      </c>
    </row>
    <row r="476" spans="1:39" outlineLevel="1">
      <c r="A476" s="532"/>
      <c r="B476" s="431" t="s">
        <v>308</v>
      </c>
      <c r="C476" s="291" t="s">
        <v>163</v>
      </c>
      <c r="D476" s="295"/>
      <c r="E476" s="295"/>
      <c r="F476" s="295"/>
      <c r="G476" s="295"/>
      <c r="H476" s="295"/>
      <c r="I476" s="295"/>
      <c r="J476" s="295"/>
      <c r="K476" s="295"/>
      <c r="L476" s="295"/>
      <c r="M476" s="295"/>
      <c r="N476" s="295">
        <v>12</v>
      </c>
      <c r="O476" s="295"/>
      <c r="P476" s="295"/>
      <c r="Q476" s="295"/>
      <c r="R476" s="295"/>
      <c r="S476" s="295"/>
      <c r="T476" s="295"/>
      <c r="U476" s="295"/>
      <c r="V476" s="295"/>
      <c r="W476" s="295"/>
      <c r="X476" s="295"/>
      <c r="Y476" s="411">
        <v>0</v>
      </c>
      <c r="Z476" s="411">
        <v>0</v>
      </c>
      <c r="AA476" s="411">
        <v>0</v>
      </c>
      <c r="AB476" s="411">
        <v>0</v>
      </c>
      <c r="AC476" s="411">
        <v>0</v>
      </c>
      <c r="AD476" s="411">
        <v>0</v>
      </c>
      <c r="AE476" s="411">
        <v>0</v>
      </c>
      <c r="AF476" s="411">
        <v>0</v>
      </c>
      <c r="AG476" s="411">
        <v>0</v>
      </c>
      <c r="AH476" s="411">
        <v>0</v>
      </c>
      <c r="AI476" s="411">
        <v>0</v>
      </c>
      <c r="AJ476" s="411">
        <v>0</v>
      </c>
      <c r="AK476" s="411">
        <v>0</v>
      </c>
      <c r="AL476" s="411">
        <v>0</v>
      </c>
      <c r="AM476" s="306"/>
    </row>
    <row r="477" spans="1:39" ht="15.75" outlineLevel="1">
      <c r="A477" s="532"/>
      <c r="B477" s="531"/>
      <c r="C477" s="300"/>
      <c r="D477" s="291"/>
      <c r="E477" s="291"/>
      <c r="F477" s="291"/>
      <c r="G477" s="291"/>
      <c r="H477" s="291"/>
      <c r="I477" s="291"/>
      <c r="J477" s="291"/>
      <c r="K477" s="291"/>
      <c r="L477" s="291"/>
      <c r="M477" s="291"/>
      <c r="N477" s="300"/>
      <c r="O477" s="291"/>
      <c r="P477" s="291"/>
      <c r="Q477" s="291"/>
      <c r="R477" s="291"/>
      <c r="S477" s="291"/>
      <c r="T477" s="291"/>
      <c r="U477" s="291"/>
      <c r="V477" s="291"/>
      <c r="W477" s="291"/>
      <c r="X477" s="291"/>
      <c r="Y477" s="412"/>
      <c r="Z477" s="412"/>
      <c r="AA477" s="412"/>
      <c r="AB477" s="412"/>
      <c r="AC477" s="412"/>
      <c r="AD477" s="412"/>
      <c r="AE477" s="412"/>
      <c r="AF477" s="412"/>
      <c r="AG477" s="412"/>
      <c r="AH477" s="412"/>
      <c r="AI477" s="412"/>
      <c r="AJ477" s="412"/>
      <c r="AK477" s="412"/>
      <c r="AL477" s="412"/>
      <c r="AM477" s="306"/>
    </row>
    <row r="478" spans="1:39" ht="15.75" outlineLevel="1">
      <c r="A478" s="532"/>
      <c r="B478" s="524" t="s">
        <v>503</v>
      </c>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15.75" outlineLevel="1">
      <c r="A479" s="532"/>
      <c r="B479" s="504" t="s">
        <v>499</v>
      </c>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outlineLevel="1">
      <c r="A480" s="532">
        <v>21</v>
      </c>
      <c r="B480" s="428" t="s">
        <v>113</v>
      </c>
      <c r="C480" s="291" t="s">
        <v>25</v>
      </c>
      <c r="D480" s="295">
        <v>5148358</v>
      </c>
      <c r="E480" s="295">
        <v>4138165</v>
      </c>
      <c r="F480" s="295">
        <v>4138165</v>
      </c>
      <c r="G480" s="295">
        <v>4138165</v>
      </c>
      <c r="H480" s="295">
        <v>4138165</v>
      </c>
      <c r="I480" s="295">
        <v>4138165</v>
      </c>
      <c r="J480" s="295">
        <v>4138165</v>
      </c>
      <c r="K480" s="295">
        <v>4138127</v>
      </c>
      <c r="L480" s="295">
        <v>4138127</v>
      </c>
      <c r="M480" s="295">
        <v>4129048</v>
      </c>
      <c r="N480" s="291"/>
      <c r="O480" s="295">
        <v>356</v>
      </c>
      <c r="P480" s="295">
        <v>288</v>
      </c>
      <c r="Q480" s="295">
        <v>288</v>
      </c>
      <c r="R480" s="295">
        <v>288</v>
      </c>
      <c r="S480" s="295">
        <v>288</v>
      </c>
      <c r="T480" s="295">
        <v>288</v>
      </c>
      <c r="U480" s="295">
        <v>288</v>
      </c>
      <c r="V480" s="295">
        <v>288</v>
      </c>
      <c r="W480" s="295">
        <v>288</v>
      </c>
      <c r="X480" s="295">
        <v>287</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v>0</v>
      </c>
      <c r="E481" s="295">
        <v>0</v>
      </c>
      <c r="F481" s="295">
        <v>0</v>
      </c>
      <c r="G481" s="295">
        <v>0</v>
      </c>
      <c r="H481" s="295">
        <v>0</v>
      </c>
      <c r="I481" s="295">
        <v>0</v>
      </c>
      <c r="J481" s="295">
        <v>0</v>
      </c>
      <c r="K481" s="295">
        <v>0</v>
      </c>
      <c r="L481" s="295">
        <v>0</v>
      </c>
      <c r="M481" s="295">
        <v>0</v>
      </c>
      <c r="N481" s="291"/>
      <c r="O481" s="295">
        <v>0</v>
      </c>
      <c r="P481" s="295">
        <v>0</v>
      </c>
      <c r="Q481" s="295">
        <v>0</v>
      </c>
      <c r="R481" s="295">
        <v>0</v>
      </c>
      <c r="S481" s="295">
        <v>0</v>
      </c>
      <c r="T481" s="295">
        <v>0</v>
      </c>
      <c r="U481" s="295">
        <v>0</v>
      </c>
      <c r="V481" s="295">
        <v>0</v>
      </c>
      <c r="W481" s="295">
        <v>0</v>
      </c>
      <c r="X481" s="295">
        <v>0</v>
      </c>
      <c r="Y481" s="411">
        <v>1</v>
      </c>
      <c r="Z481" s="411">
        <v>0</v>
      </c>
      <c r="AA481" s="411">
        <v>0</v>
      </c>
      <c r="AB481" s="411">
        <v>0</v>
      </c>
      <c r="AC481" s="411">
        <v>0</v>
      </c>
      <c r="AD481" s="411">
        <v>0</v>
      </c>
      <c r="AE481" s="411">
        <v>0</v>
      </c>
      <c r="AF481" s="411">
        <v>0</v>
      </c>
      <c r="AG481" s="411">
        <v>0</v>
      </c>
      <c r="AH481" s="411">
        <v>0</v>
      </c>
      <c r="AI481" s="411">
        <v>0</v>
      </c>
      <c r="AJ481" s="411">
        <v>0</v>
      </c>
      <c r="AK481" s="411">
        <v>0</v>
      </c>
      <c r="AL481" s="411">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outlineLevel="1">
      <c r="A483" s="532" t="s">
        <v>808</v>
      </c>
      <c r="B483" s="428" t="s">
        <v>759</v>
      </c>
      <c r="C483" s="291" t="s">
        <v>25</v>
      </c>
      <c r="D483" s="295">
        <v>4246409</v>
      </c>
      <c r="E483" s="295">
        <v>3075200</v>
      </c>
      <c r="F483" s="295">
        <v>3075200</v>
      </c>
      <c r="G483" s="295">
        <v>3075200</v>
      </c>
      <c r="H483" s="295">
        <v>3075200</v>
      </c>
      <c r="I483" s="295">
        <v>3075200</v>
      </c>
      <c r="J483" s="295">
        <v>3075200</v>
      </c>
      <c r="K483" s="295">
        <v>3075141</v>
      </c>
      <c r="L483" s="295">
        <v>3075141</v>
      </c>
      <c r="M483" s="295">
        <v>3075141</v>
      </c>
      <c r="N483" s="295"/>
      <c r="O483" s="295">
        <v>291</v>
      </c>
      <c r="P483" s="295">
        <v>213</v>
      </c>
      <c r="Q483" s="295">
        <v>213</v>
      </c>
      <c r="R483" s="295">
        <v>213</v>
      </c>
      <c r="S483" s="295">
        <v>213</v>
      </c>
      <c r="T483" s="295">
        <v>213</v>
      </c>
      <c r="U483" s="295">
        <v>213</v>
      </c>
      <c r="V483" s="295">
        <v>213</v>
      </c>
      <c r="W483" s="295">
        <v>213</v>
      </c>
      <c r="X483" s="295">
        <v>213</v>
      </c>
      <c r="Y483" s="426">
        <v>1</v>
      </c>
      <c r="Z483" s="410"/>
      <c r="AA483" s="410"/>
      <c r="AB483" s="410"/>
      <c r="AC483" s="410"/>
      <c r="AD483" s="410"/>
      <c r="AE483" s="410"/>
      <c r="AF483" s="415"/>
      <c r="AG483" s="415"/>
      <c r="AH483" s="415"/>
      <c r="AI483" s="415"/>
      <c r="AJ483" s="415"/>
      <c r="AK483" s="415"/>
      <c r="AL483" s="415"/>
      <c r="AM483" s="296"/>
    </row>
    <row r="484" spans="1:39" outlineLevel="1">
      <c r="A484" s="532"/>
      <c r="B484" s="431" t="s">
        <v>308</v>
      </c>
      <c r="C484" s="291" t="s">
        <v>163</v>
      </c>
      <c r="D484" s="295">
        <v>0</v>
      </c>
      <c r="E484" s="295">
        <v>0</v>
      </c>
      <c r="F484" s="295">
        <v>0</v>
      </c>
      <c r="G484" s="295">
        <v>0</v>
      </c>
      <c r="H484" s="295">
        <v>0</v>
      </c>
      <c r="I484" s="295">
        <v>0</v>
      </c>
      <c r="J484" s="295">
        <v>0</v>
      </c>
      <c r="K484" s="295">
        <v>0</v>
      </c>
      <c r="L484" s="295">
        <v>0</v>
      </c>
      <c r="M484" s="295">
        <v>0</v>
      </c>
      <c r="N484" s="295"/>
      <c r="O484" s="295">
        <v>0</v>
      </c>
      <c r="P484" s="295">
        <v>0</v>
      </c>
      <c r="Q484" s="295">
        <v>0</v>
      </c>
      <c r="R484" s="295">
        <v>0</v>
      </c>
      <c r="S484" s="295">
        <v>0</v>
      </c>
      <c r="T484" s="295">
        <v>0</v>
      </c>
      <c r="U484" s="295">
        <v>0</v>
      </c>
      <c r="V484" s="295">
        <v>0</v>
      </c>
      <c r="W484" s="295">
        <v>0</v>
      </c>
      <c r="X484" s="295">
        <v>0</v>
      </c>
      <c r="Y484" s="411">
        <v>1</v>
      </c>
      <c r="Z484" s="411">
        <v>0</v>
      </c>
      <c r="AA484" s="411">
        <v>0</v>
      </c>
      <c r="AB484" s="411">
        <v>0</v>
      </c>
      <c r="AC484" s="411">
        <v>0</v>
      </c>
      <c r="AD484" s="411">
        <v>0</v>
      </c>
      <c r="AE484" s="411">
        <v>0</v>
      </c>
      <c r="AF484" s="411">
        <v>0</v>
      </c>
      <c r="AG484" s="411">
        <v>0</v>
      </c>
      <c r="AH484" s="411">
        <v>0</v>
      </c>
      <c r="AI484" s="411">
        <v>0</v>
      </c>
      <c r="AJ484" s="411">
        <v>0</v>
      </c>
      <c r="AK484" s="411">
        <v>0</v>
      </c>
      <c r="AL484" s="411">
        <v>0</v>
      </c>
      <c r="AM484" s="306"/>
    </row>
    <row r="485" spans="1:39"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30" outlineLevel="1">
      <c r="A486" s="532">
        <v>22</v>
      </c>
      <c r="B486" s="428" t="s">
        <v>114</v>
      </c>
      <c r="C486" s="291" t="s">
        <v>25</v>
      </c>
      <c r="D486" s="295">
        <v>1024189</v>
      </c>
      <c r="E486" s="295">
        <v>1024189</v>
      </c>
      <c r="F486" s="295">
        <v>1024189</v>
      </c>
      <c r="G486" s="295">
        <v>1024189</v>
      </c>
      <c r="H486" s="295">
        <v>1024189</v>
      </c>
      <c r="I486" s="295">
        <v>1024189</v>
      </c>
      <c r="J486" s="295">
        <v>1024189</v>
      </c>
      <c r="K486" s="295">
        <v>1024189</v>
      </c>
      <c r="L486" s="295">
        <v>1024189</v>
      </c>
      <c r="M486" s="295">
        <v>1024189</v>
      </c>
      <c r="N486" s="291"/>
      <c r="O486" s="295">
        <v>297</v>
      </c>
      <c r="P486" s="295">
        <v>297</v>
      </c>
      <c r="Q486" s="295">
        <v>297</v>
      </c>
      <c r="R486" s="295">
        <v>297</v>
      </c>
      <c r="S486" s="295">
        <v>297</v>
      </c>
      <c r="T486" s="295">
        <v>297</v>
      </c>
      <c r="U486" s="295">
        <v>297</v>
      </c>
      <c r="V486" s="295">
        <v>297</v>
      </c>
      <c r="W486" s="295">
        <v>297</v>
      </c>
      <c r="X486" s="295">
        <v>297</v>
      </c>
      <c r="Y486" s="410">
        <v>1</v>
      </c>
      <c r="Z486" s="410"/>
      <c r="AA486" s="410"/>
      <c r="AB486" s="410"/>
      <c r="AC486" s="410"/>
      <c r="AD486" s="410"/>
      <c r="AE486" s="410"/>
      <c r="AF486" s="410"/>
      <c r="AG486" s="410"/>
      <c r="AH486" s="410"/>
      <c r="AI486" s="410"/>
      <c r="AJ486" s="410"/>
      <c r="AK486" s="410"/>
      <c r="AL486" s="410"/>
      <c r="AM486" s="296">
        <f>SUM(Y486:AL486)</f>
        <v>1</v>
      </c>
    </row>
    <row r="487" spans="1:39" outlineLevel="1">
      <c r="A487" s="532"/>
      <c r="B487" s="431" t="s">
        <v>308</v>
      </c>
      <c r="C487" s="291" t="s">
        <v>163</v>
      </c>
      <c r="D487" s="295">
        <v>0</v>
      </c>
      <c r="E487" s="295">
        <v>0</v>
      </c>
      <c r="F487" s="295">
        <v>0</v>
      </c>
      <c r="G487" s="295">
        <v>0</v>
      </c>
      <c r="H487" s="295">
        <v>0</v>
      </c>
      <c r="I487" s="295">
        <v>0</v>
      </c>
      <c r="J487" s="295">
        <v>0</v>
      </c>
      <c r="K487" s="295">
        <v>0</v>
      </c>
      <c r="L487" s="295">
        <v>0</v>
      </c>
      <c r="M487" s="295">
        <v>0</v>
      </c>
      <c r="N487" s="291"/>
      <c r="O487" s="295">
        <v>0</v>
      </c>
      <c r="P487" s="295">
        <v>0</v>
      </c>
      <c r="Q487" s="295">
        <v>0</v>
      </c>
      <c r="R487" s="295">
        <v>0</v>
      </c>
      <c r="S487" s="295">
        <v>0</v>
      </c>
      <c r="T487" s="295">
        <v>0</v>
      </c>
      <c r="U487" s="295">
        <v>0</v>
      </c>
      <c r="V487" s="295">
        <v>0</v>
      </c>
      <c r="W487" s="295">
        <v>0</v>
      </c>
      <c r="X487" s="295">
        <v>0</v>
      </c>
      <c r="Y487" s="411">
        <v>1</v>
      </c>
      <c r="Z487" s="411">
        <v>0</v>
      </c>
      <c r="AA487" s="411">
        <v>0</v>
      </c>
      <c r="AB487" s="411">
        <v>0</v>
      </c>
      <c r="AC487" s="411">
        <v>0</v>
      </c>
      <c r="AD487" s="411">
        <v>0</v>
      </c>
      <c r="AE487" s="411">
        <v>0</v>
      </c>
      <c r="AF487" s="411">
        <v>0</v>
      </c>
      <c r="AG487" s="411">
        <v>0</v>
      </c>
      <c r="AH487" s="411">
        <v>0</v>
      </c>
      <c r="AI487" s="411">
        <v>0</v>
      </c>
      <c r="AJ487" s="411">
        <v>0</v>
      </c>
      <c r="AK487" s="411">
        <v>0</v>
      </c>
      <c r="AL487" s="411">
        <v>0</v>
      </c>
      <c r="AM487" s="306"/>
    </row>
    <row r="488" spans="1:39" outlineLevel="1">
      <c r="A488" s="532"/>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30" outlineLevel="1">
      <c r="A489" s="532">
        <v>23</v>
      </c>
      <c r="B489" s="428" t="s">
        <v>115</v>
      </c>
      <c r="C489" s="291" t="s">
        <v>25</v>
      </c>
      <c r="D489" s="295">
        <v>47606</v>
      </c>
      <c r="E489" s="295">
        <v>47606</v>
      </c>
      <c r="F489" s="295">
        <v>47606</v>
      </c>
      <c r="G489" s="295">
        <v>47606</v>
      </c>
      <c r="H489" s="295">
        <v>47606</v>
      </c>
      <c r="I489" s="295">
        <v>47606</v>
      </c>
      <c r="J489" s="295">
        <v>47606</v>
      </c>
      <c r="K489" s="295">
        <v>47606</v>
      </c>
      <c r="L489" s="295">
        <v>47606</v>
      </c>
      <c r="M489" s="295">
        <v>47606</v>
      </c>
      <c r="N489" s="291"/>
      <c r="O489" s="295">
        <v>12</v>
      </c>
      <c r="P489" s="295">
        <v>12</v>
      </c>
      <c r="Q489" s="295">
        <v>12</v>
      </c>
      <c r="R489" s="295">
        <v>12</v>
      </c>
      <c r="S489" s="295">
        <v>12</v>
      </c>
      <c r="T489" s="295">
        <v>12</v>
      </c>
      <c r="U489" s="295">
        <v>12</v>
      </c>
      <c r="V489" s="295">
        <v>12</v>
      </c>
      <c r="W489" s="295">
        <v>12</v>
      </c>
      <c r="X489" s="295">
        <v>12</v>
      </c>
      <c r="Y489" s="410">
        <v>1</v>
      </c>
      <c r="Z489" s="410"/>
      <c r="AA489" s="410"/>
      <c r="AB489" s="410"/>
      <c r="AC489" s="410"/>
      <c r="AD489" s="410"/>
      <c r="AE489" s="410"/>
      <c r="AF489" s="410"/>
      <c r="AG489" s="410"/>
      <c r="AH489" s="410"/>
      <c r="AI489" s="410"/>
      <c r="AJ489" s="410"/>
      <c r="AK489" s="410"/>
      <c r="AL489" s="410"/>
      <c r="AM489" s="296">
        <f>SUM(Y489:AL489)</f>
        <v>1</v>
      </c>
    </row>
    <row r="490" spans="1:39" outlineLevel="1">
      <c r="A490" s="532"/>
      <c r="B490" s="431" t="s">
        <v>308</v>
      </c>
      <c r="C490" s="291" t="s">
        <v>163</v>
      </c>
      <c r="D490" s="295">
        <v>0</v>
      </c>
      <c r="E490" s="295">
        <v>0</v>
      </c>
      <c r="F490" s="295">
        <v>0</v>
      </c>
      <c r="G490" s="295">
        <v>0</v>
      </c>
      <c r="H490" s="295">
        <v>0</v>
      </c>
      <c r="I490" s="295">
        <v>0</v>
      </c>
      <c r="J490" s="295">
        <v>0</v>
      </c>
      <c r="K490" s="295">
        <v>0</v>
      </c>
      <c r="L490" s="295">
        <v>0</v>
      </c>
      <c r="M490" s="295">
        <v>0</v>
      </c>
      <c r="N490" s="291"/>
      <c r="O490" s="295">
        <v>0</v>
      </c>
      <c r="P490" s="295">
        <v>0</v>
      </c>
      <c r="Q490" s="295">
        <v>0</v>
      </c>
      <c r="R490" s="295">
        <v>0</v>
      </c>
      <c r="S490" s="295">
        <v>0</v>
      </c>
      <c r="T490" s="295">
        <v>0</v>
      </c>
      <c r="U490" s="295">
        <v>0</v>
      </c>
      <c r="V490" s="295">
        <v>0</v>
      </c>
      <c r="W490" s="295">
        <v>0</v>
      </c>
      <c r="X490" s="295">
        <v>0</v>
      </c>
      <c r="Y490" s="411">
        <v>1</v>
      </c>
      <c r="Z490" s="411">
        <v>0</v>
      </c>
      <c r="AA490" s="411">
        <v>0</v>
      </c>
      <c r="AB490" s="411">
        <v>0</v>
      </c>
      <c r="AC490" s="411">
        <v>0</v>
      </c>
      <c r="AD490" s="411">
        <v>0</v>
      </c>
      <c r="AE490" s="411">
        <v>0</v>
      </c>
      <c r="AF490" s="411">
        <v>0</v>
      </c>
      <c r="AG490" s="411">
        <v>0</v>
      </c>
      <c r="AH490" s="411">
        <v>0</v>
      </c>
      <c r="AI490" s="411">
        <v>0</v>
      </c>
      <c r="AJ490" s="411">
        <v>0</v>
      </c>
      <c r="AK490" s="411">
        <v>0</v>
      </c>
      <c r="AL490" s="411">
        <v>0</v>
      </c>
      <c r="AM490" s="306"/>
    </row>
    <row r="491" spans="1:39" outlineLevel="1">
      <c r="A491" s="532"/>
      <c r="B491" s="43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row>
    <row r="492" spans="1:39" ht="30" outlineLevel="1">
      <c r="A492" s="532">
        <v>24</v>
      </c>
      <c r="B492" s="428" t="s">
        <v>116</v>
      </c>
      <c r="C492" s="291" t="s">
        <v>25</v>
      </c>
      <c r="D492" s="295"/>
      <c r="E492" s="295"/>
      <c r="F492" s="295"/>
      <c r="G492" s="295"/>
      <c r="H492" s="295"/>
      <c r="I492" s="295"/>
      <c r="J492" s="295"/>
      <c r="K492" s="295"/>
      <c r="L492" s="295"/>
      <c r="M492" s="295"/>
      <c r="N492" s="291"/>
      <c r="O492" s="295"/>
      <c r="P492" s="295"/>
      <c r="Q492" s="295"/>
      <c r="R492" s="295"/>
      <c r="S492" s="295"/>
      <c r="T492" s="295"/>
      <c r="U492" s="295"/>
      <c r="V492" s="295"/>
      <c r="W492" s="295"/>
      <c r="X492" s="295"/>
      <c r="Y492" s="410"/>
      <c r="Z492" s="410"/>
      <c r="AA492" s="410"/>
      <c r="AB492" s="410"/>
      <c r="AC492" s="410"/>
      <c r="AD492" s="410"/>
      <c r="AE492" s="410"/>
      <c r="AF492" s="410"/>
      <c r="AG492" s="410"/>
      <c r="AH492" s="410"/>
      <c r="AI492" s="410"/>
      <c r="AJ492" s="410"/>
      <c r="AK492" s="410"/>
      <c r="AL492" s="410"/>
      <c r="AM492" s="296">
        <f>SUM(Y492:AL492)</f>
        <v>0</v>
      </c>
    </row>
    <row r="493" spans="1:39" outlineLevel="1">
      <c r="A493" s="532"/>
      <c r="B493" s="431" t="s">
        <v>308</v>
      </c>
      <c r="C493" s="291" t="s">
        <v>163</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11">
        <v>0</v>
      </c>
      <c r="Z493" s="411">
        <v>0</v>
      </c>
      <c r="AA493" s="411">
        <v>0</v>
      </c>
      <c r="AB493" s="411">
        <v>0</v>
      </c>
      <c r="AC493" s="411">
        <v>0</v>
      </c>
      <c r="AD493" s="411">
        <v>0</v>
      </c>
      <c r="AE493" s="411">
        <v>0</v>
      </c>
      <c r="AF493" s="411">
        <v>0</v>
      </c>
      <c r="AG493" s="411">
        <v>0</v>
      </c>
      <c r="AH493" s="411">
        <v>0</v>
      </c>
      <c r="AI493" s="411">
        <v>0</v>
      </c>
      <c r="AJ493" s="411">
        <v>0</v>
      </c>
      <c r="AK493" s="411">
        <v>0</v>
      </c>
      <c r="AL493" s="411">
        <v>0</v>
      </c>
      <c r="AM493" s="306"/>
    </row>
    <row r="494" spans="1:39"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75" outlineLevel="1">
      <c r="A495" s="532"/>
      <c r="B495" s="504" t="s">
        <v>500</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outlineLevel="1">
      <c r="A496" s="532">
        <v>25</v>
      </c>
      <c r="B496" s="428" t="s">
        <v>117</v>
      </c>
      <c r="C496" s="291" t="s">
        <v>25</v>
      </c>
      <c r="D496" s="295">
        <v>65334</v>
      </c>
      <c r="E496" s="295">
        <v>65334</v>
      </c>
      <c r="F496" s="295">
        <v>65334</v>
      </c>
      <c r="G496" s="295">
        <v>65334</v>
      </c>
      <c r="H496" s="295">
        <v>65334</v>
      </c>
      <c r="I496" s="295">
        <v>65334</v>
      </c>
      <c r="J496" s="295">
        <v>65334</v>
      </c>
      <c r="K496" s="295">
        <v>65334</v>
      </c>
      <c r="L496" s="295">
        <v>65334</v>
      </c>
      <c r="M496" s="295">
        <v>56427</v>
      </c>
      <c r="N496" s="295">
        <v>12</v>
      </c>
      <c r="O496" s="295">
        <v>3</v>
      </c>
      <c r="P496" s="295">
        <v>3</v>
      </c>
      <c r="Q496" s="295">
        <v>3</v>
      </c>
      <c r="R496" s="295">
        <v>3</v>
      </c>
      <c r="S496" s="295">
        <v>3</v>
      </c>
      <c r="T496" s="295">
        <v>3</v>
      </c>
      <c r="U496" s="295">
        <v>3</v>
      </c>
      <c r="V496" s="295">
        <v>3</v>
      </c>
      <c r="W496" s="295">
        <v>3</v>
      </c>
      <c r="X496" s="295">
        <v>3</v>
      </c>
      <c r="Y496" s="426">
        <v>0</v>
      </c>
      <c r="Z496" s="410">
        <v>0</v>
      </c>
      <c r="AA496" s="410">
        <v>1</v>
      </c>
      <c r="AB496" s="410"/>
      <c r="AC496" s="410"/>
      <c r="AD496" s="410"/>
      <c r="AE496" s="410"/>
      <c r="AF496" s="415"/>
      <c r="AG496" s="415"/>
      <c r="AH496" s="415"/>
      <c r="AI496" s="415"/>
      <c r="AJ496" s="415"/>
      <c r="AK496" s="415"/>
      <c r="AL496" s="415"/>
      <c r="AM496" s="296">
        <f>SUM(Y496:AL496)</f>
        <v>1</v>
      </c>
    </row>
    <row r="497" spans="1:39" outlineLevel="1">
      <c r="A497" s="532"/>
      <c r="B497" s="431" t="s">
        <v>308</v>
      </c>
      <c r="C497" s="291" t="s">
        <v>163</v>
      </c>
      <c r="D497" s="295">
        <v>0</v>
      </c>
      <c r="E497" s="295">
        <v>0</v>
      </c>
      <c r="F497" s="295">
        <v>0</v>
      </c>
      <c r="G497" s="295">
        <v>0</v>
      </c>
      <c r="H497" s="295">
        <v>0</v>
      </c>
      <c r="I497" s="295">
        <v>0</v>
      </c>
      <c r="J497" s="295">
        <v>0</v>
      </c>
      <c r="K497" s="295">
        <v>0</v>
      </c>
      <c r="L497" s="295">
        <v>0</v>
      </c>
      <c r="M497" s="295">
        <v>0</v>
      </c>
      <c r="N497" s="295">
        <v>12</v>
      </c>
      <c r="O497" s="295">
        <v>0</v>
      </c>
      <c r="P497" s="295">
        <v>0</v>
      </c>
      <c r="Q497" s="295">
        <v>0</v>
      </c>
      <c r="R497" s="295">
        <v>0</v>
      </c>
      <c r="S497" s="295">
        <v>0</v>
      </c>
      <c r="T497" s="295">
        <v>0</v>
      </c>
      <c r="U497" s="295">
        <v>0</v>
      </c>
      <c r="V497" s="295">
        <v>0</v>
      </c>
      <c r="W497" s="295">
        <v>0</v>
      </c>
      <c r="X497" s="295">
        <v>0</v>
      </c>
      <c r="Y497" s="411">
        <v>0</v>
      </c>
      <c r="Z497" s="411">
        <v>0</v>
      </c>
      <c r="AA497" s="411">
        <v>1</v>
      </c>
      <c r="AB497" s="411">
        <v>0</v>
      </c>
      <c r="AC497" s="411">
        <v>0</v>
      </c>
      <c r="AD497" s="411">
        <v>0</v>
      </c>
      <c r="AE497" s="411">
        <v>0</v>
      </c>
      <c r="AF497" s="411">
        <v>0</v>
      </c>
      <c r="AG497" s="411">
        <v>0</v>
      </c>
      <c r="AH497" s="411">
        <v>0</v>
      </c>
      <c r="AI497" s="411">
        <v>0</v>
      </c>
      <c r="AJ497" s="411">
        <v>0</v>
      </c>
      <c r="AK497" s="411">
        <v>0</v>
      </c>
      <c r="AL497" s="411">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outlineLevel="1">
      <c r="A499" s="532">
        <v>26</v>
      </c>
      <c r="B499" s="428" t="s">
        <v>118</v>
      </c>
      <c r="C499" s="291" t="s">
        <v>25</v>
      </c>
      <c r="D499" s="295">
        <v>10991983.89542</v>
      </c>
      <c r="E499" s="295">
        <v>11071658.89542</v>
      </c>
      <c r="F499" s="295">
        <v>11058773.650320001</v>
      </c>
      <c r="G499" s="295">
        <v>11055936.650320001</v>
      </c>
      <c r="H499" s="295">
        <v>11055936.650320001</v>
      </c>
      <c r="I499" s="295">
        <v>10184610.650320001</v>
      </c>
      <c r="J499" s="295">
        <v>10184610.650320001</v>
      </c>
      <c r="K499" s="295">
        <v>10184610.650320001</v>
      </c>
      <c r="L499" s="295">
        <v>9840586.6503200009</v>
      </c>
      <c r="M499" s="295">
        <v>9840586.6503200009</v>
      </c>
      <c r="N499" s="295">
        <v>12</v>
      </c>
      <c r="O499" s="295">
        <v>1835</v>
      </c>
      <c r="P499" s="295">
        <v>1862</v>
      </c>
      <c r="Q499" s="295">
        <v>1862</v>
      </c>
      <c r="R499" s="295">
        <v>1862</v>
      </c>
      <c r="S499" s="295">
        <v>1862</v>
      </c>
      <c r="T499" s="295">
        <v>1718</v>
      </c>
      <c r="U499" s="295">
        <v>1718</v>
      </c>
      <c r="V499" s="295">
        <v>1718</v>
      </c>
      <c r="W499" s="295">
        <v>1711</v>
      </c>
      <c r="X499" s="295">
        <v>1711</v>
      </c>
      <c r="Y499" s="426">
        <v>0</v>
      </c>
      <c r="Z499" s="410">
        <v>8.6900000000000005E-2</v>
      </c>
      <c r="AA499" s="410">
        <v>0.88829999999999998</v>
      </c>
      <c r="AB499" s="410">
        <v>2.4799999999999999E-2</v>
      </c>
      <c r="AC499" s="410"/>
      <c r="AD499" s="410"/>
      <c r="AE499" s="410"/>
      <c r="AF499" s="415"/>
      <c r="AG499" s="415"/>
      <c r="AH499" s="415"/>
      <c r="AI499" s="415"/>
      <c r="AJ499" s="415"/>
      <c r="AK499" s="415"/>
      <c r="AL499" s="415"/>
      <c r="AM499" s="296">
        <f>SUM(Y499:AL499)</f>
        <v>1</v>
      </c>
    </row>
    <row r="500" spans="1:39" outlineLevel="1">
      <c r="A500" s="532"/>
      <c r="B500" s="431" t="s">
        <v>308</v>
      </c>
      <c r="C500" s="291" t="s">
        <v>163</v>
      </c>
      <c r="D500" s="295"/>
      <c r="E500" s="295"/>
      <c r="F500" s="295"/>
      <c r="G500" s="295"/>
      <c r="H500" s="295"/>
      <c r="I500" s="295"/>
      <c r="J500" s="295"/>
      <c r="K500" s="295"/>
      <c r="L500" s="295"/>
      <c r="M500" s="295"/>
      <c r="N500" s="295">
        <v>12</v>
      </c>
      <c r="O500" s="295">
        <v>-2</v>
      </c>
      <c r="P500" s="295">
        <v>-2</v>
      </c>
      <c r="Q500" s="295">
        <v>-2</v>
      </c>
      <c r="R500" s="295">
        <v>-2</v>
      </c>
      <c r="S500" s="295">
        <v>-2</v>
      </c>
      <c r="T500" s="295">
        <v>-2</v>
      </c>
      <c r="U500" s="295">
        <v>-2</v>
      </c>
      <c r="V500" s="295">
        <v>-2</v>
      </c>
      <c r="W500" s="295">
        <v>-2</v>
      </c>
      <c r="X500" s="295">
        <v>-2</v>
      </c>
      <c r="Y500" s="411">
        <v>0</v>
      </c>
      <c r="Z500" s="411">
        <v>8.6900000000000005E-2</v>
      </c>
      <c r="AA500" s="411">
        <v>0.88829999999999998</v>
      </c>
      <c r="AB500" s="411">
        <v>2.4799999999999999E-2</v>
      </c>
      <c r="AC500" s="411">
        <v>0</v>
      </c>
      <c r="AD500" s="411">
        <v>0</v>
      </c>
      <c r="AE500" s="411">
        <v>0</v>
      </c>
      <c r="AF500" s="411">
        <v>0</v>
      </c>
      <c r="AG500" s="411">
        <v>0</v>
      </c>
      <c r="AH500" s="411">
        <v>0</v>
      </c>
      <c r="AI500" s="411">
        <v>0</v>
      </c>
      <c r="AJ500" s="411">
        <v>0</v>
      </c>
      <c r="AK500" s="411">
        <v>0</v>
      </c>
      <c r="AL500" s="411">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t="s">
        <v>809</v>
      </c>
      <c r="B502" s="428" t="s">
        <v>810</v>
      </c>
      <c r="C502" s="291" t="s">
        <v>25</v>
      </c>
      <c r="D502" s="295">
        <v>3833901.10458</v>
      </c>
      <c r="E502" s="295">
        <v>3833901.10458</v>
      </c>
      <c r="F502" s="295">
        <v>3846786.34968</v>
      </c>
      <c r="G502" s="295">
        <v>3846786.34968</v>
      </c>
      <c r="H502" s="295">
        <v>3846786.34968</v>
      </c>
      <c r="I502" s="295">
        <v>3846786.34968</v>
      </c>
      <c r="J502" s="295">
        <v>3846786.34968</v>
      </c>
      <c r="K502" s="295">
        <v>3846786.34968</v>
      </c>
      <c r="L502" s="295">
        <v>3846786.34968</v>
      </c>
      <c r="M502" s="295">
        <v>3846786.34968</v>
      </c>
      <c r="N502" s="295">
        <v>12</v>
      </c>
      <c r="O502" s="295">
        <v>0</v>
      </c>
      <c r="P502" s="295">
        <v>0</v>
      </c>
      <c r="Q502" s="295">
        <v>0</v>
      </c>
      <c r="R502" s="295">
        <v>0</v>
      </c>
      <c r="S502" s="295">
        <v>0</v>
      </c>
      <c r="T502" s="295">
        <v>0</v>
      </c>
      <c r="U502" s="295">
        <v>0</v>
      </c>
      <c r="V502" s="295">
        <v>0</v>
      </c>
      <c r="W502" s="295">
        <v>0</v>
      </c>
      <c r="X502" s="295">
        <v>0</v>
      </c>
      <c r="Y502" s="426">
        <v>0</v>
      </c>
      <c r="Z502" s="410">
        <v>0</v>
      </c>
      <c r="AA502" s="410">
        <v>0</v>
      </c>
      <c r="AB502" s="410">
        <v>0</v>
      </c>
      <c r="AC502" s="410">
        <v>1</v>
      </c>
      <c r="AD502" s="410"/>
      <c r="AE502" s="410"/>
      <c r="AF502" s="415"/>
      <c r="AG502" s="415"/>
      <c r="AH502" s="415"/>
      <c r="AI502" s="415"/>
      <c r="AJ502" s="415"/>
      <c r="AK502" s="415"/>
      <c r="AL502" s="415"/>
      <c r="AM502" s="296"/>
    </row>
    <row r="503" spans="1:39" outlineLevel="1">
      <c r="A503" s="532"/>
      <c r="B503" s="431" t="s">
        <v>308</v>
      </c>
      <c r="C503" s="291" t="s">
        <v>163</v>
      </c>
      <c r="D503" s="295">
        <v>0</v>
      </c>
      <c r="E503" s="295">
        <v>0</v>
      </c>
      <c r="F503" s="295">
        <v>0</v>
      </c>
      <c r="G503" s="295">
        <v>0</v>
      </c>
      <c r="H503" s="295">
        <v>0</v>
      </c>
      <c r="I503" s="295">
        <v>0</v>
      </c>
      <c r="J503" s="295">
        <v>0</v>
      </c>
      <c r="K503" s="295">
        <v>0</v>
      </c>
      <c r="L503" s="295">
        <v>0</v>
      </c>
      <c r="M503" s="295">
        <v>0</v>
      </c>
      <c r="N503" s="295">
        <v>12</v>
      </c>
      <c r="O503" s="295">
        <v>0</v>
      </c>
      <c r="P503" s="295">
        <v>0</v>
      </c>
      <c r="Q503" s="295">
        <v>0</v>
      </c>
      <c r="R503" s="295">
        <v>0</v>
      </c>
      <c r="S503" s="295">
        <v>0</v>
      </c>
      <c r="T503" s="295">
        <v>0</v>
      </c>
      <c r="U503" s="295">
        <v>0</v>
      </c>
      <c r="V503" s="295">
        <v>0</v>
      </c>
      <c r="W503" s="295">
        <v>0</v>
      </c>
      <c r="X503" s="295">
        <v>0</v>
      </c>
      <c r="Y503" s="411">
        <v>0</v>
      </c>
      <c r="Z503" s="411">
        <v>0</v>
      </c>
      <c r="AA503" s="411">
        <v>0</v>
      </c>
      <c r="AB503" s="411">
        <v>0</v>
      </c>
      <c r="AC503" s="411">
        <v>1</v>
      </c>
      <c r="AD503" s="411">
        <v>0</v>
      </c>
      <c r="AE503" s="411">
        <v>0</v>
      </c>
      <c r="AF503" s="411">
        <v>0</v>
      </c>
      <c r="AG503" s="411">
        <v>0</v>
      </c>
      <c r="AH503" s="411">
        <v>0</v>
      </c>
      <c r="AI503" s="411">
        <v>0</v>
      </c>
      <c r="AJ503" s="411">
        <v>0</v>
      </c>
      <c r="AK503" s="411">
        <v>0</v>
      </c>
      <c r="AL503" s="411">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27</v>
      </c>
      <c r="B505" s="428" t="s">
        <v>119</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v>0</v>
      </c>
      <c r="Z505" s="410">
        <v>0</v>
      </c>
      <c r="AA505" s="410">
        <v>0</v>
      </c>
      <c r="AB505" s="410">
        <v>0</v>
      </c>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0</v>
      </c>
      <c r="AC506" s="411">
        <v>0</v>
      </c>
      <c r="AD506" s="411">
        <v>0</v>
      </c>
      <c r="AE506" s="411">
        <v>0</v>
      </c>
      <c r="AF506" s="411">
        <v>0</v>
      </c>
      <c r="AG506" s="411">
        <v>0</v>
      </c>
      <c r="AH506" s="411">
        <v>0</v>
      </c>
      <c r="AI506" s="411">
        <v>0</v>
      </c>
      <c r="AJ506" s="411">
        <v>0</v>
      </c>
      <c r="AK506" s="411">
        <v>0</v>
      </c>
      <c r="AL506" s="411">
        <v>0</v>
      </c>
      <c r="AM506" s="306"/>
    </row>
    <row r="507" spans="1:39" outlineLevel="1">
      <c r="A507" s="532"/>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28</v>
      </c>
      <c r="B508" s="428" t="s">
        <v>120</v>
      </c>
      <c r="C508" s="291" t="s">
        <v>25</v>
      </c>
      <c r="D508" s="295">
        <v>669158</v>
      </c>
      <c r="E508" s="295">
        <v>669158</v>
      </c>
      <c r="F508" s="295">
        <v>669158</v>
      </c>
      <c r="G508" s="295">
        <v>669158</v>
      </c>
      <c r="H508" s="295">
        <v>669158</v>
      </c>
      <c r="I508" s="295">
        <v>669158</v>
      </c>
      <c r="J508" s="295">
        <v>669158</v>
      </c>
      <c r="K508" s="295">
        <v>669158</v>
      </c>
      <c r="L508" s="295">
        <v>669158</v>
      </c>
      <c r="M508" s="295">
        <v>669158</v>
      </c>
      <c r="N508" s="295">
        <v>12</v>
      </c>
      <c r="O508" s="295">
        <v>95</v>
      </c>
      <c r="P508" s="295">
        <v>95</v>
      </c>
      <c r="Q508" s="295">
        <v>95</v>
      </c>
      <c r="R508" s="295">
        <v>95</v>
      </c>
      <c r="S508" s="295">
        <v>95</v>
      </c>
      <c r="T508" s="295">
        <v>95</v>
      </c>
      <c r="U508" s="295">
        <v>95</v>
      </c>
      <c r="V508" s="295">
        <v>95</v>
      </c>
      <c r="W508" s="295">
        <v>95</v>
      </c>
      <c r="X508" s="295">
        <v>95</v>
      </c>
      <c r="Y508" s="426">
        <v>0</v>
      </c>
      <c r="Z508" s="410">
        <v>0</v>
      </c>
      <c r="AA508" s="410">
        <v>1</v>
      </c>
      <c r="AB508" s="410"/>
      <c r="AC508" s="410"/>
      <c r="AD508" s="410"/>
      <c r="AE508" s="410"/>
      <c r="AF508" s="415"/>
      <c r="AG508" s="415"/>
      <c r="AH508" s="415"/>
      <c r="AI508" s="415"/>
      <c r="AJ508" s="415"/>
      <c r="AK508" s="415"/>
      <c r="AL508" s="415"/>
      <c r="AM508" s="296">
        <f>SUM(Y508:AL508)</f>
        <v>1</v>
      </c>
    </row>
    <row r="509" spans="1:39" outlineLevel="1">
      <c r="A509" s="532"/>
      <c r="B509" s="431" t="s">
        <v>308</v>
      </c>
      <c r="C509" s="291" t="s">
        <v>163</v>
      </c>
      <c r="D509" s="295">
        <v>0</v>
      </c>
      <c r="E509" s="295">
        <v>0</v>
      </c>
      <c r="F509" s="295">
        <v>0</v>
      </c>
      <c r="G509" s="295">
        <v>0</v>
      </c>
      <c r="H509" s="295">
        <v>0</v>
      </c>
      <c r="I509" s="295">
        <v>0</v>
      </c>
      <c r="J509" s="295">
        <v>0</v>
      </c>
      <c r="K509" s="295">
        <v>0</v>
      </c>
      <c r="L509" s="295">
        <v>0</v>
      </c>
      <c r="M509" s="295">
        <v>0</v>
      </c>
      <c r="N509" s="295">
        <v>12</v>
      </c>
      <c r="O509" s="295">
        <v>0</v>
      </c>
      <c r="P509" s="295">
        <v>0</v>
      </c>
      <c r="Q509" s="295">
        <v>0</v>
      </c>
      <c r="R509" s="295">
        <v>0</v>
      </c>
      <c r="S509" s="295">
        <v>0</v>
      </c>
      <c r="T509" s="295">
        <v>0</v>
      </c>
      <c r="U509" s="295">
        <v>0</v>
      </c>
      <c r="V509" s="295">
        <v>0</v>
      </c>
      <c r="W509" s="295">
        <v>0</v>
      </c>
      <c r="X509" s="295">
        <v>0</v>
      </c>
      <c r="Y509" s="411">
        <v>0</v>
      </c>
      <c r="Z509" s="411">
        <v>0</v>
      </c>
      <c r="AA509" s="411">
        <v>1</v>
      </c>
      <c r="AB509" s="411">
        <v>0</v>
      </c>
      <c r="AC509" s="411">
        <v>0</v>
      </c>
      <c r="AD509" s="411">
        <v>0</v>
      </c>
      <c r="AE509" s="411">
        <v>0</v>
      </c>
      <c r="AF509" s="411">
        <v>0</v>
      </c>
      <c r="AG509" s="411">
        <v>0</v>
      </c>
      <c r="AH509" s="411">
        <v>0</v>
      </c>
      <c r="AI509" s="411">
        <v>0</v>
      </c>
      <c r="AJ509" s="411">
        <v>0</v>
      </c>
      <c r="AK509" s="411">
        <v>0</v>
      </c>
      <c r="AL509" s="411">
        <v>0</v>
      </c>
      <c r="AM509" s="306"/>
    </row>
    <row r="510" spans="1:39" outlineLevel="1">
      <c r="A510" s="532"/>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outlineLevel="1">
      <c r="A511" s="532">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32"/>
      <c r="B512" s="431" t="s">
        <v>308</v>
      </c>
      <c r="C512" s="291" t="s">
        <v>163</v>
      </c>
      <c r="D512" s="295"/>
      <c r="E512" s="295"/>
      <c r="F512" s="295"/>
      <c r="G512" s="295"/>
      <c r="H512" s="295"/>
      <c r="I512" s="295"/>
      <c r="J512" s="295"/>
      <c r="K512" s="295"/>
      <c r="L512" s="295"/>
      <c r="M512" s="295"/>
      <c r="N512" s="295">
        <v>3</v>
      </c>
      <c r="O512" s="295"/>
      <c r="P512" s="295"/>
      <c r="Q512" s="295"/>
      <c r="R512" s="295"/>
      <c r="S512" s="295"/>
      <c r="T512" s="295"/>
      <c r="U512" s="295"/>
      <c r="V512" s="295"/>
      <c r="W512" s="295"/>
      <c r="X512" s="295"/>
      <c r="Y512" s="411">
        <v>0</v>
      </c>
      <c r="Z512" s="411">
        <v>0</v>
      </c>
      <c r="AA512" s="411">
        <v>0</v>
      </c>
      <c r="AB512" s="411">
        <v>0</v>
      </c>
      <c r="AC512" s="411">
        <v>0</v>
      </c>
      <c r="AD512" s="411">
        <v>0</v>
      </c>
      <c r="AE512" s="411">
        <v>0</v>
      </c>
      <c r="AF512" s="411">
        <v>0</v>
      </c>
      <c r="AG512" s="411">
        <v>0</v>
      </c>
      <c r="AH512" s="411">
        <v>0</v>
      </c>
      <c r="AI512" s="411">
        <v>0</v>
      </c>
      <c r="AJ512" s="411">
        <v>0</v>
      </c>
      <c r="AK512" s="411">
        <v>0</v>
      </c>
      <c r="AL512" s="411">
        <v>0</v>
      </c>
      <c r="AM512" s="306"/>
    </row>
    <row r="513" spans="1:39" outlineLevel="1">
      <c r="A513" s="532"/>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0" outlineLevel="1">
      <c r="A514" s="532">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outlineLevel="1">
      <c r="A515" s="532"/>
      <c r="B515" s="431" t="s">
        <v>308</v>
      </c>
      <c r="C515" s="291" t="s">
        <v>163</v>
      </c>
      <c r="D515" s="295"/>
      <c r="E515" s="295"/>
      <c r="F515" s="295"/>
      <c r="G515" s="295"/>
      <c r="H515" s="295"/>
      <c r="I515" s="295"/>
      <c r="J515" s="295"/>
      <c r="K515" s="295"/>
      <c r="L515" s="295"/>
      <c r="M515" s="295"/>
      <c r="N515" s="295">
        <v>12</v>
      </c>
      <c r="O515" s="295"/>
      <c r="P515" s="295"/>
      <c r="Q515" s="295"/>
      <c r="R515" s="295"/>
      <c r="S515" s="295"/>
      <c r="T515" s="295"/>
      <c r="U515" s="295"/>
      <c r="V515" s="295"/>
      <c r="W515" s="295"/>
      <c r="X515" s="295"/>
      <c r="Y515" s="411">
        <v>0</v>
      </c>
      <c r="Z515" s="411">
        <v>0</v>
      </c>
      <c r="AA515" s="411">
        <v>0</v>
      </c>
      <c r="AB515" s="411">
        <v>0</v>
      </c>
      <c r="AC515" s="411">
        <v>0</v>
      </c>
      <c r="AD515" s="411">
        <v>0</v>
      </c>
      <c r="AE515" s="411">
        <v>0</v>
      </c>
      <c r="AF515" s="411">
        <v>0</v>
      </c>
      <c r="AG515" s="411">
        <v>0</v>
      </c>
      <c r="AH515" s="411">
        <v>0</v>
      </c>
      <c r="AI515" s="411">
        <v>0</v>
      </c>
      <c r="AJ515" s="411">
        <v>0</v>
      </c>
      <c r="AK515" s="411">
        <v>0</v>
      </c>
      <c r="AL515" s="411">
        <v>0</v>
      </c>
      <c r="AM515" s="306"/>
    </row>
    <row r="516" spans="1:39" outlineLevel="1">
      <c r="A516" s="532"/>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outlineLevel="1">
      <c r="A517" s="532">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outlineLevel="1">
      <c r="A518" s="532"/>
      <c r="B518" s="431" t="s">
        <v>308</v>
      </c>
      <c r="C518" s="291" t="s">
        <v>163</v>
      </c>
      <c r="D518" s="295"/>
      <c r="E518" s="295"/>
      <c r="F518" s="295"/>
      <c r="G518" s="295"/>
      <c r="H518" s="295"/>
      <c r="I518" s="295"/>
      <c r="J518" s="295"/>
      <c r="K518" s="295"/>
      <c r="L518" s="295"/>
      <c r="M518" s="295"/>
      <c r="N518" s="295">
        <v>12</v>
      </c>
      <c r="O518" s="295"/>
      <c r="P518" s="295"/>
      <c r="Q518" s="295"/>
      <c r="R518" s="295"/>
      <c r="S518" s="295"/>
      <c r="T518" s="295"/>
      <c r="U518" s="295"/>
      <c r="V518" s="295"/>
      <c r="W518" s="295"/>
      <c r="X518" s="295"/>
      <c r="Y518" s="411">
        <v>0</v>
      </c>
      <c r="Z518" s="411">
        <v>0</v>
      </c>
      <c r="AA518" s="411">
        <v>0</v>
      </c>
      <c r="AB518" s="411">
        <v>0</v>
      </c>
      <c r="AC518" s="411">
        <v>0</v>
      </c>
      <c r="AD518" s="411">
        <v>0</v>
      </c>
      <c r="AE518" s="411">
        <v>0</v>
      </c>
      <c r="AF518" s="411">
        <v>0</v>
      </c>
      <c r="AG518" s="411">
        <v>0</v>
      </c>
      <c r="AH518" s="411">
        <v>0</v>
      </c>
      <c r="AI518" s="411">
        <v>0</v>
      </c>
      <c r="AJ518" s="411">
        <v>0</v>
      </c>
      <c r="AK518" s="411">
        <v>0</v>
      </c>
      <c r="AL518" s="411">
        <v>0</v>
      </c>
      <c r="AM518" s="306"/>
    </row>
    <row r="519" spans="1:39"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30" outlineLevel="1">
      <c r="A520" s="532">
        <v>32</v>
      </c>
      <c r="B520" s="428" t="s">
        <v>124</v>
      </c>
      <c r="C520" s="291" t="s">
        <v>25</v>
      </c>
      <c r="D520" s="295">
        <v>5221</v>
      </c>
      <c r="E520" s="295">
        <v>5221</v>
      </c>
      <c r="F520" s="295">
        <v>5221</v>
      </c>
      <c r="G520" s="295">
        <v>0</v>
      </c>
      <c r="H520" s="295">
        <v>0</v>
      </c>
      <c r="I520" s="295">
        <v>0</v>
      </c>
      <c r="J520" s="295">
        <v>0</v>
      </c>
      <c r="K520" s="295">
        <v>0</v>
      </c>
      <c r="L520" s="295">
        <v>0</v>
      </c>
      <c r="M520" s="295">
        <v>0</v>
      </c>
      <c r="N520" s="295">
        <v>12</v>
      </c>
      <c r="O520" s="295">
        <v>0</v>
      </c>
      <c r="P520" s="295">
        <v>0</v>
      </c>
      <c r="Q520" s="295">
        <v>0</v>
      </c>
      <c r="R520" s="295">
        <v>0</v>
      </c>
      <c r="S520" s="295">
        <v>0</v>
      </c>
      <c r="T520" s="295">
        <v>0</v>
      </c>
      <c r="U520" s="295">
        <v>0</v>
      </c>
      <c r="V520" s="295">
        <v>0</v>
      </c>
      <c r="W520" s="295">
        <v>0</v>
      </c>
      <c r="X520" s="295">
        <v>0</v>
      </c>
      <c r="Y520" s="426">
        <v>0</v>
      </c>
      <c r="Z520" s="410">
        <v>0</v>
      </c>
      <c r="AA520" s="410">
        <v>1</v>
      </c>
      <c r="AB520" s="410"/>
      <c r="AC520" s="410"/>
      <c r="AD520" s="410"/>
      <c r="AE520" s="410"/>
      <c r="AF520" s="415"/>
      <c r="AG520" s="415"/>
      <c r="AH520" s="415"/>
      <c r="AI520" s="415"/>
      <c r="AJ520" s="415"/>
      <c r="AK520" s="415"/>
      <c r="AL520" s="415"/>
      <c r="AM520" s="296">
        <f>SUM(Y520:AL520)</f>
        <v>1</v>
      </c>
    </row>
    <row r="521" spans="1:39" outlineLevel="1">
      <c r="A521" s="532"/>
      <c r="B521" s="431" t="s">
        <v>308</v>
      </c>
      <c r="C521" s="291" t="s">
        <v>163</v>
      </c>
      <c r="D521" s="295">
        <v>0</v>
      </c>
      <c r="E521" s="295">
        <v>0</v>
      </c>
      <c r="F521" s="295">
        <v>0</v>
      </c>
      <c r="G521" s="295">
        <v>0</v>
      </c>
      <c r="H521" s="295">
        <v>0</v>
      </c>
      <c r="I521" s="295">
        <v>0</v>
      </c>
      <c r="J521" s="295">
        <v>0</v>
      </c>
      <c r="K521" s="295">
        <v>0</v>
      </c>
      <c r="L521" s="295">
        <v>0</v>
      </c>
      <c r="M521" s="295">
        <v>0</v>
      </c>
      <c r="N521" s="295">
        <v>12</v>
      </c>
      <c r="O521" s="295">
        <v>0</v>
      </c>
      <c r="P521" s="295">
        <v>0</v>
      </c>
      <c r="Q521" s="295">
        <v>0</v>
      </c>
      <c r="R521" s="295">
        <v>0</v>
      </c>
      <c r="S521" s="295">
        <v>0</v>
      </c>
      <c r="T521" s="295">
        <v>0</v>
      </c>
      <c r="U521" s="295">
        <v>0</v>
      </c>
      <c r="V521" s="295">
        <v>0</v>
      </c>
      <c r="W521" s="295">
        <v>0</v>
      </c>
      <c r="X521" s="295">
        <v>0</v>
      </c>
      <c r="Y521" s="411">
        <v>0</v>
      </c>
      <c r="Z521" s="411">
        <v>0</v>
      </c>
      <c r="AA521" s="411">
        <v>1</v>
      </c>
      <c r="AB521" s="411">
        <v>0</v>
      </c>
      <c r="AC521" s="411">
        <v>0</v>
      </c>
      <c r="AD521" s="411">
        <v>0</v>
      </c>
      <c r="AE521" s="411">
        <v>0</v>
      </c>
      <c r="AF521" s="411">
        <v>0</v>
      </c>
      <c r="AG521" s="411">
        <v>0</v>
      </c>
      <c r="AH521" s="411">
        <v>0</v>
      </c>
      <c r="AI521" s="411">
        <v>0</v>
      </c>
      <c r="AJ521" s="411">
        <v>0</v>
      </c>
      <c r="AK521" s="411">
        <v>0</v>
      </c>
      <c r="AL521" s="411">
        <v>0</v>
      </c>
      <c r="AM521" s="306"/>
    </row>
    <row r="522" spans="1:39" outlineLevel="1">
      <c r="A522" s="532"/>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30" outlineLevel="1">
      <c r="A523" s="532" t="s">
        <v>808</v>
      </c>
      <c r="B523" s="428" t="s">
        <v>761</v>
      </c>
      <c r="C523" s="291" t="s">
        <v>25</v>
      </c>
      <c r="D523" s="295">
        <v>325911</v>
      </c>
      <c r="E523" s="295">
        <v>325911</v>
      </c>
      <c r="F523" s="295">
        <v>325911</v>
      </c>
      <c r="G523" s="295">
        <v>325911</v>
      </c>
      <c r="H523" s="295">
        <v>325911</v>
      </c>
      <c r="I523" s="295">
        <v>308730</v>
      </c>
      <c r="J523" s="295">
        <v>308730</v>
      </c>
      <c r="K523" s="295">
        <v>308730</v>
      </c>
      <c r="L523" s="295">
        <v>0</v>
      </c>
      <c r="M523" s="295">
        <v>0</v>
      </c>
      <c r="N523" s="295"/>
      <c r="O523" s="295">
        <v>0</v>
      </c>
      <c r="P523" s="295">
        <v>0</v>
      </c>
      <c r="Q523" s="295">
        <v>0</v>
      </c>
      <c r="R523" s="295">
        <v>0</v>
      </c>
      <c r="S523" s="295">
        <v>0</v>
      </c>
      <c r="T523" s="295">
        <v>0</v>
      </c>
      <c r="U523" s="295">
        <v>0</v>
      </c>
      <c r="V523" s="295">
        <v>0</v>
      </c>
      <c r="W523" s="295">
        <v>0</v>
      </c>
      <c r="X523" s="295">
        <v>0</v>
      </c>
      <c r="Y523" s="426">
        <v>0</v>
      </c>
      <c r="Z523" s="410">
        <v>0</v>
      </c>
      <c r="AA523" s="410">
        <v>1</v>
      </c>
      <c r="AB523" s="410"/>
      <c r="AC523" s="410"/>
      <c r="AD523" s="410"/>
      <c r="AE523" s="410"/>
      <c r="AF523" s="415"/>
      <c r="AG523" s="415"/>
      <c r="AH523" s="415"/>
      <c r="AI523" s="415"/>
      <c r="AJ523" s="415"/>
      <c r="AK523" s="415"/>
      <c r="AL523" s="415"/>
      <c r="AM523" s="296"/>
    </row>
    <row r="524" spans="1:39" outlineLevel="1">
      <c r="A524" s="532"/>
      <c r="B524" s="431" t="s">
        <v>308</v>
      </c>
      <c r="C524" s="291" t="s">
        <v>163</v>
      </c>
      <c r="D524" s="295">
        <v>0</v>
      </c>
      <c r="E524" s="295">
        <v>0</v>
      </c>
      <c r="F524" s="295">
        <v>0</v>
      </c>
      <c r="G524" s="295">
        <v>0</v>
      </c>
      <c r="H524" s="295">
        <v>0</v>
      </c>
      <c r="I524" s="295">
        <v>0</v>
      </c>
      <c r="J524" s="295">
        <v>0</v>
      </c>
      <c r="K524" s="295">
        <v>0</v>
      </c>
      <c r="L524" s="295">
        <v>0</v>
      </c>
      <c r="M524" s="295">
        <v>0</v>
      </c>
      <c r="N524" s="295"/>
      <c r="O524" s="295">
        <v>0</v>
      </c>
      <c r="P524" s="295">
        <v>0</v>
      </c>
      <c r="Q524" s="295">
        <v>0</v>
      </c>
      <c r="R524" s="295">
        <v>0</v>
      </c>
      <c r="S524" s="295">
        <v>0</v>
      </c>
      <c r="T524" s="295">
        <v>0</v>
      </c>
      <c r="U524" s="295">
        <v>0</v>
      </c>
      <c r="V524" s="295">
        <v>0</v>
      </c>
      <c r="W524" s="295">
        <v>0</v>
      </c>
      <c r="X524" s="295">
        <v>0</v>
      </c>
      <c r="Y524" s="411">
        <v>0</v>
      </c>
      <c r="Z524" s="411">
        <v>0</v>
      </c>
      <c r="AA524" s="411">
        <v>1</v>
      </c>
      <c r="AB524" s="411">
        <v>0</v>
      </c>
      <c r="AC524" s="411">
        <v>0</v>
      </c>
      <c r="AD524" s="411">
        <v>0</v>
      </c>
      <c r="AE524" s="411">
        <v>0</v>
      </c>
      <c r="AF524" s="411">
        <v>0</v>
      </c>
      <c r="AG524" s="411">
        <v>0</v>
      </c>
      <c r="AH524" s="411">
        <v>0</v>
      </c>
      <c r="AI524" s="411">
        <v>0</v>
      </c>
      <c r="AJ524" s="411">
        <v>0</v>
      </c>
      <c r="AK524" s="411">
        <v>0</v>
      </c>
      <c r="AL524" s="411">
        <v>0</v>
      </c>
      <c r="AM524" s="306"/>
    </row>
    <row r="525" spans="1:39" outlineLevel="1">
      <c r="A525" s="778"/>
      <c r="B525" s="779"/>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outlineLevel="1">
      <c r="A526" s="532" t="s">
        <v>808</v>
      </c>
      <c r="B526" s="428" t="s">
        <v>762</v>
      </c>
      <c r="C526" s="291" t="s">
        <v>25</v>
      </c>
      <c r="D526" s="295">
        <v>108123</v>
      </c>
      <c r="E526" s="295">
        <v>108123</v>
      </c>
      <c r="F526" s="295">
        <v>108123</v>
      </c>
      <c r="G526" s="295">
        <v>108123</v>
      </c>
      <c r="H526" s="295">
        <v>106719</v>
      </c>
      <c r="I526" s="295">
        <v>105045</v>
      </c>
      <c r="J526" s="295">
        <v>105045</v>
      </c>
      <c r="K526" s="295">
        <v>105045</v>
      </c>
      <c r="L526" s="295">
        <v>105045</v>
      </c>
      <c r="M526" s="295">
        <v>105045</v>
      </c>
      <c r="N526" s="295"/>
      <c r="O526" s="295">
        <v>19</v>
      </c>
      <c r="P526" s="295">
        <v>19</v>
      </c>
      <c r="Q526" s="295">
        <v>19</v>
      </c>
      <c r="R526" s="295">
        <v>19</v>
      </c>
      <c r="S526" s="295">
        <v>19</v>
      </c>
      <c r="T526" s="295">
        <v>19</v>
      </c>
      <c r="U526" s="295">
        <v>19</v>
      </c>
      <c r="V526" s="295">
        <v>19</v>
      </c>
      <c r="W526" s="295">
        <v>19</v>
      </c>
      <c r="X526" s="295">
        <v>19</v>
      </c>
      <c r="Y526" s="426">
        <v>1</v>
      </c>
      <c r="Z526" s="410"/>
      <c r="AA526" s="410"/>
      <c r="AB526" s="410"/>
      <c r="AC526" s="410"/>
      <c r="AD526" s="410"/>
      <c r="AE526" s="410"/>
      <c r="AF526" s="415"/>
      <c r="AG526" s="415"/>
      <c r="AH526" s="415"/>
      <c r="AI526" s="415"/>
      <c r="AJ526" s="415"/>
      <c r="AK526" s="415"/>
      <c r="AL526" s="415"/>
      <c r="AM526" s="296"/>
    </row>
    <row r="527" spans="1:39" outlineLevel="1">
      <c r="A527" s="532"/>
      <c r="B527" s="431" t="s">
        <v>308</v>
      </c>
      <c r="C527" s="291" t="s">
        <v>163</v>
      </c>
      <c r="D527" s="295">
        <v>0</v>
      </c>
      <c r="E527" s="295">
        <v>0</v>
      </c>
      <c r="F527" s="295">
        <v>0</v>
      </c>
      <c r="G527" s="295">
        <v>0</v>
      </c>
      <c r="H527" s="295">
        <v>0</v>
      </c>
      <c r="I527" s="295">
        <v>0</v>
      </c>
      <c r="J527" s="295">
        <v>0</v>
      </c>
      <c r="K527" s="295">
        <v>0</v>
      </c>
      <c r="L527" s="295">
        <v>0</v>
      </c>
      <c r="M527" s="295">
        <v>0</v>
      </c>
      <c r="N527" s="295"/>
      <c r="O527" s="295">
        <v>0</v>
      </c>
      <c r="P527" s="295">
        <v>0</v>
      </c>
      <c r="Q527" s="295">
        <v>0</v>
      </c>
      <c r="R527" s="295">
        <v>0</v>
      </c>
      <c r="S527" s="295">
        <v>0</v>
      </c>
      <c r="T527" s="295">
        <v>0</v>
      </c>
      <c r="U527" s="295">
        <v>0</v>
      </c>
      <c r="V527" s="295">
        <v>0</v>
      </c>
      <c r="W527" s="295">
        <v>0</v>
      </c>
      <c r="X527" s="295">
        <v>0</v>
      </c>
      <c r="Y527" s="411">
        <v>1</v>
      </c>
      <c r="Z527" s="411">
        <v>0</v>
      </c>
      <c r="AA527" s="411">
        <v>0</v>
      </c>
      <c r="AB527" s="411">
        <v>0</v>
      </c>
      <c r="AC527" s="411">
        <v>0</v>
      </c>
      <c r="AD527" s="411">
        <v>0</v>
      </c>
      <c r="AE527" s="411">
        <v>0</v>
      </c>
      <c r="AF527" s="411">
        <v>0</v>
      </c>
      <c r="AG527" s="411">
        <v>0</v>
      </c>
      <c r="AH527" s="411">
        <v>0</v>
      </c>
      <c r="AI527" s="411">
        <v>0</v>
      </c>
      <c r="AJ527" s="411">
        <v>0</v>
      </c>
      <c r="AK527" s="411">
        <v>0</v>
      </c>
      <c r="AL527" s="411">
        <v>0</v>
      </c>
      <c r="AM527" s="306"/>
    </row>
    <row r="528" spans="1:39" outlineLevel="1">
      <c r="A528" s="532"/>
      <c r="B528" s="428"/>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15.75" outlineLevel="1">
      <c r="A529" s="532"/>
      <c r="B529" s="504" t="s">
        <v>501</v>
      </c>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2">
        <v>33</v>
      </c>
      <c r="B530" s="428" t="s">
        <v>125</v>
      </c>
      <c r="C530" s="291" t="s">
        <v>25</v>
      </c>
      <c r="D530" s="295"/>
      <c r="E530" s="295"/>
      <c r="F530" s="295"/>
      <c r="G530" s="295"/>
      <c r="H530" s="295"/>
      <c r="I530" s="295"/>
      <c r="J530" s="295"/>
      <c r="K530" s="295"/>
      <c r="L530" s="295"/>
      <c r="M530" s="295"/>
      <c r="N530" s="295">
        <v>0</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32"/>
      <c r="B531" s="431" t="s">
        <v>308</v>
      </c>
      <c r="C531" s="291" t="s">
        <v>163</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11">
        <v>0</v>
      </c>
      <c r="Z531" s="411">
        <v>0</v>
      </c>
      <c r="AA531" s="411">
        <v>0</v>
      </c>
      <c r="AB531" s="411">
        <v>0</v>
      </c>
      <c r="AC531" s="411">
        <v>0</v>
      </c>
      <c r="AD531" s="411">
        <v>0</v>
      </c>
      <c r="AE531" s="411">
        <v>0</v>
      </c>
      <c r="AF531" s="411">
        <v>0</v>
      </c>
      <c r="AG531" s="411">
        <v>0</v>
      </c>
      <c r="AH531" s="411">
        <v>0</v>
      </c>
      <c r="AI531" s="411">
        <v>0</v>
      </c>
      <c r="AJ531" s="411">
        <v>0</v>
      </c>
      <c r="AK531" s="411">
        <v>0</v>
      </c>
      <c r="AL531" s="411">
        <v>0</v>
      </c>
      <c r="AM531" s="306"/>
    </row>
    <row r="532" spans="1:39"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outlineLevel="1">
      <c r="A533" s="532">
        <v>34</v>
      </c>
      <c r="B533" s="428" t="s">
        <v>126</v>
      </c>
      <c r="C533" s="291" t="s">
        <v>25</v>
      </c>
      <c r="D533" s="295"/>
      <c r="E533" s="295"/>
      <c r="F533" s="295"/>
      <c r="G533" s="295"/>
      <c r="H533" s="295"/>
      <c r="I533" s="295"/>
      <c r="J533" s="295"/>
      <c r="K533" s="295"/>
      <c r="L533" s="295"/>
      <c r="M533" s="295"/>
      <c r="N533" s="295">
        <v>0</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2"/>
      <c r="B534" s="431" t="s">
        <v>308</v>
      </c>
      <c r="C534" s="291" t="s">
        <v>163</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11">
        <v>0</v>
      </c>
      <c r="Z534" s="411">
        <v>0</v>
      </c>
      <c r="AA534" s="411">
        <v>0</v>
      </c>
      <c r="AB534" s="411">
        <v>0</v>
      </c>
      <c r="AC534" s="411">
        <v>0</v>
      </c>
      <c r="AD534" s="411">
        <v>0</v>
      </c>
      <c r="AE534" s="411">
        <v>0</v>
      </c>
      <c r="AF534" s="411">
        <v>0</v>
      </c>
      <c r="AG534" s="411">
        <v>0</v>
      </c>
      <c r="AH534" s="411">
        <v>0</v>
      </c>
      <c r="AI534" s="411">
        <v>0</v>
      </c>
      <c r="AJ534" s="411">
        <v>0</v>
      </c>
      <c r="AK534" s="411">
        <v>0</v>
      </c>
      <c r="AL534" s="411">
        <v>0</v>
      </c>
      <c r="AM534" s="306"/>
    </row>
    <row r="535" spans="1:39"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outlineLevel="1">
      <c r="A536" s="532">
        <v>35</v>
      </c>
      <c r="B536" s="428" t="s">
        <v>127</v>
      </c>
      <c r="C536" s="291" t="s">
        <v>25</v>
      </c>
      <c r="D536" s="295"/>
      <c r="E536" s="295"/>
      <c r="F536" s="295"/>
      <c r="G536" s="295"/>
      <c r="H536" s="295"/>
      <c r="I536" s="295"/>
      <c r="J536" s="295"/>
      <c r="K536" s="295"/>
      <c r="L536" s="295"/>
      <c r="M536" s="295"/>
      <c r="N536" s="295">
        <v>0</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2"/>
      <c r="B537" s="431" t="s">
        <v>308</v>
      </c>
      <c r="C537" s="291" t="s">
        <v>163</v>
      </c>
      <c r="D537" s="295"/>
      <c r="E537" s="295"/>
      <c r="F537" s="295"/>
      <c r="G537" s="295"/>
      <c r="H537" s="295"/>
      <c r="I537" s="295"/>
      <c r="J537" s="295"/>
      <c r="K537" s="295"/>
      <c r="L537" s="295"/>
      <c r="M537" s="295"/>
      <c r="N537" s="295">
        <v>0</v>
      </c>
      <c r="O537" s="295"/>
      <c r="P537" s="295"/>
      <c r="Q537" s="295"/>
      <c r="R537" s="295"/>
      <c r="S537" s="295"/>
      <c r="T537" s="295"/>
      <c r="U537" s="295"/>
      <c r="V537" s="295"/>
      <c r="W537" s="295"/>
      <c r="X537" s="295"/>
      <c r="Y537" s="411">
        <v>0</v>
      </c>
      <c r="Z537" s="411">
        <v>0</v>
      </c>
      <c r="AA537" s="411">
        <v>0</v>
      </c>
      <c r="AB537" s="411">
        <v>0</v>
      </c>
      <c r="AC537" s="411">
        <v>0</v>
      </c>
      <c r="AD537" s="411">
        <v>0</v>
      </c>
      <c r="AE537" s="411">
        <v>0</v>
      </c>
      <c r="AF537" s="411">
        <v>0</v>
      </c>
      <c r="AG537" s="411">
        <v>0</v>
      </c>
      <c r="AH537" s="411">
        <v>0</v>
      </c>
      <c r="AI537" s="411">
        <v>0</v>
      </c>
      <c r="AJ537" s="411">
        <v>0</v>
      </c>
      <c r="AK537" s="411">
        <v>0</v>
      </c>
      <c r="AL537" s="411">
        <v>0</v>
      </c>
      <c r="AM537" s="306"/>
    </row>
    <row r="538" spans="1:39" outlineLevel="1">
      <c r="A538" s="532"/>
      <c r="B538" s="431"/>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15.75" outlineLevel="1">
      <c r="A539" s="532"/>
      <c r="B539" s="504" t="s">
        <v>502</v>
      </c>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2">
        <v>36</v>
      </c>
      <c r="B540" s="428" t="s">
        <v>128</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v>0</v>
      </c>
      <c r="AD541" s="411">
        <v>0</v>
      </c>
      <c r="AE541" s="411">
        <v>0</v>
      </c>
      <c r="AF541" s="411">
        <v>0</v>
      </c>
      <c r="AG541" s="411">
        <v>0</v>
      </c>
      <c r="AH541" s="411">
        <v>0</v>
      </c>
      <c r="AI541" s="411">
        <v>0</v>
      </c>
      <c r="AJ541" s="411">
        <v>0</v>
      </c>
      <c r="AK541" s="411">
        <v>0</v>
      </c>
      <c r="AL541" s="411">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2">
        <v>37</v>
      </c>
      <c r="B543" s="428" t="s">
        <v>129</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v>0</v>
      </c>
      <c r="AD544" s="411">
        <v>0</v>
      </c>
      <c r="AE544" s="411">
        <v>0</v>
      </c>
      <c r="AF544" s="411">
        <v>0</v>
      </c>
      <c r="AG544" s="411">
        <v>0</v>
      </c>
      <c r="AH544" s="411">
        <v>0</v>
      </c>
      <c r="AI544" s="411">
        <v>0</v>
      </c>
      <c r="AJ544" s="411">
        <v>0</v>
      </c>
      <c r="AK544" s="411">
        <v>0</v>
      </c>
      <c r="AL544" s="411">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outlineLevel="1">
      <c r="A546" s="532">
        <v>38</v>
      </c>
      <c r="B546" s="428" t="s">
        <v>130</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v>0</v>
      </c>
      <c r="AD547" s="411">
        <v>0</v>
      </c>
      <c r="AE547" s="411">
        <v>0</v>
      </c>
      <c r="AF547" s="411">
        <v>0</v>
      </c>
      <c r="AG547" s="411">
        <v>0</v>
      </c>
      <c r="AH547" s="411">
        <v>0</v>
      </c>
      <c r="AI547" s="411">
        <v>0</v>
      </c>
      <c r="AJ547" s="411">
        <v>0</v>
      </c>
      <c r="AK547" s="411">
        <v>0</v>
      </c>
      <c r="AL547" s="411">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39</v>
      </c>
      <c r="B549" s="428" t="s">
        <v>131</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v>0</v>
      </c>
      <c r="AD550" s="411">
        <v>0</v>
      </c>
      <c r="AE550" s="411">
        <v>0</v>
      </c>
      <c r="AF550" s="411">
        <v>0</v>
      </c>
      <c r="AG550" s="411">
        <v>0</v>
      </c>
      <c r="AH550" s="411">
        <v>0</v>
      </c>
      <c r="AI550" s="411">
        <v>0</v>
      </c>
      <c r="AJ550" s="411">
        <v>0</v>
      </c>
      <c r="AK550" s="411">
        <v>0</v>
      </c>
      <c r="AL550" s="411">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40</v>
      </c>
      <c r="B552" s="428" t="s">
        <v>132</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v>0</v>
      </c>
      <c r="AD553" s="411">
        <v>0</v>
      </c>
      <c r="AE553" s="411">
        <v>0</v>
      </c>
      <c r="AF553" s="411">
        <v>0</v>
      </c>
      <c r="AG553" s="411">
        <v>0</v>
      </c>
      <c r="AH553" s="411">
        <v>0</v>
      </c>
      <c r="AI553" s="411">
        <v>0</v>
      </c>
      <c r="AJ553" s="411">
        <v>0</v>
      </c>
      <c r="AK553" s="411">
        <v>0</v>
      </c>
      <c r="AL553" s="411">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41</v>
      </c>
      <c r="B555" s="428" t="s">
        <v>133</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v>0</v>
      </c>
      <c r="AD556" s="411">
        <v>0</v>
      </c>
      <c r="AE556" s="411">
        <v>0</v>
      </c>
      <c r="AF556" s="411">
        <v>0</v>
      </c>
      <c r="AG556" s="411">
        <v>0</v>
      </c>
      <c r="AH556" s="411">
        <v>0</v>
      </c>
      <c r="AI556" s="411">
        <v>0</v>
      </c>
      <c r="AJ556" s="411">
        <v>0</v>
      </c>
      <c r="AK556" s="411">
        <v>0</v>
      </c>
      <c r="AL556" s="411">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2">
        <v>42</v>
      </c>
      <c r="B558" s="428" t="s">
        <v>134</v>
      </c>
      <c r="C558" s="291" t="s">
        <v>25</v>
      </c>
      <c r="D558" s="295"/>
      <c r="E558" s="295"/>
      <c r="F558" s="295"/>
      <c r="G558" s="295"/>
      <c r="H558" s="295"/>
      <c r="I558" s="295"/>
      <c r="J558" s="295"/>
      <c r="K558" s="295"/>
      <c r="L558" s="295"/>
      <c r="M558" s="295"/>
      <c r="N558" s="291"/>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468"/>
      <c r="O559" s="295"/>
      <c r="P559" s="295"/>
      <c r="Q559" s="295"/>
      <c r="R559" s="295"/>
      <c r="S559" s="295"/>
      <c r="T559" s="295"/>
      <c r="U559" s="295"/>
      <c r="V559" s="295"/>
      <c r="W559" s="295"/>
      <c r="X559" s="295"/>
      <c r="Y559" s="411">
        <v>0</v>
      </c>
      <c r="Z559" s="411">
        <v>0</v>
      </c>
      <c r="AA559" s="411">
        <v>0</v>
      </c>
      <c r="AB559" s="411">
        <v>0</v>
      </c>
      <c r="AC559" s="411">
        <v>0</v>
      </c>
      <c r="AD559" s="411">
        <v>0</v>
      </c>
      <c r="AE559" s="411">
        <v>0</v>
      </c>
      <c r="AF559" s="411">
        <v>0</v>
      </c>
      <c r="AG559" s="411">
        <v>0</v>
      </c>
      <c r="AH559" s="411">
        <v>0</v>
      </c>
      <c r="AI559" s="411">
        <v>0</v>
      </c>
      <c r="AJ559" s="411">
        <v>0</v>
      </c>
      <c r="AK559" s="411">
        <v>0</v>
      </c>
      <c r="AL559" s="411">
        <v>0</v>
      </c>
      <c r="AM559" s="306"/>
    </row>
    <row r="560" spans="1:39"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43</v>
      </c>
      <c r="B561" s="428" t="s">
        <v>135</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2"/>
      <c r="B562" s="431" t="s">
        <v>308</v>
      </c>
      <c r="C562" s="291" t="s">
        <v>163</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11">
        <v>0</v>
      </c>
      <c r="Z562" s="411">
        <v>0</v>
      </c>
      <c r="AA562" s="411">
        <v>0</v>
      </c>
      <c r="AB562" s="411">
        <v>0</v>
      </c>
      <c r="AC562" s="411">
        <v>0</v>
      </c>
      <c r="AD562" s="411">
        <v>0</v>
      </c>
      <c r="AE562" s="411">
        <v>0</v>
      </c>
      <c r="AF562" s="411">
        <v>0</v>
      </c>
      <c r="AG562" s="411">
        <v>0</v>
      </c>
      <c r="AH562" s="411">
        <v>0</v>
      </c>
      <c r="AI562" s="411">
        <v>0</v>
      </c>
      <c r="AJ562" s="411">
        <v>0</v>
      </c>
      <c r="AK562" s="411">
        <v>0</v>
      </c>
      <c r="AL562" s="411">
        <v>0</v>
      </c>
      <c r="AM562" s="306"/>
    </row>
    <row r="563" spans="1:39"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5" outlineLevel="1">
      <c r="A564" s="532">
        <v>44</v>
      </c>
      <c r="B564" s="428" t="s">
        <v>136</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outlineLevel="1">
      <c r="A565" s="532"/>
      <c r="B565" s="431" t="s">
        <v>308</v>
      </c>
      <c r="C565" s="291" t="s">
        <v>163</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11">
        <v>0</v>
      </c>
      <c r="Z565" s="411">
        <v>0</v>
      </c>
      <c r="AA565" s="411">
        <v>0</v>
      </c>
      <c r="AB565" s="411">
        <v>0</v>
      </c>
      <c r="AC565" s="411">
        <v>0</v>
      </c>
      <c r="AD565" s="411">
        <v>0</v>
      </c>
      <c r="AE565" s="411">
        <v>0</v>
      </c>
      <c r="AF565" s="411">
        <v>0</v>
      </c>
      <c r="AG565" s="411">
        <v>0</v>
      </c>
      <c r="AH565" s="411">
        <v>0</v>
      </c>
      <c r="AI565" s="411">
        <v>0</v>
      </c>
      <c r="AJ565" s="411">
        <v>0</v>
      </c>
      <c r="AK565" s="411">
        <v>0</v>
      </c>
      <c r="AL565" s="411">
        <v>0</v>
      </c>
      <c r="AM565" s="306"/>
    </row>
    <row r="566" spans="1:39" outlineLevel="1">
      <c r="A566" s="532"/>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outlineLevel="1">
      <c r="A567" s="532">
        <v>45</v>
      </c>
      <c r="B567" s="428" t="s">
        <v>137</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outlineLevel="1">
      <c r="A568" s="532"/>
      <c r="B568" s="431" t="s">
        <v>308</v>
      </c>
      <c r="C568" s="291" t="s">
        <v>163</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11">
        <v>0</v>
      </c>
      <c r="Z568" s="411">
        <v>0</v>
      </c>
      <c r="AA568" s="411">
        <v>0</v>
      </c>
      <c r="AB568" s="411">
        <v>0</v>
      </c>
      <c r="AC568" s="411">
        <v>0</v>
      </c>
      <c r="AD568" s="411">
        <v>0</v>
      </c>
      <c r="AE568" s="411">
        <v>0</v>
      </c>
      <c r="AF568" s="411">
        <v>0</v>
      </c>
      <c r="AG568" s="411">
        <v>0</v>
      </c>
      <c r="AH568" s="411">
        <v>0</v>
      </c>
      <c r="AI568" s="411">
        <v>0</v>
      </c>
      <c r="AJ568" s="411">
        <v>0</v>
      </c>
      <c r="AK568" s="411">
        <v>0</v>
      </c>
      <c r="AL568" s="411">
        <v>0</v>
      </c>
      <c r="AM568" s="306"/>
    </row>
    <row r="569" spans="1:39" outlineLevel="1">
      <c r="A569" s="532"/>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0" outlineLevel="1">
      <c r="A570" s="532">
        <v>46</v>
      </c>
      <c r="B570" s="428" t="s">
        <v>138</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outlineLevel="1">
      <c r="A571" s="532"/>
      <c r="B571" s="431" t="s">
        <v>308</v>
      </c>
      <c r="C571" s="291" t="s">
        <v>163</v>
      </c>
      <c r="D571" s="295"/>
      <c r="E571" s="295"/>
      <c r="F571" s="295"/>
      <c r="G571" s="295"/>
      <c r="H571" s="295"/>
      <c r="I571" s="295"/>
      <c r="J571" s="295"/>
      <c r="K571" s="295"/>
      <c r="L571" s="295"/>
      <c r="M571" s="295"/>
      <c r="N571" s="295">
        <v>12</v>
      </c>
      <c r="O571" s="295"/>
      <c r="P571" s="295"/>
      <c r="Q571" s="295"/>
      <c r="R571" s="295"/>
      <c r="S571" s="295"/>
      <c r="T571" s="295"/>
      <c r="U571" s="295"/>
      <c r="V571" s="295"/>
      <c r="W571" s="295"/>
      <c r="X571" s="295"/>
      <c r="Y571" s="411">
        <v>0</v>
      </c>
      <c r="Z571" s="411">
        <v>0</v>
      </c>
      <c r="AA571" s="411">
        <v>0</v>
      </c>
      <c r="AB571" s="411">
        <v>0</v>
      </c>
      <c r="AC571" s="411">
        <v>0</v>
      </c>
      <c r="AD571" s="411">
        <v>0</v>
      </c>
      <c r="AE571" s="411">
        <v>0</v>
      </c>
      <c r="AF571" s="411">
        <v>0</v>
      </c>
      <c r="AG571" s="411">
        <v>0</v>
      </c>
      <c r="AH571" s="411">
        <v>0</v>
      </c>
      <c r="AI571" s="411">
        <v>0</v>
      </c>
      <c r="AJ571" s="411">
        <v>0</v>
      </c>
      <c r="AK571" s="411">
        <v>0</v>
      </c>
      <c r="AL571" s="411">
        <v>0</v>
      </c>
      <c r="AM571" s="306"/>
    </row>
    <row r="572" spans="1:39" outlineLevel="1">
      <c r="A572" s="532"/>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0" outlineLevel="1">
      <c r="A573" s="532">
        <v>47</v>
      </c>
      <c r="B573" s="428" t="s">
        <v>139</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outlineLevel="1">
      <c r="A574" s="532"/>
      <c r="B574" s="431" t="s">
        <v>308</v>
      </c>
      <c r="C574" s="291" t="s">
        <v>163</v>
      </c>
      <c r="D574" s="295"/>
      <c r="E574" s="295"/>
      <c r="F574" s="295"/>
      <c r="G574" s="295"/>
      <c r="H574" s="295"/>
      <c r="I574" s="295"/>
      <c r="J574" s="295"/>
      <c r="K574" s="295"/>
      <c r="L574" s="295"/>
      <c r="M574" s="295"/>
      <c r="N574" s="295">
        <v>12</v>
      </c>
      <c r="O574" s="295"/>
      <c r="P574" s="295"/>
      <c r="Q574" s="295"/>
      <c r="R574" s="295"/>
      <c r="S574" s="295"/>
      <c r="T574" s="295"/>
      <c r="U574" s="295"/>
      <c r="V574" s="295"/>
      <c r="W574" s="295"/>
      <c r="X574" s="295"/>
      <c r="Y574" s="411">
        <v>0</v>
      </c>
      <c r="Z574" s="411">
        <v>0</v>
      </c>
      <c r="AA574" s="411">
        <v>0</v>
      </c>
      <c r="AB574" s="411">
        <v>0</v>
      </c>
      <c r="AC574" s="411">
        <v>0</v>
      </c>
      <c r="AD574" s="411">
        <v>0</v>
      </c>
      <c r="AE574" s="411">
        <v>0</v>
      </c>
      <c r="AF574" s="411">
        <v>0</v>
      </c>
      <c r="AG574" s="411">
        <v>0</v>
      </c>
      <c r="AH574" s="411">
        <v>0</v>
      </c>
      <c r="AI574" s="411">
        <v>0</v>
      </c>
      <c r="AJ574" s="411">
        <v>0</v>
      </c>
      <c r="AK574" s="411">
        <v>0</v>
      </c>
      <c r="AL574" s="411">
        <v>0</v>
      </c>
      <c r="AM574" s="306"/>
    </row>
    <row r="575" spans="1:39" outlineLevel="1">
      <c r="A575" s="532"/>
      <c r="B575" s="428"/>
      <c r="C575" s="291"/>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412"/>
      <c r="Z575" s="425"/>
      <c r="AA575" s="425"/>
      <c r="AB575" s="425"/>
      <c r="AC575" s="425"/>
      <c r="AD575" s="425"/>
      <c r="AE575" s="425"/>
      <c r="AF575" s="425"/>
      <c r="AG575" s="425"/>
      <c r="AH575" s="425"/>
      <c r="AI575" s="425"/>
      <c r="AJ575" s="425"/>
      <c r="AK575" s="425"/>
      <c r="AL575" s="425"/>
      <c r="AM575" s="306"/>
    </row>
    <row r="576" spans="1:39" ht="45" outlineLevel="1">
      <c r="A576" s="532">
        <v>48</v>
      </c>
      <c r="B576" s="428" t="s">
        <v>140</v>
      </c>
      <c r="C576" s="291" t="s">
        <v>25</v>
      </c>
      <c r="D576" s="295"/>
      <c r="E576" s="295"/>
      <c r="F576" s="295"/>
      <c r="G576" s="295"/>
      <c r="H576" s="295"/>
      <c r="I576" s="295"/>
      <c r="J576" s="295"/>
      <c r="K576" s="295"/>
      <c r="L576" s="295"/>
      <c r="M576" s="295"/>
      <c r="N576" s="295">
        <v>12</v>
      </c>
      <c r="O576" s="295"/>
      <c r="P576" s="295"/>
      <c r="Q576" s="295"/>
      <c r="R576" s="295"/>
      <c r="S576" s="295"/>
      <c r="T576" s="295"/>
      <c r="U576" s="295"/>
      <c r="V576" s="295"/>
      <c r="W576" s="295"/>
      <c r="X576" s="295"/>
      <c r="Y576" s="426"/>
      <c r="Z576" s="410"/>
      <c r="AA576" s="410"/>
      <c r="AB576" s="410"/>
      <c r="AC576" s="410"/>
      <c r="AD576" s="410"/>
      <c r="AE576" s="410"/>
      <c r="AF576" s="415"/>
      <c r="AG576" s="415"/>
      <c r="AH576" s="415"/>
      <c r="AI576" s="415"/>
      <c r="AJ576" s="415"/>
      <c r="AK576" s="415"/>
      <c r="AL576" s="415"/>
      <c r="AM576" s="296">
        <f>SUM(Y576:AL576)</f>
        <v>0</v>
      </c>
    </row>
    <row r="577" spans="1:39" outlineLevel="1">
      <c r="A577" s="532"/>
      <c r="B577" s="431" t="s">
        <v>308</v>
      </c>
      <c r="C577" s="291" t="s">
        <v>163</v>
      </c>
      <c r="D577" s="295"/>
      <c r="E577" s="295"/>
      <c r="F577" s="295"/>
      <c r="G577" s="295"/>
      <c r="H577" s="295"/>
      <c r="I577" s="295"/>
      <c r="J577" s="295"/>
      <c r="K577" s="295"/>
      <c r="L577" s="295"/>
      <c r="M577" s="295"/>
      <c r="N577" s="295">
        <v>12</v>
      </c>
      <c r="O577" s="295"/>
      <c r="P577" s="295"/>
      <c r="Q577" s="295"/>
      <c r="R577" s="295"/>
      <c r="S577" s="295"/>
      <c r="T577" s="295"/>
      <c r="U577" s="295"/>
      <c r="V577" s="295"/>
      <c r="W577" s="295"/>
      <c r="X577" s="295"/>
      <c r="Y577" s="411">
        <v>0</v>
      </c>
      <c r="Z577" s="411">
        <v>0</v>
      </c>
      <c r="AA577" s="411">
        <v>0</v>
      </c>
      <c r="AB577" s="411">
        <v>0</v>
      </c>
      <c r="AC577" s="411">
        <v>0</v>
      </c>
      <c r="AD577" s="411">
        <v>0</v>
      </c>
      <c r="AE577" s="411">
        <v>0</v>
      </c>
      <c r="AF577" s="411">
        <v>0</v>
      </c>
      <c r="AG577" s="411">
        <v>0</v>
      </c>
      <c r="AH577" s="411">
        <v>0</v>
      </c>
      <c r="AI577" s="411">
        <v>0</v>
      </c>
      <c r="AJ577" s="411">
        <v>0</v>
      </c>
      <c r="AK577" s="411">
        <v>0</v>
      </c>
      <c r="AL577" s="411">
        <v>0</v>
      </c>
      <c r="AM577" s="306"/>
    </row>
    <row r="578" spans="1:39" outlineLevel="1">
      <c r="A578" s="532"/>
      <c r="B578" s="428"/>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412"/>
      <c r="Z578" s="425"/>
      <c r="AA578" s="425"/>
      <c r="AB578" s="425"/>
      <c r="AC578" s="425"/>
      <c r="AD578" s="425"/>
      <c r="AE578" s="425"/>
      <c r="AF578" s="425"/>
      <c r="AG578" s="425"/>
      <c r="AH578" s="425"/>
      <c r="AI578" s="425"/>
      <c r="AJ578" s="425"/>
      <c r="AK578" s="425"/>
      <c r="AL578" s="425"/>
      <c r="AM578" s="306"/>
    </row>
    <row r="579" spans="1:39" ht="30" outlineLevel="1">
      <c r="A579" s="532">
        <v>49</v>
      </c>
      <c r="B579" s="428" t="s">
        <v>141</v>
      </c>
      <c r="C579" s="291" t="s">
        <v>25</v>
      </c>
      <c r="D579" s="295"/>
      <c r="E579" s="295"/>
      <c r="F579" s="295"/>
      <c r="G579" s="295"/>
      <c r="H579" s="295"/>
      <c r="I579" s="295"/>
      <c r="J579" s="295"/>
      <c r="K579" s="295"/>
      <c r="L579" s="295"/>
      <c r="M579" s="295"/>
      <c r="N579" s="295">
        <v>12</v>
      </c>
      <c r="O579" s="295"/>
      <c r="P579" s="295"/>
      <c r="Q579" s="295"/>
      <c r="R579" s="295"/>
      <c r="S579" s="295"/>
      <c r="T579" s="295"/>
      <c r="U579" s="295"/>
      <c r="V579" s="295"/>
      <c r="W579" s="295"/>
      <c r="X579" s="295"/>
      <c r="Y579" s="426"/>
      <c r="Z579" s="410"/>
      <c r="AA579" s="410"/>
      <c r="AB579" s="410"/>
      <c r="AC579" s="410"/>
      <c r="AD579" s="410"/>
      <c r="AE579" s="410"/>
      <c r="AF579" s="415"/>
      <c r="AG579" s="415"/>
      <c r="AH579" s="415"/>
      <c r="AI579" s="415"/>
      <c r="AJ579" s="415"/>
      <c r="AK579" s="415"/>
      <c r="AL579" s="415"/>
      <c r="AM579" s="296">
        <f>SUM(Y579:AL579)</f>
        <v>0</v>
      </c>
    </row>
    <row r="580" spans="1:39" outlineLevel="1">
      <c r="A580" s="532"/>
      <c r="B580" s="431" t="s">
        <v>308</v>
      </c>
      <c r="C580" s="291" t="s">
        <v>163</v>
      </c>
      <c r="D580" s="295"/>
      <c r="E580" s="295"/>
      <c r="F580" s="295"/>
      <c r="G580" s="295"/>
      <c r="H580" s="295"/>
      <c r="I580" s="295"/>
      <c r="J580" s="295"/>
      <c r="K580" s="295"/>
      <c r="L580" s="295"/>
      <c r="M580" s="295"/>
      <c r="N580" s="295">
        <v>12</v>
      </c>
      <c r="O580" s="295"/>
      <c r="P580" s="295"/>
      <c r="Q580" s="295"/>
      <c r="R580" s="295"/>
      <c r="S580" s="295"/>
      <c r="T580" s="295"/>
      <c r="U580" s="295"/>
      <c r="V580" s="295"/>
      <c r="W580" s="295"/>
      <c r="X580" s="295"/>
      <c r="Y580" s="411">
        <v>0</v>
      </c>
      <c r="Z580" s="411">
        <v>0</v>
      </c>
      <c r="AA580" s="411">
        <v>0</v>
      </c>
      <c r="AB580" s="411">
        <v>0</v>
      </c>
      <c r="AC580" s="411">
        <v>0</v>
      </c>
      <c r="AD580" s="411">
        <v>0</v>
      </c>
      <c r="AE580" s="411">
        <v>0</v>
      </c>
      <c r="AF580" s="411">
        <v>0</v>
      </c>
      <c r="AG580" s="411">
        <v>0</v>
      </c>
      <c r="AH580" s="411">
        <v>0</v>
      </c>
      <c r="AI580" s="411">
        <v>0</v>
      </c>
      <c r="AJ580" s="411">
        <v>0</v>
      </c>
      <c r="AK580" s="411">
        <v>0</v>
      </c>
      <c r="AL580" s="411">
        <v>0</v>
      </c>
      <c r="AM580" s="306"/>
    </row>
    <row r="581" spans="1:39" outlineLevel="1">
      <c r="A581" s="532"/>
      <c r="B581" s="431"/>
      <c r="C581" s="305"/>
      <c r="D581" s="291"/>
      <c r="E581" s="291"/>
      <c r="F581" s="291"/>
      <c r="G581" s="291"/>
      <c r="H581" s="291"/>
      <c r="I581" s="291"/>
      <c r="J581" s="291"/>
      <c r="K581" s="291"/>
      <c r="L581" s="291"/>
      <c r="M581" s="291"/>
      <c r="N581" s="291"/>
      <c r="O581" s="291"/>
      <c r="P581" s="291"/>
      <c r="Q581" s="291"/>
      <c r="R581" s="291"/>
      <c r="S581" s="291"/>
      <c r="T581" s="291"/>
      <c r="U581" s="291"/>
      <c r="V581" s="291"/>
      <c r="W581" s="291"/>
      <c r="X581" s="291"/>
      <c r="Y581" s="301"/>
      <c r="Z581" s="301"/>
      <c r="AA581" s="301"/>
      <c r="AB581" s="301"/>
      <c r="AC581" s="301"/>
      <c r="AD581" s="301"/>
      <c r="AE581" s="301"/>
      <c r="AF581" s="301"/>
      <c r="AG581" s="301"/>
      <c r="AH581" s="301"/>
      <c r="AI581" s="301"/>
      <c r="AJ581" s="301"/>
      <c r="AK581" s="301"/>
      <c r="AL581" s="301"/>
      <c r="AM581" s="306"/>
    </row>
    <row r="582" spans="1:39" ht="15.75">
      <c r="B582" s="327" t="s">
        <v>292</v>
      </c>
      <c r="C582" s="329"/>
      <c r="D582" s="329">
        <f>SUM(D410:D580)</f>
        <v>26768989</v>
      </c>
      <c r="E582" s="329"/>
      <c r="F582" s="329"/>
      <c r="G582" s="329"/>
      <c r="H582" s="329"/>
      <c r="I582" s="329"/>
      <c r="J582" s="329"/>
      <c r="K582" s="329"/>
      <c r="L582" s="329"/>
      <c r="M582" s="329"/>
      <c r="N582" s="329"/>
      <c r="O582" s="329">
        <f>SUM(O410:O580)</f>
        <v>2961</v>
      </c>
      <c r="P582" s="329"/>
      <c r="Q582" s="329"/>
      <c r="R582" s="329"/>
      <c r="S582" s="329"/>
      <c r="T582" s="329"/>
      <c r="U582" s="329"/>
      <c r="V582" s="329"/>
      <c r="W582" s="329"/>
      <c r="X582" s="329"/>
      <c r="Y582" s="329">
        <f>IF(Y408="kWh",SUMPRODUCT(D410:D580,Y410:Y580))</f>
        <v>10574685</v>
      </c>
      <c r="Z582" s="329">
        <f>IF(Z408="kWh",SUMPRODUCT(D410:D580,Z410:Z580))</f>
        <v>1257998.4005119982</v>
      </c>
      <c r="AA582" s="329">
        <f>IF(AA408="kw",SUMPRODUCT(N410:N580,O410:O580,AA410:AA580),SUMPRODUCT(D410:D580,AA410:AA580))</f>
        <v>20715.046799999996</v>
      </c>
      <c r="AB582" s="329">
        <f>IF(AB408="kw",SUMPRODUCT(N410:N580,O410:O580,AB410:AB580),SUMPRODUCT(D410:D580,AB410:AB580))</f>
        <v>545.50080000000003</v>
      </c>
      <c r="AC582" s="329">
        <f>IF(AC408="kw",SUMPRODUCT(N410:N580,O410:O580,AC410:AC580),SUMPRODUCT(D410:D580,AC410:AC580))</f>
        <v>0</v>
      </c>
      <c r="AD582" s="329">
        <f>IF(AD408="kw",SUMPRODUCT(N410:N580,O410:O580,AD410:AD580),SUMPRODUCT(D410:D580,AD410:AD580))</f>
        <v>0</v>
      </c>
      <c r="AE582" s="329">
        <f>IF(AE408="kw",SUMPRODUCT(N410:N580,O410:O580,AE410:AE580),SUMPRODUCT(D410:D580,AE410:AE580))</f>
        <v>0</v>
      </c>
      <c r="AF582" s="329">
        <f>IF(AF408="kw",SUMPRODUCT(N410:N580,O410:O580,AF410:AF580),SUMPRODUCT(D410:D580,AF410:AF580))</f>
        <v>0</v>
      </c>
      <c r="AG582" s="329">
        <f>IF(AG408="kw",SUMPRODUCT(N410:N580,O410:O580,AG410:AG580),SUMPRODUCT(D410:D580,AG410:AG580))</f>
        <v>0</v>
      </c>
      <c r="AH582" s="329">
        <f>IF(AH408="kw",SUMPRODUCT(N410:N580,O410:O580,AH410:AH580),SUMPRODUCT(D410:D580,AH410:AH580))</f>
        <v>0</v>
      </c>
      <c r="AI582" s="329">
        <f>IF(AI408="kw",SUMPRODUCT(N410:N580,O410:O580,AI410:AI580),SUMPRODUCT(D410:D580,AI410:AI580))</f>
        <v>0</v>
      </c>
      <c r="AJ582" s="329">
        <f>IF(AJ408="kw",SUMPRODUCT(N410:N580,O410:O580,AJ410:AJ580),SUMPRODUCT(D410:D580,AJ410:AJ580))</f>
        <v>0</v>
      </c>
      <c r="AK582" s="329">
        <f>IF(AK408="kw",SUMPRODUCT(N410:N580,O410:O580,AK410:AK580),SUMPRODUCT(D410:D580,AK410:AK580))</f>
        <v>0</v>
      </c>
      <c r="AL582" s="329">
        <f>IF(AL408="kw",SUMPRODUCT(N410:N580,O410:O580,AL410:AL580),SUMPRODUCT(D410:D580,AL410:AL580))</f>
        <v>0</v>
      </c>
      <c r="AM582" s="330"/>
    </row>
    <row r="583" spans="1:39" ht="15.75">
      <c r="B583" s="391" t="s">
        <v>293</v>
      </c>
      <c r="C583" s="392"/>
      <c r="D583" s="392"/>
      <c r="E583" s="392"/>
      <c r="F583" s="392"/>
      <c r="G583" s="392"/>
      <c r="H583" s="392"/>
      <c r="I583" s="392"/>
      <c r="J583" s="392"/>
      <c r="K583" s="392"/>
      <c r="L583" s="392"/>
      <c r="M583" s="392"/>
      <c r="N583" s="392"/>
      <c r="O583" s="392"/>
      <c r="P583" s="392"/>
      <c r="Q583" s="392"/>
      <c r="R583" s="392"/>
      <c r="S583" s="392"/>
      <c r="T583" s="392"/>
      <c r="U583" s="392"/>
      <c r="V583" s="392"/>
      <c r="W583" s="392"/>
      <c r="X583" s="392"/>
      <c r="Y583" s="392">
        <f>HLOOKUP(Y218,'2. LRAMVA Threshold'!$B$42:$Q$53,9,FALSE)</f>
        <v>0</v>
      </c>
      <c r="Z583" s="392">
        <f>HLOOKUP(Z218,'2. LRAMVA Threshold'!$B$42:$Q$53,9,FALSE)</f>
        <v>0</v>
      </c>
      <c r="AA583" s="392">
        <f>HLOOKUP(AA218,'2. LRAMVA Threshold'!$B$42:$Q$53,9,FALSE)</f>
        <v>0</v>
      </c>
      <c r="AB583" s="392">
        <f>HLOOKUP(AB218,'2. LRAMVA Threshold'!$B$42:$Q$53,9,FALSE)</f>
        <v>0</v>
      </c>
      <c r="AC583" s="392">
        <f>HLOOKUP(AC218,'2. LRAMVA Threshold'!$B$42:$Q$53,9,FALSE)</f>
        <v>0</v>
      </c>
      <c r="AD583" s="392">
        <f>HLOOKUP(AD218,'2. LRAMVA Threshold'!$B$42:$Q$53,9,FALSE)</f>
        <v>0</v>
      </c>
      <c r="AE583" s="392">
        <f>HLOOKUP(AE218,'2. LRAMVA Threshold'!$B$42:$Q$53,9,FALSE)</f>
        <v>0</v>
      </c>
      <c r="AF583" s="392">
        <f>HLOOKUP(AF218,'2. LRAMVA Threshold'!$B$42:$Q$53,9,FALSE)</f>
        <v>0</v>
      </c>
      <c r="AG583" s="392">
        <f>HLOOKUP(AG218,'2. LRAMVA Threshold'!$B$42:$Q$53,9,FALSE)</f>
        <v>0</v>
      </c>
      <c r="AH583" s="392">
        <f>HLOOKUP(AH218,'2. LRAMVA Threshold'!$B$42:$Q$53,9,FALSE)</f>
        <v>0</v>
      </c>
      <c r="AI583" s="392">
        <f>HLOOKUP(AI218,'2. LRAMVA Threshold'!$B$42:$Q$53,9,FALSE)</f>
        <v>0</v>
      </c>
      <c r="AJ583" s="392">
        <f>HLOOKUP(AJ218,'2. LRAMVA Threshold'!$B$42:$Q$53,9,FALSE)</f>
        <v>0</v>
      </c>
      <c r="AK583" s="392">
        <f>HLOOKUP(AK218,'2. LRAMVA Threshold'!$B$42:$Q$53,9,FALSE)</f>
        <v>0</v>
      </c>
      <c r="AL583" s="392">
        <f>HLOOKUP(AL218,'2. LRAMVA Threshold'!$B$42:$Q$53,9,FALSE)</f>
        <v>0</v>
      </c>
      <c r="AM583" s="393"/>
    </row>
    <row r="584" spans="1:39">
      <c r="B584" s="394"/>
      <c r="C584" s="432"/>
      <c r="D584" s="433"/>
      <c r="E584" s="433"/>
      <c r="F584" s="433"/>
      <c r="G584" s="433"/>
      <c r="H584" s="433"/>
      <c r="I584" s="433"/>
      <c r="J584" s="433"/>
      <c r="K584" s="433"/>
      <c r="L584" s="433"/>
      <c r="M584" s="433"/>
      <c r="N584" s="433"/>
      <c r="O584" s="434"/>
      <c r="P584" s="433"/>
      <c r="Q584" s="433"/>
      <c r="R584" s="433"/>
      <c r="S584" s="435"/>
      <c r="T584" s="435"/>
      <c r="U584" s="435"/>
      <c r="V584" s="435"/>
      <c r="W584" s="433"/>
      <c r="X584" s="433"/>
      <c r="Y584" s="436"/>
      <c r="Z584" s="436"/>
      <c r="AA584" s="436"/>
      <c r="AB584" s="436"/>
      <c r="AC584" s="436"/>
      <c r="AD584" s="436"/>
      <c r="AE584" s="436"/>
      <c r="AF584" s="399"/>
      <c r="AG584" s="399"/>
      <c r="AH584" s="399"/>
      <c r="AI584" s="399"/>
      <c r="AJ584" s="399"/>
      <c r="AK584" s="399"/>
      <c r="AL584" s="399"/>
      <c r="AM584" s="400"/>
    </row>
    <row r="585" spans="1:39">
      <c r="B585" s="324" t="s">
        <v>294</v>
      </c>
      <c r="C585" s="338"/>
      <c r="D585" s="338"/>
      <c r="E585" s="376"/>
      <c r="F585" s="376"/>
      <c r="G585" s="376"/>
      <c r="H585" s="376"/>
      <c r="I585" s="376"/>
      <c r="J585" s="376"/>
      <c r="K585" s="376"/>
      <c r="L585" s="376"/>
      <c r="M585" s="376"/>
      <c r="N585" s="376"/>
      <c r="O585" s="291"/>
      <c r="P585" s="340"/>
      <c r="Q585" s="340"/>
      <c r="R585" s="340"/>
      <c r="S585" s="339"/>
      <c r="T585" s="339"/>
      <c r="U585" s="339"/>
      <c r="V585" s="339"/>
      <c r="W585" s="340"/>
      <c r="X585" s="340"/>
      <c r="Y585" s="341">
        <f>HLOOKUP(Y$35,'3.  Distribution Rates'!$C$122:$P$133,9,FALSE)</f>
        <v>0</v>
      </c>
      <c r="Z585" s="341">
        <f>HLOOKUP(Z$35,'3.  Distribution Rates'!$C$122:$P$133,9,FALSE)</f>
        <v>0</v>
      </c>
      <c r="AA585" s="341">
        <f>HLOOKUP(AA$35,'3.  Distribution Rates'!$C$122:$P$133,9,FALSE)</f>
        <v>0</v>
      </c>
      <c r="AB585" s="341">
        <f>HLOOKUP(AB$35,'3.  Distribution Rates'!$C$122:$P$133,9,FALSE)</f>
        <v>0</v>
      </c>
      <c r="AC585" s="341">
        <f>HLOOKUP(AC$35,'3.  Distribution Rates'!$C$122:$P$133,9,FALSE)</f>
        <v>0</v>
      </c>
      <c r="AD585" s="341">
        <f>HLOOKUP(AD$35,'3.  Distribution Rates'!$C$122:$P$133,9,FALSE)</f>
        <v>0</v>
      </c>
      <c r="AE585" s="341">
        <f>HLOOKUP(AE$35,'3.  Distribution Rates'!$C$122:$P$133,9,FALSE)</f>
        <v>0</v>
      </c>
      <c r="AF585" s="341">
        <f>HLOOKUP(AF$35,'3.  Distribution Rates'!$C$122:$P$133,9,FALSE)</f>
        <v>0</v>
      </c>
      <c r="AG585" s="341">
        <f>HLOOKUP(AG$35,'3.  Distribution Rates'!$C$122:$P$133,9,FALSE)</f>
        <v>0</v>
      </c>
      <c r="AH585" s="341">
        <f>HLOOKUP(AH$35,'3.  Distribution Rates'!$C$122:$P$133,9,FALSE)</f>
        <v>0</v>
      </c>
      <c r="AI585" s="341">
        <f>HLOOKUP(AI$35,'3.  Distribution Rates'!$C$122:$P$133,9,FALSE)</f>
        <v>0</v>
      </c>
      <c r="AJ585" s="341">
        <f>HLOOKUP(AJ$35,'3.  Distribution Rates'!$C$122:$P$133,9,FALSE)</f>
        <v>0</v>
      </c>
      <c r="AK585" s="341">
        <f>HLOOKUP(AK$35,'3.  Distribution Rates'!$C$122:$P$133,9,FALSE)</f>
        <v>0</v>
      </c>
      <c r="AL585" s="341">
        <f>HLOOKUP(AL$35,'3.  Distribution Rates'!$C$122:$P$133,9,FALSE)</f>
        <v>0</v>
      </c>
      <c r="AM585" s="441"/>
    </row>
    <row r="586" spans="1:39">
      <c r="B586" s="324" t="s">
        <v>295</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'4.  2011-2014 LRAM'!Y140*Y585</f>
        <v>0</v>
      </c>
      <c r="Z586" s="378">
        <f>'4.  2011-2014 LRAM'!Z140*Z585</f>
        <v>0</v>
      </c>
      <c r="AA586" s="378">
        <f>'4.  2011-2014 LRAM'!AA140*AA585</f>
        <v>0</v>
      </c>
      <c r="AB586" s="378">
        <f>'4.  2011-2014 LRAM'!AB140*AB585</f>
        <v>0</v>
      </c>
      <c r="AC586" s="378">
        <f>'4.  2011-2014 LRAM'!AC140*AC585</f>
        <v>0</v>
      </c>
      <c r="AD586" s="378">
        <f>'4.  2011-2014 LRAM'!AD140*AD585</f>
        <v>0</v>
      </c>
      <c r="AE586" s="378">
        <f>'4.  2011-2014 LRAM'!AE140*AE585</f>
        <v>0</v>
      </c>
      <c r="AF586" s="378">
        <f>'4.  2011-2014 LRAM'!AF140*AF585</f>
        <v>0</v>
      </c>
      <c r="AG586" s="378">
        <f>'4.  2011-2014 LRAM'!AG140*AG585</f>
        <v>0</v>
      </c>
      <c r="AH586" s="378">
        <f>'4.  2011-2014 LRAM'!AH140*AH585</f>
        <v>0</v>
      </c>
      <c r="AI586" s="378">
        <f>'4.  2011-2014 LRAM'!AI140*AI585</f>
        <v>0</v>
      </c>
      <c r="AJ586" s="378">
        <f>'4.  2011-2014 LRAM'!AJ140*AJ585</f>
        <v>0</v>
      </c>
      <c r="AK586" s="378">
        <f>'4.  2011-2014 LRAM'!AK140*AK585</f>
        <v>0</v>
      </c>
      <c r="AL586" s="378">
        <f>'4.  2011-2014 LRAM'!AL140*AL585</f>
        <v>0</v>
      </c>
      <c r="AM586" s="628">
        <f t="shared" ref="AM586:AM592" si="68">SUM(Y586:AL586)</f>
        <v>0</v>
      </c>
    </row>
    <row r="587" spans="1:39">
      <c r="B587" s="324" t="s">
        <v>296</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'4.  2011-2014 LRAM'!Y269*Y585</f>
        <v>0</v>
      </c>
      <c r="Z587" s="378">
        <f>'4.  2011-2014 LRAM'!Z269*Z585</f>
        <v>0</v>
      </c>
      <c r="AA587" s="378">
        <f>'4.  2011-2014 LRAM'!AA269*AA585</f>
        <v>0</v>
      </c>
      <c r="AB587" s="378">
        <f>'4.  2011-2014 LRAM'!AB269*AB585</f>
        <v>0</v>
      </c>
      <c r="AC587" s="378">
        <f>'4.  2011-2014 LRAM'!AC269*AC585</f>
        <v>0</v>
      </c>
      <c r="AD587" s="378">
        <f>'4.  2011-2014 LRAM'!AD269*AD585</f>
        <v>0</v>
      </c>
      <c r="AE587" s="378">
        <f>'4.  2011-2014 LRAM'!AE269*AE585</f>
        <v>0</v>
      </c>
      <c r="AF587" s="378">
        <f>'4.  2011-2014 LRAM'!AF269*AF585</f>
        <v>0</v>
      </c>
      <c r="AG587" s="378">
        <f>'4.  2011-2014 LRAM'!AG269*AG585</f>
        <v>0</v>
      </c>
      <c r="AH587" s="378">
        <f>'4.  2011-2014 LRAM'!AH269*AH585</f>
        <v>0</v>
      </c>
      <c r="AI587" s="378">
        <f>'4.  2011-2014 LRAM'!AI269*AI585</f>
        <v>0</v>
      </c>
      <c r="AJ587" s="378">
        <f>'4.  2011-2014 LRAM'!AJ269*AJ585</f>
        <v>0</v>
      </c>
      <c r="AK587" s="378">
        <f>'4.  2011-2014 LRAM'!AK269*AK585</f>
        <v>0</v>
      </c>
      <c r="AL587" s="378">
        <f>'4.  2011-2014 LRAM'!AL269*AL585</f>
        <v>0</v>
      </c>
      <c r="AM587" s="628">
        <f t="shared" si="68"/>
        <v>0</v>
      </c>
    </row>
    <row r="588" spans="1:39">
      <c r="B588" s="324" t="s">
        <v>297</v>
      </c>
      <c r="C588" s="345"/>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8">
        <f>'4.  2011-2014 LRAM'!Y398*Y585</f>
        <v>0</v>
      </c>
      <c r="Z588" s="378">
        <f>'4.  2011-2014 LRAM'!Z398*Z585</f>
        <v>0</v>
      </c>
      <c r="AA588" s="378">
        <f>'4.  2011-2014 LRAM'!AA398*AA585</f>
        <v>0</v>
      </c>
      <c r="AB588" s="378">
        <f>'4.  2011-2014 LRAM'!AB398*AB585</f>
        <v>0</v>
      </c>
      <c r="AC588" s="378">
        <f>'4.  2011-2014 LRAM'!AC398*AC585</f>
        <v>0</v>
      </c>
      <c r="AD588" s="378">
        <f>'4.  2011-2014 LRAM'!AD398*AD585</f>
        <v>0</v>
      </c>
      <c r="AE588" s="378">
        <f>'4.  2011-2014 LRAM'!AE398*AE585</f>
        <v>0</v>
      </c>
      <c r="AF588" s="378">
        <f>'4.  2011-2014 LRAM'!AF398*AF585</f>
        <v>0</v>
      </c>
      <c r="AG588" s="378">
        <f>'4.  2011-2014 LRAM'!AG398*AG585</f>
        <v>0</v>
      </c>
      <c r="AH588" s="378">
        <f>'4.  2011-2014 LRAM'!AH398*AH585</f>
        <v>0</v>
      </c>
      <c r="AI588" s="378">
        <f>'4.  2011-2014 LRAM'!AI398*AI585</f>
        <v>0</v>
      </c>
      <c r="AJ588" s="378">
        <f>'4.  2011-2014 LRAM'!AJ398*AJ585</f>
        <v>0</v>
      </c>
      <c r="AK588" s="378">
        <f>'4.  2011-2014 LRAM'!AK398*AK585</f>
        <v>0</v>
      </c>
      <c r="AL588" s="378">
        <f>'4.  2011-2014 LRAM'!AL398*AL585</f>
        <v>0</v>
      </c>
      <c r="AM588" s="628">
        <f t="shared" si="68"/>
        <v>0</v>
      </c>
    </row>
    <row r="589" spans="1:39">
      <c r="B589" s="324" t="s">
        <v>298</v>
      </c>
      <c r="C589" s="345"/>
      <c r="D589" s="309"/>
      <c r="E589" s="279"/>
      <c r="F589" s="279"/>
      <c r="G589" s="279"/>
      <c r="H589" s="279"/>
      <c r="I589" s="279"/>
      <c r="J589" s="279"/>
      <c r="K589" s="279"/>
      <c r="L589" s="279"/>
      <c r="M589" s="279"/>
      <c r="N589" s="279"/>
      <c r="O589" s="291"/>
      <c r="P589" s="279"/>
      <c r="Q589" s="279"/>
      <c r="R589" s="279"/>
      <c r="S589" s="309"/>
      <c r="T589" s="309"/>
      <c r="U589" s="309"/>
      <c r="V589" s="309"/>
      <c r="W589" s="279"/>
      <c r="X589" s="279"/>
      <c r="Y589" s="378">
        <f>'4.  2011-2014 LRAM'!Y528*Y585</f>
        <v>0</v>
      </c>
      <c r="Z589" s="378">
        <f>'4.  2011-2014 LRAM'!Z528*Z585</f>
        <v>0</v>
      </c>
      <c r="AA589" s="378">
        <f>'4.  2011-2014 LRAM'!AA528*AA585</f>
        <v>0</v>
      </c>
      <c r="AB589" s="378">
        <f>'4.  2011-2014 LRAM'!AB528*AB585</f>
        <v>0</v>
      </c>
      <c r="AC589" s="378">
        <f>'4.  2011-2014 LRAM'!AC528*AC585</f>
        <v>0</v>
      </c>
      <c r="AD589" s="378">
        <f>'4.  2011-2014 LRAM'!AD528*AD585</f>
        <v>0</v>
      </c>
      <c r="AE589" s="378">
        <f>'4.  2011-2014 LRAM'!AE528*AE585</f>
        <v>0</v>
      </c>
      <c r="AF589" s="378">
        <f>'4.  2011-2014 LRAM'!AF528*AF585</f>
        <v>0</v>
      </c>
      <c r="AG589" s="378">
        <f>'4.  2011-2014 LRAM'!AG528*AG585</f>
        <v>0</v>
      </c>
      <c r="AH589" s="378">
        <f>'4.  2011-2014 LRAM'!AH528*AH585</f>
        <v>0</v>
      </c>
      <c r="AI589" s="378">
        <f>'4.  2011-2014 LRAM'!AI528*AI585</f>
        <v>0</v>
      </c>
      <c r="AJ589" s="378">
        <f>'4.  2011-2014 LRAM'!AJ528*AJ585</f>
        <v>0</v>
      </c>
      <c r="AK589" s="378">
        <f>'4.  2011-2014 LRAM'!AK528*AK585</f>
        <v>0</v>
      </c>
      <c r="AL589" s="378">
        <f>'4.  2011-2014 LRAM'!AL528*AL585</f>
        <v>0</v>
      </c>
      <c r="AM589" s="628">
        <f t="shared" si="68"/>
        <v>0</v>
      </c>
    </row>
    <row r="590" spans="1:39">
      <c r="B590" s="324" t="s">
        <v>299</v>
      </c>
      <c r="C590" s="345"/>
      <c r="D590" s="309"/>
      <c r="E590" s="279"/>
      <c r="F590" s="279"/>
      <c r="G590" s="279"/>
      <c r="H590" s="279"/>
      <c r="I590" s="279"/>
      <c r="J590" s="279"/>
      <c r="K590" s="279"/>
      <c r="L590" s="279"/>
      <c r="M590" s="279"/>
      <c r="N590" s="279"/>
      <c r="O590" s="291"/>
      <c r="P590" s="279"/>
      <c r="Q590" s="279"/>
      <c r="R590" s="279"/>
      <c r="S590" s="309"/>
      <c r="T590" s="309"/>
      <c r="U590" s="309"/>
      <c r="V590" s="309"/>
      <c r="W590" s="279"/>
      <c r="X590" s="279"/>
      <c r="Y590" s="378">
        <f t="shared" ref="Y590:AL590" si="69">Y209*Y585</f>
        <v>0</v>
      </c>
      <c r="Z590" s="378">
        <f t="shared" si="69"/>
        <v>0</v>
      </c>
      <c r="AA590" s="378">
        <f t="shared" si="69"/>
        <v>0</v>
      </c>
      <c r="AB590" s="378">
        <f>AB209*AB585</f>
        <v>0</v>
      </c>
      <c r="AC590" s="378">
        <f t="shared" si="69"/>
        <v>0</v>
      </c>
      <c r="AD590" s="378">
        <f t="shared" si="69"/>
        <v>0</v>
      </c>
      <c r="AE590" s="378">
        <f t="shared" si="69"/>
        <v>0</v>
      </c>
      <c r="AF590" s="378">
        <f t="shared" si="69"/>
        <v>0</v>
      </c>
      <c r="AG590" s="378">
        <f t="shared" si="69"/>
        <v>0</v>
      </c>
      <c r="AH590" s="378">
        <f t="shared" si="69"/>
        <v>0</v>
      </c>
      <c r="AI590" s="378">
        <f t="shared" si="69"/>
        <v>0</v>
      </c>
      <c r="AJ590" s="378">
        <f t="shared" si="69"/>
        <v>0</v>
      </c>
      <c r="AK590" s="378">
        <f t="shared" si="69"/>
        <v>0</v>
      </c>
      <c r="AL590" s="378">
        <f t="shared" si="69"/>
        <v>0</v>
      </c>
      <c r="AM590" s="628">
        <f t="shared" si="68"/>
        <v>0</v>
      </c>
    </row>
    <row r="591" spans="1:39">
      <c r="B591" s="324" t="s">
        <v>300</v>
      </c>
      <c r="C591" s="345"/>
      <c r="D591" s="309"/>
      <c r="E591" s="279"/>
      <c r="F591" s="279"/>
      <c r="G591" s="279"/>
      <c r="H591" s="279"/>
      <c r="I591" s="279"/>
      <c r="J591" s="279"/>
      <c r="K591" s="279"/>
      <c r="L591" s="279"/>
      <c r="M591" s="279"/>
      <c r="N591" s="279"/>
      <c r="O591" s="291"/>
      <c r="P591" s="279"/>
      <c r="Q591" s="279"/>
      <c r="R591" s="279"/>
      <c r="S591" s="309"/>
      <c r="T591" s="309"/>
      <c r="U591" s="309"/>
      <c r="V591" s="309"/>
      <c r="W591" s="279"/>
      <c r="X591" s="279"/>
      <c r="Y591" s="378">
        <f>Y398*Y585</f>
        <v>0</v>
      </c>
      <c r="Z591" s="378">
        <f>Z398*Z585</f>
        <v>0</v>
      </c>
      <c r="AA591" s="378">
        <f t="shared" ref="AA591:AL591" si="70">AA398*AA585</f>
        <v>0</v>
      </c>
      <c r="AB591" s="378">
        <f>AB398*AB585</f>
        <v>0</v>
      </c>
      <c r="AC591" s="378">
        <f t="shared" si="70"/>
        <v>0</v>
      </c>
      <c r="AD591" s="378">
        <f t="shared" si="70"/>
        <v>0</v>
      </c>
      <c r="AE591" s="378">
        <f t="shared" si="70"/>
        <v>0</v>
      </c>
      <c r="AF591" s="378">
        <f t="shared" si="70"/>
        <v>0</v>
      </c>
      <c r="AG591" s="378">
        <f t="shared" si="70"/>
        <v>0</v>
      </c>
      <c r="AH591" s="378">
        <f t="shared" si="70"/>
        <v>0</v>
      </c>
      <c r="AI591" s="378">
        <f t="shared" si="70"/>
        <v>0</v>
      </c>
      <c r="AJ591" s="378">
        <f t="shared" si="70"/>
        <v>0</v>
      </c>
      <c r="AK591" s="378">
        <f t="shared" si="70"/>
        <v>0</v>
      </c>
      <c r="AL591" s="378">
        <f t="shared" si="70"/>
        <v>0</v>
      </c>
      <c r="AM591" s="628">
        <f t="shared" si="68"/>
        <v>0</v>
      </c>
    </row>
    <row r="592" spans="1:39">
      <c r="B592" s="324" t="s">
        <v>301</v>
      </c>
      <c r="C592" s="345"/>
      <c r="D592" s="309"/>
      <c r="E592" s="279"/>
      <c r="F592" s="279"/>
      <c r="G592" s="279"/>
      <c r="H592" s="279"/>
      <c r="I592" s="279"/>
      <c r="J592" s="279"/>
      <c r="K592" s="279"/>
      <c r="L592" s="279"/>
      <c r="M592" s="279"/>
      <c r="N592" s="279"/>
      <c r="O592" s="291"/>
      <c r="P592" s="279"/>
      <c r="Q592" s="279"/>
      <c r="R592" s="279"/>
      <c r="S592" s="309"/>
      <c r="T592" s="309"/>
      <c r="U592" s="309"/>
      <c r="V592" s="309"/>
      <c r="W592" s="279"/>
      <c r="X592" s="279"/>
      <c r="Y592" s="378">
        <f>Y582*Y585</f>
        <v>0</v>
      </c>
      <c r="Z592" s="378">
        <f t="shared" ref="Z592:AL592" si="71">Z582*Z585</f>
        <v>0</v>
      </c>
      <c r="AA592" s="378">
        <f t="shared" si="71"/>
        <v>0</v>
      </c>
      <c r="AB592" s="378">
        <f t="shared" si="71"/>
        <v>0</v>
      </c>
      <c r="AC592" s="378">
        <f t="shared" si="71"/>
        <v>0</v>
      </c>
      <c r="AD592" s="378">
        <f t="shared" si="71"/>
        <v>0</v>
      </c>
      <c r="AE592" s="378">
        <f t="shared" si="71"/>
        <v>0</v>
      </c>
      <c r="AF592" s="378">
        <f t="shared" si="71"/>
        <v>0</v>
      </c>
      <c r="AG592" s="378">
        <f t="shared" si="71"/>
        <v>0</v>
      </c>
      <c r="AH592" s="378">
        <f t="shared" si="71"/>
        <v>0</v>
      </c>
      <c r="AI592" s="378">
        <f t="shared" si="71"/>
        <v>0</v>
      </c>
      <c r="AJ592" s="378">
        <f t="shared" si="71"/>
        <v>0</v>
      </c>
      <c r="AK592" s="378">
        <f t="shared" si="71"/>
        <v>0</v>
      </c>
      <c r="AL592" s="378">
        <f t="shared" si="71"/>
        <v>0</v>
      </c>
      <c r="AM592" s="628">
        <f t="shared" si="68"/>
        <v>0</v>
      </c>
    </row>
    <row r="593" spans="1:39" ht="15.75">
      <c r="B593" s="349" t="s">
        <v>302</v>
      </c>
      <c r="C593" s="345"/>
      <c r="D593" s="336"/>
      <c r="E593" s="334"/>
      <c r="F593" s="334"/>
      <c r="G593" s="334"/>
      <c r="H593" s="334"/>
      <c r="I593" s="334"/>
      <c r="J593" s="334"/>
      <c r="K593" s="334"/>
      <c r="L593" s="334"/>
      <c r="M593" s="334"/>
      <c r="N593" s="334"/>
      <c r="O593" s="300"/>
      <c r="P593" s="334"/>
      <c r="Q593" s="334"/>
      <c r="R593" s="334"/>
      <c r="S593" s="336"/>
      <c r="T593" s="336"/>
      <c r="U593" s="336"/>
      <c r="V593" s="336"/>
      <c r="W593" s="334"/>
      <c r="X593" s="334"/>
      <c r="Y593" s="346">
        <f>SUM(Y586:Y592)</f>
        <v>0</v>
      </c>
      <c r="Z593" s="346">
        <f>SUM(Z586:Z592)</f>
        <v>0</v>
      </c>
      <c r="AA593" s="346">
        <f t="shared" ref="AA593:AE593" si="72">SUM(AA586:AA592)</f>
        <v>0</v>
      </c>
      <c r="AB593" s="346">
        <f t="shared" si="72"/>
        <v>0</v>
      </c>
      <c r="AC593" s="346">
        <f t="shared" si="72"/>
        <v>0</v>
      </c>
      <c r="AD593" s="346">
        <f>SUM(AD586:AD592)</f>
        <v>0</v>
      </c>
      <c r="AE593" s="346">
        <f t="shared" si="72"/>
        <v>0</v>
      </c>
      <c r="AF593" s="346">
        <f>SUM(AF586:AF592)</f>
        <v>0</v>
      </c>
      <c r="AG593" s="346">
        <f>SUM(AG586:AG592)</f>
        <v>0</v>
      </c>
      <c r="AH593" s="346">
        <f t="shared" ref="AH593:AL593" si="73">SUM(AH586:AH592)</f>
        <v>0</v>
      </c>
      <c r="AI593" s="346">
        <f t="shared" si="73"/>
        <v>0</v>
      </c>
      <c r="AJ593" s="346">
        <f>SUM(AJ586:AJ592)</f>
        <v>0</v>
      </c>
      <c r="AK593" s="346">
        <f t="shared" si="73"/>
        <v>0</v>
      </c>
      <c r="AL593" s="346">
        <f t="shared" si="73"/>
        <v>0</v>
      </c>
      <c r="AM593" s="407">
        <f>SUM(AM586:AM592)</f>
        <v>0</v>
      </c>
    </row>
    <row r="594" spans="1:39" ht="15.75">
      <c r="B594" s="349" t="s">
        <v>303</v>
      </c>
      <c r="C594" s="345"/>
      <c r="D594" s="350"/>
      <c r="E594" s="334"/>
      <c r="F594" s="334"/>
      <c r="G594" s="334"/>
      <c r="H594" s="334"/>
      <c r="I594" s="334"/>
      <c r="J594" s="334"/>
      <c r="K594" s="334"/>
      <c r="L594" s="334"/>
      <c r="M594" s="334"/>
      <c r="N594" s="334"/>
      <c r="O594" s="300"/>
      <c r="P594" s="334"/>
      <c r="Q594" s="334"/>
      <c r="R594" s="334"/>
      <c r="S594" s="336"/>
      <c r="T594" s="336"/>
      <c r="U594" s="336"/>
      <c r="V594" s="336"/>
      <c r="W594" s="334"/>
      <c r="X594" s="334"/>
      <c r="Y594" s="347">
        <f>Y583*Y585</f>
        <v>0</v>
      </c>
      <c r="Z594" s="347">
        <f t="shared" ref="Z594:AE594" si="74">Z583*Z585</f>
        <v>0</v>
      </c>
      <c r="AA594" s="347">
        <f t="shared" si="74"/>
        <v>0</v>
      </c>
      <c r="AB594" s="347">
        <f t="shared" si="74"/>
        <v>0</v>
      </c>
      <c r="AC594" s="347">
        <f t="shared" si="74"/>
        <v>0</v>
      </c>
      <c r="AD594" s="347">
        <f>AD583*AD585</f>
        <v>0</v>
      </c>
      <c r="AE594" s="347">
        <f t="shared" si="74"/>
        <v>0</v>
      </c>
      <c r="AF594" s="347">
        <f>AF583*AF585</f>
        <v>0</v>
      </c>
      <c r="AG594" s="347">
        <f t="shared" ref="AG594:AL594" si="75">AG583*AG585</f>
        <v>0</v>
      </c>
      <c r="AH594" s="347">
        <f t="shared" si="75"/>
        <v>0</v>
      </c>
      <c r="AI594" s="347">
        <f t="shared" si="75"/>
        <v>0</v>
      </c>
      <c r="AJ594" s="347">
        <f>AJ583*AJ585</f>
        <v>0</v>
      </c>
      <c r="AK594" s="347">
        <f>AK583*AK585</f>
        <v>0</v>
      </c>
      <c r="AL594" s="347">
        <f t="shared" si="75"/>
        <v>0</v>
      </c>
      <c r="AM594" s="407">
        <f>SUM(Y594:AL594)</f>
        <v>0</v>
      </c>
    </row>
    <row r="595" spans="1:39" ht="15.75">
      <c r="B595" s="349" t="s">
        <v>304</v>
      </c>
      <c r="C595" s="345"/>
      <c r="D595" s="350"/>
      <c r="E595" s="334"/>
      <c r="F595" s="334"/>
      <c r="G595" s="334"/>
      <c r="H595" s="334"/>
      <c r="I595" s="334"/>
      <c r="J595" s="334"/>
      <c r="K595" s="334"/>
      <c r="L595" s="334"/>
      <c r="M595" s="334"/>
      <c r="N595" s="334"/>
      <c r="O595" s="300"/>
      <c r="P595" s="334"/>
      <c r="Q595" s="334"/>
      <c r="R595" s="334"/>
      <c r="S595" s="350"/>
      <c r="T595" s="350"/>
      <c r="U595" s="350"/>
      <c r="V595" s="350"/>
      <c r="W595" s="334"/>
      <c r="X595" s="334"/>
      <c r="Y595" s="351"/>
      <c r="Z595" s="351"/>
      <c r="AA595" s="351"/>
      <c r="AB595" s="351"/>
      <c r="AC595" s="351"/>
      <c r="AD595" s="351"/>
      <c r="AE595" s="351"/>
      <c r="AF595" s="351"/>
      <c r="AG595" s="351"/>
      <c r="AH595" s="351"/>
      <c r="AI595" s="351"/>
      <c r="AJ595" s="351"/>
      <c r="AK595" s="351"/>
      <c r="AL595" s="351"/>
      <c r="AM595" s="407">
        <f>AM593-AM594</f>
        <v>0</v>
      </c>
    </row>
    <row r="596" spans="1:39">
      <c r="B596" s="324"/>
      <c r="C596" s="350"/>
      <c r="D596" s="350"/>
      <c r="E596" s="334"/>
      <c r="F596" s="334"/>
      <c r="G596" s="334"/>
      <c r="H596" s="334"/>
      <c r="I596" s="334"/>
      <c r="J596" s="334"/>
      <c r="K596" s="334"/>
      <c r="L596" s="334"/>
      <c r="M596" s="334"/>
      <c r="N596" s="334"/>
      <c r="O596" s="300"/>
      <c r="P596" s="334"/>
      <c r="Q596" s="334"/>
      <c r="R596" s="334"/>
      <c r="S596" s="350"/>
      <c r="T596" s="345"/>
      <c r="U596" s="350"/>
      <c r="V596" s="350"/>
      <c r="W596" s="334"/>
      <c r="X596" s="334"/>
      <c r="Y596" s="352"/>
      <c r="Z596" s="352"/>
      <c r="AA596" s="352"/>
      <c r="AB596" s="352"/>
      <c r="AC596" s="352"/>
      <c r="AD596" s="352"/>
      <c r="AE596" s="352"/>
      <c r="AF596" s="352"/>
      <c r="AG596" s="352"/>
      <c r="AH596" s="352"/>
      <c r="AI596" s="352"/>
      <c r="AJ596" s="352"/>
      <c r="AK596" s="352"/>
      <c r="AL596" s="352"/>
      <c r="AM596" s="348"/>
    </row>
    <row r="597" spans="1:39">
      <c r="B597" s="439" t="s">
        <v>305</v>
      </c>
      <c r="C597" s="304"/>
      <c r="D597" s="279"/>
      <c r="E597" s="279"/>
      <c r="F597" s="279"/>
      <c r="G597" s="279"/>
      <c r="H597" s="279"/>
      <c r="I597" s="279"/>
      <c r="J597" s="279"/>
      <c r="K597" s="279"/>
      <c r="L597" s="279"/>
      <c r="M597" s="279"/>
      <c r="N597" s="279"/>
      <c r="O597" s="357"/>
      <c r="P597" s="279"/>
      <c r="Q597" s="279"/>
      <c r="R597" s="279"/>
      <c r="S597" s="304"/>
      <c r="T597" s="309"/>
      <c r="U597" s="309"/>
      <c r="V597" s="279"/>
      <c r="W597" s="279"/>
      <c r="X597" s="309"/>
      <c r="Y597" s="291">
        <f>SUMPRODUCT(E410:E580,Y410:Y580)</f>
        <v>8393283</v>
      </c>
      <c r="Z597" s="291">
        <f>SUMPRODUCT(E410:E580,Z410:Z580)</f>
        <v>1264922.158011998</v>
      </c>
      <c r="AA597" s="291">
        <f>IF(AA408="kw",SUMPRODUCT($N$410:$N$580,$P$410:$P$580,AA410:AA580),SUMPRODUCT($E$410:$E$580,AA410:AA580))</f>
        <v>21002.855999999996</v>
      </c>
      <c r="AB597" s="291">
        <f>IF(AB408="kw",SUMPRODUCT($N$410:$N$580,$P$410:$P$580,AB410:AB580),SUMPRODUCT($E$410:$E$580,AB410:AB580))</f>
        <v>553.53600000000006</v>
      </c>
      <c r="AC597" s="291">
        <f>IF(AC408="kw",SUMPRODUCT($N$410:$N$580,$P$410:$P$580,AC410:AC580),SUMPRODUCT($E$410:$E$580,AC410:AC580))</f>
        <v>0</v>
      </c>
      <c r="AD597" s="291">
        <f t="shared" ref="AD597:AL597" si="76">IF(AD408="kw",SUMPRODUCT($N$410:$N$580,$P$410:$P$580,AD410:AD580),SUMPRODUCT($E$410:$E$580,AD410:AD580))</f>
        <v>0</v>
      </c>
      <c r="AE597" s="291">
        <f t="shared" si="76"/>
        <v>0</v>
      </c>
      <c r="AF597" s="291">
        <f t="shared" si="76"/>
        <v>0</v>
      </c>
      <c r="AG597" s="291">
        <f t="shared" si="76"/>
        <v>0</v>
      </c>
      <c r="AH597" s="291">
        <f t="shared" si="76"/>
        <v>0</v>
      </c>
      <c r="AI597" s="291">
        <f t="shared" si="76"/>
        <v>0</v>
      </c>
      <c r="AJ597" s="291">
        <f t="shared" si="76"/>
        <v>0</v>
      </c>
      <c r="AK597" s="291">
        <f t="shared" si="76"/>
        <v>0</v>
      </c>
      <c r="AL597" s="291">
        <f t="shared" si="76"/>
        <v>0</v>
      </c>
      <c r="AM597" s="337"/>
    </row>
    <row r="598" spans="1:39">
      <c r="B598" s="439" t="s">
        <v>306</v>
      </c>
      <c r="C598" s="304"/>
      <c r="D598" s="279"/>
      <c r="E598" s="279"/>
      <c r="F598" s="279"/>
      <c r="G598" s="279"/>
      <c r="H598" s="279"/>
      <c r="I598" s="279"/>
      <c r="J598" s="279"/>
      <c r="K598" s="279"/>
      <c r="L598" s="279"/>
      <c r="M598" s="279"/>
      <c r="N598" s="279"/>
      <c r="O598" s="357"/>
      <c r="P598" s="279"/>
      <c r="Q598" s="279"/>
      <c r="R598" s="279"/>
      <c r="S598" s="304"/>
      <c r="T598" s="309"/>
      <c r="U598" s="309"/>
      <c r="V598" s="279"/>
      <c r="W598" s="279"/>
      <c r="X598" s="309"/>
      <c r="Y598" s="291">
        <f>SUMPRODUCT(F410:F580,Y410:Y580)</f>
        <v>8393283</v>
      </c>
      <c r="Z598" s="291">
        <f>SUMPRODUCT(F410:F580,Z410:Z580)</f>
        <v>1263802.4302128083</v>
      </c>
      <c r="AA598" s="291">
        <f t="shared" ref="AA598:AL598" si="77">IF(AA408="kw",SUMPRODUCT($N$410:$N$580,$Q$410:$Q$580,AA410:AA580),SUMPRODUCT($F$410:$F$580,AA410:AA580))</f>
        <v>21002.855999999996</v>
      </c>
      <c r="AB598" s="291">
        <f t="shared" si="77"/>
        <v>553.53600000000006</v>
      </c>
      <c r="AC598" s="291">
        <f>IF(AC408="kw",SUMPRODUCT($N$410:$N$580,$Q$410:$Q$580,AC410:AC580),SUMPRODUCT($F$410:$F$580,AC410:AC580))</f>
        <v>0</v>
      </c>
      <c r="AD598" s="291">
        <f t="shared" si="77"/>
        <v>0</v>
      </c>
      <c r="AE598" s="291">
        <f t="shared" si="77"/>
        <v>0</v>
      </c>
      <c r="AF598" s="291">
        <f t="shared" si="77"/>
        <v>0</v>
      </c>
      <c r="AG598" s="291">
        <f t="shared" si="77"/>
        <v>0</v>
      </c>
      <c r="AH598" s="291">
        <f t="shared" si="77"/>
        <v>0</v>
      </c>
      <c r="AI598" s="291">
        <f t="shared" si="77"/>
        <v>0</v>
      </c>
      <c r="AJ598" s="291">
        <f t="shared" si="77"/>
        <v>0</v>
      </c>
      <c r="AK598" s="291">
        <f t="shared" si="77"/>
        <v>0</v>
      </c>
      <c r="AL598" s="291">
        <f t="shared" si="77"/>
        <v>0</v>
      </c>
      <c r="AM598" s="337"/>
    </row>
    <row r="599" spans="1:39">
      <c r="B599" s="440" t="s">
        <v>307</v>
      </c>
      <c r="C599" s="364"/>
      <c r="D599" s="384"/>
      <c r="E599" s="384"/>
      <c r="F599" s="384"/>
      <c r="G599" s="384"/>
      <c r="H599" s="384"/>
      <c r="I599" s="384"/>
      <c r="J599" s="384"/>
      <c r="K599" s="384"/>
      <c r="L599" s="384"/>
      <c r="M599" s="384"/>
      <c r="N599" s="384"/>
      <c r="O599" s="383"/>
      <c r="P599" s="384"/>
      <c r="Q599" s="384"/>
      <c r="R599" s="384"/>
      <c r="S599" s="364"/>
      <c r="T599" s="385"/>
      <c r="U599" s="385"/>
      <c r="V599" s="384"/>
      <c r="W599" s="384"/>
      <c r="X599" s="385"/>
      <c r="Y599" s="326">
        <f>SUMPRODUCT(G410:G580,Y410:Y580)</f>
        <v>8393283</v>
      </c>
      <c r="Z599" s="326">
        <f>SUMPRODUCT(G410:G580,Z410:Z580)</f>
        <v>1263555.8949128082</v>
      </c>
      <c r="AA599" s="326">
        <f t="shared" ref="AA599:AL599" si="78">IF(AA408="kw",SUMPRODUCT($N$410:$N$580,$R$410:$R$580,AA410:AA580),SUMPRODUCT($G$410:$G$580,AA410:AA580))</f>
        <v>21002.855999999996</v>
      </c>
      <c r="AB599" s="326">
        <f t="shared" si="78"/>
        <v>553.53600000000006</v>
      </c>
      <c r="AC599" s="326">
        <f>IF(AC408="kw",SUMPRODUCT($N$410:$N$580,$R$410:$R$580,AC410:AC580),SUMPRODUCT($G$410:$G$580,AC410:AC580))</f>
        <v>0</v>
      </c>
      <c r="AD599" s="326">
        <f t="shared" si="78"/>
        <v>0</v>
      </c>
      <c r="AE599" s="326">
        <f t="shared" si="78"/>
        <v>0</v>
      </c>
      <c r="AF599" s="326">
        <f t="shared" si="78"/>
        <v>0</v>
      </c>
      <c r="AG599" s="326">
        <f t="shared" si="78"/>
        <v>0</v>
      </c>
      <c r="AH599" s="326">
        <f t="shared" si="78"/>
        <v>0</v>
      </c>
      <c r="AI599" s="326">
        <f t="shared" si="78"/>
        <v>0</v>
      </c>
      <c r="AJ599" s="326">
        <f t="shared" si="78"/>
        <v>0</v>
      </c>
      <c r="AK599" s="326">
        <f t="shared" si="78"/>
        <v>0</v>
      </c>
      <c r="AL599" s="326">
        <f t="shared" si="78"/>
        <v>0</v>
      </c>
      <c r="AM599" s="386"/>
    </row>
    <row r="600" spans="1:39" ht="22.5" customHeight="1">
      <c r="B600" s="368" t="s">
        <v>592</v>
      </c>
      <c r="C600" s="387"/>
      <c r="D600" s="388"/>
      <c r="E600" s="388"/>
      <c r="F600" s="388"/>
      <c r="G600" s="388"/>
      <c r="H600" s="388"/>
      <c r="I600" s="388"/>
      <c r="J600" s="388"/>
      <c r="K600" s="388"/>
      <c r="L600" s="388"/>
      <c r="M600" s="388"/>
      <c r="N600" s="388"/>
      <c r="O600" s="388"/>
      <c r="P600" s="388"/>
      <c r="Q600" s="388"/>
      <c r="R600" s="388"/>
      <c r="S600" s="371"/>
      <c r="T600" s="372"/>
      <c r="U600" s="388"/>
      <c r="V600" s="388"/>
      <c r="W600" s="388"/>
      <c r="X600" s="388"/>
      <c r="Y600" s="409"/>
      <c r="Z600" s="409"/>
      <c r="AA600" s="409"/>
      <c r="AB600" s="409"/>
      <c r="AC600" s="409"/>
      <c r="AD600" s="409"/>
      <c r="AE600" s="409"/>
      <c r="AF600" s="409"/>
      <c r="AG600" s="409"/>
      <c r="AH600" s="409"/>
      <c r="AI600" s="409"/>
      <c r="AJ600" s="409"/>
      <c r="AK600" s="409"/>
      <c r="AL600" s="409"/>
      <c r="AM600" s="389"/>
    </row>
    <row r="603" spans="1:39" ht="15.75">
      <c r="B603" s="280" t="s">
        <v>309</v>
      </c>
      <c r="C603" s="281"/>
      <c r="D603" s="589" t="s">
        <v>526</v>
      </c>
      <c r="E603" s="253"/>
      <c r="F603" s="589"/>
      <c r="G603" s="253"/>
      <c r="H603" s="253"/>
      <c r="I603" s="253"/>
      <c r="J603" s="253"/>
      <c r="K603" s="253"/>
      <c r="L603" s="253"/>
      <c r="M603" s="253"/>
      <c r="N603" s="253"/>
      <c r="O603" s="281"/>
      <c r="P603" s="253"/>
      <c r="Q603" s="253"/>
      <c r="R603" s="253"/>
      <c r="S603" s="253"/>
      <c r="T603" s="253"/>
      <c r="U603" s="253"/>
      <c r="V603" s="253"/>
      <c r="W603" s="253"/>
      <c r="X603" s="253"/>
      <c r="Y603" s="270"/>
      <c r="Z603" s="267"/>
      <c r="AA603" s="267"/>
      <c r="AB603" s="267"/>
      <c r="AC603" s="267"/>
      <c r="AD603" s="267"/>
      <c r="AE603" s="267"/>
      <c r="AF603" s="267"/>
      <c r="AG603" s="267"/>
      <c r="AH603" s="267"/>
      <c r="AI603" s="267"/>
      <c r="AJ603" s="267"/>
      <c r="AK603" s="267"/>
      <c r="AL603" s="267"/>
    </row>
    <row r="604" spans="1:39" ht="33.75" customHeight="1">
      <c r="B604" s="830" t="s">
        <v>211</v>
      </c>
      <c r="C604" s="832" t="s">
        <v>33</v>
      </c>
      <c r="D604" s="284" t="s">
        <v>422</v>
      </c>
      <c r="E604" s="834" t="s">
        <v>209</v>
      </c>
      <c r="F604" s="835"/>
      <c r="G604" s="835"/>
      <c r="H604" s="835"/>
      <c r="I604" s="835"/>
      <c r="J604" s="835"/>
      <c r="K604" s="835"/>
      <c r="L604" s="835"/>
      <c r="M604" s="836"/>
      <c r="N604" s="840" t="s">
        <v>213</v>
      </c>
      <c r="O604" s="284" t="s">
        <v>423</v>
      </c>
      <c r="P604" s="834" t="s">
        <v>212</v>
      </c>
      <c r="Q604" s="835"/>
      <c r="R604" s="835"/>
      <c r="S604" s="835"/>
      <c r="T604" s="835"/>
      <c r="U604" s="835"/>
      <c r="V604" s="835"/>
      <c r="W604" s="835"/>
      <c r="X604" s="836"/>
      <c r="Y604" s="837" t="s">
        <v>243</v>
      </c>
      <c r="Z604" s="838"/>
      <c r="AA604" s="838"/>
      <c r="AB604" s="838"/>
      <c r="AC604" s="838"/>
      <c r="AD604" s="838"/>
      <c r="AE604" s="838"/>
      <c r="AF604" s="838"/>
      <c r="AG604" s="838"/>
      <c r="AH604" s="838"/>
      <c r="AI604" s="838"/>
      <c r="AJ604" s="838"/>
      <c r="AK604" s="838"/>
      <c r="AL604" s="838"/>
      <c r="AM604" s="839"/>
    </row>
    <row r="605" spans="1:39" ht="68.25" customHeight="1">
      <c r="B605" s="831"/>
      <c r="C605" s="833"/>
      <c r="D605" s="285">
        <v>2018</v>
      </c>
      <c r="E605" s="285">
        <v>2019</v>
      </c>
      <c r="F605" s="285">
        <v>2020</v>
      </c>
      <c r="G605" s="285">
        <v>2021</v>
      </c>
      <c r="H605" s="285">
        <v>2022</v>
      </c>
      <c r="I605" s="285">
        <v>2023</v>
      </c>
      <c r="J605" s="285">
        <v>2024</v>
      </c>
      <c r="K605" s="285">
        <v>2025</v>
      </c>
      <c r="L605" s="285">
        <v>2026</v>
      </c>
      <c r="M605" s="285">
        <v>2027</v>
      </c>
      <c r="N605" s="841"/>
      <c r="O605" s="285">
        <v>2018</v>
      </c>
      <c r="P605" s="285">
        <v>2019</v>
      </c>
      <c r="Q605" s="285">
        <v>2020</v>
      </c>
      <c r="R605" s="285">
        <v>2021</v>
      </c>
      <c r="S605" s="285">
        <v>2022</v>
      </c>
      <c r="T605" s="285">
        <v>2023</v>
      </c>
      <c r="U605" s="285">
        <v>2024</v>
      </c>
      <c r="V605" s="285">
        <v>2025</v>
      </c>
      <c r="W605" s="285">
        <v>2026</v>
      </c>
      <c r="X605" s="285">
        <v>2027</v>
      </c>
      <c r="Y605" s="285" t="str">
        <f>'1.  LRAMVA Summary'!D52</f>
        <v>Residential</v>
      </c>
      <c r="Z605" s="285" t="str">
        <f>'1.  LRAMVA Summary'!E52</f>
        <v>GS &lt;50 kW</v>
      </c>
      <c r="AA605" s="285" t="str">
        <f>'1.  LRAMVA Summary'!F52</f>
        <v>GS &gt;50 kW</v>
      </c>
      <c r="AB605" s="285" t="str">
        <f>'1.  LRAMVA Summary'!G52</f>
        <v>Large User</v>
      </c>
      <c r="AC605" s="285" t="str">
        <f>'1.  LRAMVA Summary'!H52</f>
        <v>Street Lighting</v>
      </c>
      <c r="AD605" s="285" t="str">
        <f>'1.  LRAMVA Summary'!I52</f>
        <v/>
      </c>
      <c r="AE605" s="285" t="str">
        <f>'1.  LRAMVA Summary'!J52</f>
        <v/>
      </c>
      <c r="AF605" s="285" t="str">
        <f>'1.  LRAMVA Summary'!K52</f>
        <v/>
      </c>
      <c r="AG605" s="285" t="str">
        <f>'1.  LRAMVA Summary'!L52</f>
        <v/>
      </c>
      <c r="AH605" s="285" t="str">
        <f>'1.  LRAMVA Summary'!M52</f>
        <v/>
      </c>
      <c r="AI605" s="285" t="str">
        <f>'1.  LRAMVA Summary'!N52</f>
        <v/>
      </c>
      <c r="AJ605" s="285" t="str">
        <f>'1.  LRAMVA Summary'!O52</f>
        <v/>
      </c>
      <c r="AK605" s="285" t="str">
        <f>'1.  LRAMVA Summary'!P52</f>
        <v/>
      </c>
      <c r="AL605" s="285" t="str">
        <f>'1.  LRAMVA Summary'!Q52</f>
        <v/>
      </c>
      <c r="AM605" s="287" t="str">
        <f>'1.  LRAMVA Summary'!R52</f>
        <v>Total</v>
      </c>
    </row>
    <row r="606" spans="1:39" ht="15.75" customHeight="1">
      <c r="A606" s="532"/>
      <c r="B606" s="518" t="s">
        <v>504</v>
      </c>
      <c r="C606" s="289"/>
      <c r="D606" s="289"/>
      <c r="E606" s="289"/>
      <c r="F606" s="289"/>
      <c r="G606" s="289"/>
      <c r="H606" s="289"/>
      <c r="I606" s="289"/>
      <c r="J606" s="289"/>
      <c r="K606" s="289"/>
      <c r="L606" s="289"/>
      <c r="M606" s="289"/>
      <c r="N606" s="290"/>
      <c r="O606" s="289"/>
      <c r="P606" s="289"/>
      <c r="Q606" s="289"/>
      <c r="R606" s="289"/>
      <c r="S606" s="289"/>
      <c r="T606" s="289"/>
      <c r="U606" s="289"/>
      <c r="V606" s="289"/>
      <c r="W606" s="289"/>
      <c r="X606" s="289"/>
      <c r="Y606" s="291" t="str">
        <f>'1.  LRAMVA Summary'!D53</f>
        <v>kWh</v>
      </c>
      <c r="Z606" s="291" t="str">
        <f>'1.  LRAMVA Summary'!E53</f>
        <v>kWh</v>
      </c>
      <c r="AA606" s="291" t="str">
        <f>'1.  LRAMVA Summary'!F53</f>
        <v>kW</v>
      </c>
      <c r="AB606" s="291" t="str">
        <f>'1.  LRAMVA Summary'!G53</f>
        <v>kW</v>
      </c>
      <c r="AC606" s="291" t="str">
        <f>'1.  LRAMVA Summary'!H53</f>
        <v>kW</v>
      </c>
      <c r="AD606" s="291">
        <f>'1.  LRAMVA Summary'!I53</f>
        <v>0</v>
      </c>
      <c r="AE606" s="291">
        <f>'1.  LRAMVA Summary'!J53</f>
        <v>0</v>
      </c>
      <c r="AF606" s="291">
        <f>'1.  LRAMVA Summary'!K53</f>
        <v>0</v>
      </c>
      <c r="AG606" s="291">
        <f>'1.  LRAMVA Summary'!L53</f>
        <v>0</v>
      </c>
      <c r="AH606" s="291">
        <f>'1.  LRAMVA Summary'!M53</f>
        <v>0</v>
      </c>
      <c r="AI606" s="291">
        <f>'1.  LRAMVA Summary'!N53</f>
        <v>0</v>
      </c>
      <c r="AJ606" s="291">
        <f>'1.  LRAMVA Summary'!O53</f>
        <v>0</v>
      </c>
      <c r="AK606" s="291">
        <f>'1.  LRAMVA Summary'!P53</f>
        <v>0</v>
      </c>
      <c r="AL606" s="291">
        <f>'1.  LRAMVA Summary'!Q53</f>
        <v>0</v>
      </c>
      <c r="AM606" s="292"/>
    </row>
    <row r="607" spans="1:39" ht="15.75" hidden="1" outlineLevel="1">
      <c r="A607" s="532"/>
      <c r="B607" s="504" t="s">
        <v>497</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291"/>
      <c r="Z607" s="291"/>
      <c r="AA607" s="291"/>
      <c r="AB607" s="291"/>
      <c r="AC607" s="291"/>
      <c r="AD607" s="291"/>
      <c r="AE607" s="291"/>
      <c r="AF607" s="291"/>
      <c r="AG607" s="291"/>
      <c r="AH607" s="291"/>
      <c r="AI607" s="291"/>
      <c r="AJ607" s="291"/>
      <c r="AK607" s="291"/>
      <c r="AL607" s="291"/>
      <c r="AM607" s="292"/>
    </row>
    <row r="608" spans="1:39" hidden="1" outlineLevel="1">
      <c r="A608" s="532">
        <v>1</v>
      </c>
      <c r="B608" s="428" t="s">
        <v>95</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idden="1" outlineLevel="1">
      <c r="A609" s="532"/>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v>0</v>
      </c>
      <c r="Z609" s="411">
        <v>0</v>
      </c>
      <c r="AA609" s="411">
        <v>0</v>
      </c>
      <c r="AB609" s="411">
        <v>0</v>
      </c>
      <c r="AC609" s="411">
        <v>0</v>
      </c>
      <c r="AD609" s="411">
        <v>0</v>
      </c>
      <c r="AE609" s="411">
        <v>0</v>
      </c>
      <c r="AF609" s="411">
        <v>0</v>
      </c>
      <c r="AG609" s="411">
        <v>0</v>
      </c>
      <c r="AH609" s="411">
        <v>0</v>
      </c>
      <c r="AI609" s="411">
        <v>0</v>
      </c>
      <c r="AJ609" s="411">
        <v>0</v>
      </c>
      <c r="AK609" s="411">
        <v>0</v>
      </c>
      <c r="AL609" s="411">
        <v>0</v>
      </c>
      <c r="AM609" s="297"/>
    </row>
    <row r="610" spans="1:39" ht="15.75" hidden="1" outlineLevel="1">
      <c r="A610" s="532"/>
      <c r="B610" s="298"/>
      <c r="C610" s="299"/>
      <c r="D610" s="299"/>
      <c r="E610" s="299"/>
      <c r="F610" s="299"/>
      <c r="G610" s="299"/>
      <c r="H610" s="299"/>
      <c r="I610" s="299"/>
      <c r="J610" s="299"/>
      <c r="K610" s="299"/>
      <c r="L610" s="299"/>
      <c r="M610" s="299"/>
      <c r="N610" s="300"/>
      <c r="O610" s="299"/>
      <c r="P610" s="299"/>
      <c r="Q610" s="299"/>
      <c r="R610" s="299"/>
      <c r="S610" s="299"/>
      <c r="T610" s="299"/>
      <c r="U610" s="299"/>
      <c r="V610" s="299"/>
      <c r="W610" s="299"/>
      <c r="X610" s="299"/>
      <c r="Y610" s="412"/>
      <c r="Z610" s="413"/>
      <c r="AA610" s="413"/>
      <c r="AB610" s="413"/>
      <c r="AC610" s="413"/>
      <c r="AD610" s="413"/>
      <c r="AE610" s="413"/>
      <c r="AF610" s="413"/>
      <c r="AG610" s="413"/>
      <c r="AH610" s="413"/>
      <c r="AI610" s="413"/>
      <c r="AJ610" s="413"/>
      <c r="AK610" s="413"/>
      <c r="AL610" s="413"/>
      <c r="AM610" s="302"/>
    </row>
    <row r="611" spans="1:39" hidden="1" outlineLevel="1">
      <c r="A611" s="532">
        <v>2</v>
      </c>
      <c r="B611" s="428" t="s">
        <v>96</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hidden="1" outlineLevel="1">
      <c r="A612" s="532"/>
      <c r="B612" s="294" t="s">
        <v>310</v>
      </c>
      <c r="C612" s="291" t="s">
        <v>163</v>
      </c>
      <c r="D612" s="295"/>
      <c r="E612" s="295"/>
      <c r="F612" s="295"/>
      <c r="G612" s="295"/>
      <c r="H612" s="295"/>
      <c r="I612" s="295"/>
      <c r="J612" s="295"/>
      <c r="K612" s="295"/>
      <c r="L612" s="295"/>
      <c r="M612" s="295"/>
      <c r="N612" s="468"/>
      <c r="O612" s="295"/>
      <c r="P612" s="295"/>
      <c r="Q612" s="295"/>
      <c r="R612" s="295"/>
      <c r="S612" s="295"/>
      <c r="T612" s="295"/>
      <c r="U612" s="295"/>
      <c r="V612" s="295"/>
      <c r="W612" s="295"/>
      <c r="X612" s="295"/>
      <c r="Y612" s="411">
        <v>0</v>
      </c>
      <c r="Z612" s="411">
        <v>0</v>
      </c>
      <c r="AA612" s="411">
        <v>0</v>
      </c>
      <c r="AB612" s="411">
        <v>0</v>
      </c>
      <c r="AC612" s="411">
        <v>0</v>
      </c>
      <c r="AD612" s="411">
        <v>0</v>
      </c>
      <c r="AE612" s="411">
        <v>0</v>
      </c>
      <c r="AF612" s="411">
        <v>0</v>
      </c>
      <c r="AG612" s="411">
        <v>0</v>
      </c>
      <c r="AH612" s="411">
        <v>0</v>
      </c>
      <c r="AI612" s="411">
        <v>0</v>
      </c>
      <c r="AJ612" s="411">
        <v>0</v>
      </c>
      <c r="AK612" s="411">
        <v>0</v>
      </c>
      <c r="AL612" s="411">
        <v>0</v>
      </c>
      <c r="AM612" s="297"/>
    </row>
    <row r="613" spans="1:39" ht="15.75" hidden="1" outlineLevel="1">
      <c r="A613" s="532"/>
      <c r="B613" s="298"/>
      <c r="C613" s="299"/>
      <c r="D613" s="304"/>
      <c r="E613" s="304"/>
      <c r="F613" s="304"/>
      <c r="G613" s="304"/>
      <c r="H613" s="304"/>
      <c r="I613" s="304"/>
      <c r="J613" s="304"/>
      <c r="K613" s="304"/>
      <c r="L613" s="304"/>
      <c r="M613" s="304"/>
      <c r="N613" s="300"/>
      <c r="O613" s="304"/>
      <c r="P613" s="304"/>
      <c r="Q613" s="304"/>
      <c r="R613" s="304"/>
      <c r="S613" s="304"/>
      <c r="T613" s="304"/>
      <c r="U613" s="304"/>
      <c r="V613" s="304"/>
      <c r="W613" s="304"/>
      <c r="X613" s="304"/>
      <c r="Y613" s="412"/>
      <c r="Z613" s="413"/>
      <c r="AA613" s="413"/>
      <c r="AB613" s="413"/>
      <c r="AC613" s="413"/>
      <c r="AD613" s="413"/>
      <c r="AE613" s="413"/>
      <c r="AF613" s="413"/>
      <c r="AG613" s="413"/>
      <c r="AH613" s="413"/>
      <c r="AI613" s="413"/>
      <c r="AJ613" s="413"/>
      <c r="AK613" s="413"/>
      <c r="AL613" s="413"/>
      <c r="AM613" s="302"/>
    </row>
    <row r="614" spans="1:39" hidden="1" outlineLevel="1">
      <c r="A614" s="532">
        <v>3</v>
      </c>
      <c r="B614" s="428" t="s">
        <v>97</v>
      </c>
      <c r="C614" s="291" t="s">
        <v>25</v>
      </c>
      <c r="D614" s="295"/>
      <c r="E614" s="295"/>
      <c r="F614" s="295"/>
      <c r="G614" s="295"/>
      <c r="H614" s="295"/>
      <c r="I614" s="295"/>
      <c r="J614" s="295"/>
      <c r="K614" s="295"/>
      <c r="L614" s="295"/>
      <c r="M614" s="295"/>
      <c r="N614" s="291"/>
      <c r="O614" s="295"/>
      <c r="P614" s="295"/>
      <c r="Q614" s="295"/>
      <c r="R614" s="295"/>
      <c r="S614" s="295"/>
      <c r="T614" s="295"/>
      <c r="U614" s="295"/>
      <c r="V614" s="295"/>
      <c r="W614" s="295"/>
      <c r="X614" s="295"/>
      <c r="Y614" s="410"/>
      <c r="Z614" s="410"/>
      <c r="AA614" s="410"/>
      <c r="AB614" s="410"/>
      <c r="AC614" s="410"/>
      <c r="AD614" s="410"/>
      <c r="AE614" s="410"/>
      <c r="AF614" s="410"/>
      <c r="AG614" s="410"/>
      <c r="AH614" s="410"/>
      <c r="AI614" s="410"/>
      <c r="AJ614" s="410"/>
      <c r="AK614" s="410"/>
      <c r="AL614" s="410"/>
      <c r="AM614" s="296">
        <f>SUM(Y614:AL614)</f>
        <v>0</v>
      </c>
    </row>
    <row r="615" spans="1:39" hidden="1" outlineLevel="1">
      <c r="A615" s="532"/>
      <c r="B615" s="294" t="s">
        <v>310</v>
      </c>
      <c r="C615" s="291" t="s">
        <v>163</v>
      </c>
      <c r="D615" s="295"/>
      <c r="E615" s="295"/>
      <c r="F615" s="295"/>
      <c r="G615" s="295"/>
      <c r="H615" s="295"/>
      <c r="I615" s="295"/>
      <c r="J615" s="295"/>
      <c r="K615" s="295"/>
      <c r="L615" s="295"/>
      <c r="M615" s="295"/>
      <c r="N615" s="468"/>
      <c r="O615" s="295"/>
      <c r="P615" s="295"/>
      <c r="Q615" s="295"/>
      <c r="R615" s="295"/>
      <c r="S615" s="295"/>
      <c r="T615" s="295"/>
      <c r="U615" s="295"/>
      <c r="V615" s="295"/>
      <c r="W615" s="295"/>
      <c r="X615" s="295"/>
      <c r="Y615" s="411">
        <v>0</v>
      </c>
      <c r="Z615" s="411">
        <v>0</v>
      </c>
      <c r="AA615" s="411">
        <v>0</v>
      </c>
      <c r="AB615" s="411">
        <v>0</v>
      </c>
      <c r="AC615" s="411">
        <v>0</v>
      </c>
      <c r="AD615" s="411">
        <v>0</v>
      </c>
      <c r="AE615" s="411">
        <v>0</v>
      </c>
      <c r="AF615" s="411">
        <v>0</v>
      </c>
      <c r="AG615" s="411">
        <v>0</v>
      </c>
      <c r="AH615" s="411">
        <v>0</v>
      </c>
      <c r="AI615" s="411">
        <v>0</v>
      </c>
      <c r="AJ615" s="411">
        <v>0</v>
      </c>
      <c r="AK615" s="411">
        <v>0</v>
      </c>
      <c r="AL615" s="411">
        <v>0</v>
      </c>
      <c r="AM615" s="297"/>
    </row>
    <row r="616" spans="1:39" hidden="1" outlineLevel="1">
      <c r="A616" s="532"/>
      <c r="B616" s="294"/>
      <c r="C616" s="305"/>
      <c r="D616" s="291"/>
      <c r="E616" s="291"/>
      <c r="F616" s="291"/>
      <c r="G616" s="291"/>
      <c r="H616" s="291"/>
      <c r="I616" s="291"/>
      <c r="J616" s="291"/>
      <c r="K616" s="291"/>
      <c r="L616" s="291"/>
      <c r="M616" s="291"/>
      <c r="N616" s="291"/>
      <c r="O616" s="291"/>
      <c r="P616" s="291"/>
      <c r="Q616" s="291"/>
      <c r="R616" s="291"/>
      <c r="S616" s="291"/>
      <c r="T616" s="291"/>
      <c r="U616" s="291"/>
      <c r="V616" s="291"/>
      <c r="W616" s="291"/>
      <c r="X616" s="291"/>
      <c r="Y616" s="412"/>
      <c r="Z616" s="412"/>
      <c r="AA616" s="412"/>
      <c r="AB616" s="412"/>
      <c r="AC616" s="412"/>
      <c r="AD616" s="412"/>
      <c r="AE616" s="412"/>
      <c r="AF616" s="412"/>
      <c r="AG616" s="412"/>
      <c r="AH616" s="412"/>
      <c r="AI616" s="412"/>
      <c r="AJ616" s="412"/>
      <c r="AK616" s="412"/>
      <c r="AL616" s="412"/>
      <c r="AM616" s="306"/>
    </row>
    <row r="617" spans="1:39" hidden="1" outlineLevel="1">
      <c r="A617" s="532">
        <v>4</v>
      </c>
      <c r="B617" s="520" t="s">
        <v>676</v>
      </c>
      <c r="C617" s="291" t="s">
        <v>25</v>
      </c>
      <c r="D617" s="295"/>
      <c r="E617" s="295"/>
      <c r="F617" s="295"/>
      <c r="G617" s="295"/>
      <c r="H617" s="295"/>
      <c r="I617" s="295"/>
      <c r="J617" s="295"/>
      <c r="K617" s="295"/>
      <c r="L617" s="295"/>
      <c r="M617" s="295"/>
      <c r="N617" s="291"/>
      <c r="O617" s="295"/>
      <c r="P617" s="295"/>
      <c r="Q617" s="295"/>
      <c r="R617" s="295"/>
      <c r="S617" s="295"/>
      <c r="T617" s="295"/>
      <c r="U617" s="295"/>
      <c r="V617" s="295"/>
      <c r="W617" s="295"/>
      <c r="X617" s="295"/>
      <c r="Y617" s="410"/>
      <c r="Z617" s="410"/>
      <c r="AA617" s="410"/>
      <c r="AB617" s="410"/>
      <c r="AC617" s="410"/>
      <c r="AD617" s="410"/>
      <c r="AE617" s="410"/>
      <c r="AF617" s="410"/>
      <c r="AG617" s="410"/>
      <c r="AH617" s="410"/>
      <c r="AI617" s="410"/>
      <c r="AJ617" s="410"/>
      <c r="AK617" s="410"/>
      <c r="AL617" s="410"/>
      <c r="AM617" s="296">
        <f>SUM(Y617:AL617)</f>
        <v>0</v>
      </c>
    </row>
    <row r="618" spans="1:39" hidden="1" outlineLevel="1">
      <c r="A618" s="532"/>
      <c r="B618" s="294" t="s">
        <v>310</v>
      </c>
      <c r="C618" s="291" t="s">
        <v>163</v>
      </c>
      <c r="D618" s="295"/>
      <c r="E618" s="295"/>
      <c r="F618" s="295"/>
      <c r="G618" s="295"/>
      <c r="H618" s="295"/>
      <c r="I618" s="295"/>
      <c r="J618" s="295"/>
      <c r="K618" s="295"/>
      <c r="L618" s="295"/>
      <c r="M618" s="295"/>
      <c r="N618" s="468"/>
      <c r="O618" s="295"/>
      <c r="P618" s="295"/>
      <c r="Q618" s="295"/>
      <c r="R618" s="295"/>
      <c r="S618" s="295"/>
      <c r="T618" s="295"/>
      <c r="U618" s="295"/>
      <c r="V618" s="295"/>
      <c r="W618" s="295"/>
      <c r="X618" s="295"/>
      <c r="Y618" s="411">
        <v>0</v>
      </c>
      <c r="Z618" s="411">
        <v>0</v>
      </c>
      <c r="AA618" s="411">
        <v>0</v>
      </c>
      <c r="AB618" s="411">
        <v>0</v>
      </c>
      <c r="AC618" s="411">
        <v>0</v>
      </c>
      <c r="AD618" s="411">
        <v>0</v>
      </c>
      <c r="AE618" s="411">
        <v>0</v>
      </c>
      <c r="AF618" s="411">
        <v>0</v>
      </c>
      <c r="AG618" s="411">
        <v>0</v>
      </c>
      <c r="AH618" s="411">
        <v>0</v>
      </c>
      <c r="AI618" s="411">
        <v>0</v>
      </c>
      <c r="AJ618" s="411">
        <v>0</v>
      </c>
      <c r="AK618" s="411">
        <v>0</v>
      </c>
      <c r="AL618" s="411">
        <v>0</v>
      </c>
      <c r="AM618" s="297"/>
    </row>
    <row r="619" spans="1:39" hidden="1" outlineLevel="1">
      <c r="A619" s="532"/>
      <c r="B619" s="294"/>
      <c r="C619" s="305"/>
      <c r="D619" s="304"/>
      <c r="E619" s="304"/>
      <c r="F619" s="304"/>
      <c r="G619" s="304"/>
      <c r="H619" s="304"/>
      <c r="I619" s="304"/>
      <c r="J619" s="304"/>
      <c r="K619" s="304"/>
      <c r="L619" s="304"/>
      <c r="M619" s="304"/>
      <c r="N619" s="291"/>
      <c r="O619" s="304"/>
      <c r="P619" s="304"/>
      <c r="Q619" s="304"/>
      <c r="R619" s="304"/>
      <c r="S619" s="304"/>
      <c r="T619" s="304"/>
      <c r="U619" s="304"/>
      <c r="V619" s="304"/>
      <c r="W619" s="304"/>
      <c r="X619" s="304"/>
      <c r="Y619" s="412"/>
      <c r="Z619" s="412"/>
      <c r="AA619" s="412"/>
      <c r="AB619" s="412"/>
      <c r="AC619" s="412"/>
      <c r="AD619" s="412"/>
      <c r="AE619" s="412"/>
      <c r="AF619" s="412"/>
      <c r="AG619" s="412"/>
      <c r="AH619" s="412"/>
      <c r="AI619" s="412"/>
      <c r="AJ619" s="412"/>
      <c r="AK619" s="412"/>
      <c r="AL619" s="412"/>
      <c r="AM619" s="306"/>
    </row>
    <row r="620" spans="1:39" ht="15.75" hidden="1" customHeight="1" outlineLevel="1">
      <c r="A620" s="532">
        <v>5</v>
      </c>
      <c r="B620" s="428" t="s">
        <v>98</v>
      </c>
      <c r="C620" s="291" t="s">
        <v>25</v>
      </c>
      <c r="D620" s="295"/>
      <c r="E620" s="295"/>
      <c r="F620" s="295"/>
      <c r="G620" s="295"/>
      <c r="H620" s="295"/>
      <c r="I620" s="295"/>
      <c r="J620" s="295"/>
      <c r="K620" s="295"/>
      <c r="L620" s="295"/>
      <c r="M620" s="295"/>
      <c r="N620" s="291"/>
      <c r="O620" s="295"/>
      <c r="P620" s="295"/>
      <c r="Q620" s="295"/>
      <c r="R620" s="295"/>
      <c r="S620" s="295"/>
      <c r="T620" s="295"/>
      <c r="U620" s="295"/>
      <c r="V620" s="295"/>
      <c r="W620" s="295"/>
      <c r="X620" s="295"/>
      <c r="Y620" s="410"/>
      <c r="Z620" s="410"/>
      <c r="AA620" s="410"/>
      <c r="AB620" s="410"/>
      <c r="AC620" s="410"/>
      <c r="AD620" s="410"/>
      <c r="AE620" s="410"/>
      <c r="AF620" s="410"/>
      <c r="AG620" s="410"/>
      <c r="AH620" s="410"/>
      <c r="AI620" s="410"/>
      <c r="AJ620" s="410"/>
      <c r="AK620" s="410"/>
      <c r="AL620" s="410"/>
      <c r="AM620" s="296">
        <f>SUM(Y620:AL620)</f>
        <v>0</v>
      </c>
    </row>
    <row r="621" spans="1:39" hidden="1" outlineLevel="1">
      <c r="A621" s="532"/>
      <c r="B621" s="294" t="s">
        <v>310</v>
      </c>
      <c r="C621" s="291" t="s">
        <v>163</v>
      </c>
      <c r="D621" s="295"/>
      <c r="E621" s="295"/>
      <c r="F621" s="295"/>
      <c r="G621" s="295"/>
      <c r="H621" s="295"/>
      <c r="I621" s="295"/>
      <c r="J621" s="295"/>
      <c r="K621" s="295"/>
      <c r="L621" s="295"/>
      <c r="M621" s="295"/>
      <c r="N621" s="468"/>
      <c r="O621" s="295"/>
      <c r="P621" s="295"/>
      <c r="Q621" s="295"/>
      <c r="R621" s="295"/>
      <c r="S621" s="295"/>
      <c r="T621" s="295"/>
      <c r="U621" s="295"/>
      <c r="V621" s="295"/>
      <c r="W621" s="295"/>
      <c r="X621" s="295"/>
      <c r="Y621" s="411">
        <v>0</v>
      </c>
      <c r="Z621" s="411">
        <v>0</v>
      </c>
      <c r="AA621" s="411">
        <v>0</v>
      </c>
      <c r="AB621" s="411">
        <v>0</v>
      </c>
      <c r="AC621" s="411">
        <v>0</v>
      </c>
      <c r="AD621" s="411">
        <v>0</v>
      </c>
      <c r="AE621" s="411">
        <v>0</v>
      </c>
      <c r="AF621" s="411">
        <v>0</v>
      </c>
      <c r="AG621" s="411">
        <v>0</v>
      </c>
      <c r="AH621" s="411">
        <v>0</v>
      </c>
      <c r="AI621" s="411">
        <v>0</v>
      </c>
      <c r="AJ621" s="411">
        <v>0</v>
      </c>
      <c r="AK621" s="411">
        <v>0</v>
      </c>
      <c r="AL621" s="411">
        <v>0</v>
      </c>
      <c r="AM621" s="297"/>
    </row>
    <row r="622" spans="1:39" hidden="1" outlineLevel="1">
      <c r="A622" s="532"/>
      <c r="B622" s="294"/>
      <c r="C622" s="291"/>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22"/>
      <c r="Z622" s="423"/>
      <c r="AA622" s="423"/>
      <c r="AB622" s="423"/>
      <c r="AC622" s="423"/>
      <c r="AD622" s="423"/>
      <c r="AE622" s="423"/>
      <c r="AF622" s="423"/>
      <c r="AG622" s="423"/>
      <c r="AH622" s="423"/>
      <c r="AI622" s="423"/>
      <c r="AJ622" s="423"/>
      <c r="AK622" s="423"/>
      <c r="AL622" s="423"/>
      <c r="AM622" s="297"/>
    </row>
    <row r="623" spans="1:39" ht="15.75" hidden="1" outlineLevel="1">
      <c r="A623" s="532"/>
      <c r="B623" s="319" t="s">
        <v>498</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hidden="1" outlineLevel="1">
      <c r="A624" s="532">
        <v>6</v>
      </c>
      <c r="B624" s="428" t="s">
        <v>99</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hidden="1" outlineLevel="1">
      <c r="A625" s="532"/>
      <c r="B625" s="294" t="s">
        <v>310</v>
      </c>
      <c r="C625" s="291" t="s">
        <v>163</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1">
        <v>0</v>
      </c>
      <c r="Z625" s="411">
        <v>0</v>
      </c>
      <c r="AA625" s="411">
        <v>0</v>
      </c>
      <c r="AB625" s="411">
        <v>0</v>
      </c>
      <c r="AC625" s="411">
        <v>0</v>
      </c>
      <c r="AD625" s="411">
        <v>0</v>
      </c>
      <c r="AE625" s="411">
        <v>0</v>
      </c>
      <c r="AF625" s="411">
        <v>0</v>
      </c>
      <c r="AG625" s="411">
        <v>0</v>
      </c>
      <c r="AH625" s="411">
        <v>0</v>
      </c>
      <c r="AI625" s="411">
        <v>0</v>
      </c>
      <c r="AJ625" s="411">
        <v>0</v>
      </c>
      <c r="AK625" s="411">
        <v>0</v>
      </c>
      <c r="AL625" s="411">
        <v>0</v>
      </c>
      <c r="AM625" s="311"/>
    </row>
    <row r="626" spans="1:39" hidden="1" outlineLevel="1">
      <c r="A626" s="532"/>
      <c r="B626" s="310"/>
      <c r="C626" s="312"/>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6"/>
      <c r="Z626" s="416"/>
      <c r="AA626" s="416"/>
      <c r="AB626" s="416"/>
      <c r="AC626" s="416"/>
      <c r="AD626" s="416"/>
      <c r="AE626" s="416"/>
      <c r="AF626" s="416"/>
      <c r="AG626" s="416"/>
      <c r="AH626" s="416"/>
      <c r="AI626" s="416"/>
      <c r="AJ626" s="416"/>
      <c r="AK626" s="416"/>
      <c r="AL626" s="416"/>
      <c r="AM626" s="313"/>
    </row>
    <row r="627" spans="1:39" ht="30" hidden="1" outlineLevel="1">
      <c r="A627" s="532">
        <v>7</v>
      </c>
      <c r="B627" s="428" t="s">
        <v>100</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hidden="1" outlineLevel="1">
      <c r="A628" s="532"/>
      <c r="B628" s="294" t="s">
        <v>310</v>
      </c>
      <c r="C628" s="291" t="s">
        <v>163</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1">
        <v>0</v>
      </c>
      <c r="Z628" s="411">
        <v>0</v>
      </c>
      <c r="AA628" s="411">
        <v>0</v>
      </c>
      <c r="AB628" s="411">
        <v>0</v>
      </c>
      <c r="AC628" s="411">
        <v>0</v>
      </c>
      <c r="AD628" s="411">
        <v>0</v>
      </c>
      <c r="AE628" s="411">
        <v>0</v>
      </c>
      <c r="AF628" s="411">
        <v>0</v>
      </c>
      <c r="AG628" s="411">
        <v>0</v>
      </c>
      <c r="AH628" s="411">
        <v>0</v>
      </c>
      <c r="AI628" s="411">
        <v>0</v>
      </c>
      <c r="AJ628" s="411">
        <v>0</v>
      </c>
      <c r="AK628" s="411">
        <v>0</v>
      </c>
      <c r="AL628" s="411">
        <v>0</v>
      </c>
      <c r="AM628" s="311"/>
    </row>
    <row r="629" spans="1:39" hidden="1" outlineLevel="1">
      <c r="A629" s="532"/>
      <c r="B629" s="314"/>
      <c r="C629" s="312"/>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16"/>
      <c r="Z629" s="417"/>
      <c r="AA629" s="416"/>
      <c r="AB629" s="416"/>
      <c r="AC629" s="416"/>
      <c r="AD629" s="416"/>
      <c r="AE629" s="416"/>
      <c r="AF629" s="416"/>
      <c r="AG629" s="416"/>
      <c r="AH629" s="416"/>
      <c r="AI629" s="416"/>
      <c r="AJ629" s="416"/>
      <c r="AK629" s="416"/>
      <c r="AL629" s="416"/>
      <c r="AM629" s="313"/>
    </row>
    <row r="630" spans="1:39" ht="30" hidden="1" outlineLevel="1">
      <c r="A630" s="532">
        <v>8</v>
      </c>
      <c r="B630" s="428" t="s">
        <v>101</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5"/>
      <c r="Z630" s="410"/>
      <c r="AA630" s="410"/>
      <c r="AB630" s="410"/>
      <c r="AC630" s="410"/>
      <c r="AD630" s="410"/>
      <c r="AE630" s="410"/>
      <c r="AF630" s="415"/>
      <c r="AG630" s="415"/>
      <c r="AH630" s="415"/>
      <c r="AI630" s="415"/>
      <c r="AJ630" s="415"/>
      <c r="AK630" s="415"/>
      <c r="AL630" s="415"/>
      <c r="AM630" s="296">
        <f>SUM(Y630:AL630)</f>
        <v>0</v>
      </c>
    </row>
    <row r="631" spans="1:39" hidden="1" outlineLevel="1">
      <c r="A631" s="532"/>
      <c r="B631" s="294" t="s">
        <v>310</v>
      </c>
      <c r="C631" s="291" t="s">
        <v>163</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11">
        <v>0</v>
      </c>
      <c r="Z631" s="411">
        <v>0</v>
      </c>
      <c r="AA631" s="411">
        <v>0</v>
      </c>
      <c r="AB631" s="411">
        <v>0</v>
      </c>
      <c r="AC631" s="411">
        <v>0</v>
      </c>
      <c r="AD631" s="411">
        <v>0</v>
      </c>
      <c r="AE631" s="411">
        <v>0</v>
      </c>
      <c r="AF631" s="411">
        <v>0</v>
      </c>
      <c r="AG631" s="411">
        <v>0</v>
      </c>
      <c r="AH631" s="411">
        <v>0</v>
      </c>
      <c r="AI631" s="411">
        <v>0</v>
      </c>
      <c r="AJ631" s="411">
        <v>0</v>
      </c>
      <c r="AK631" s="411">
        <v>0</v>
      </c>
      <c r="AL631" s="411">
        <v>0</v>
      </c>
      <c r="AM631" s="311"/>
    </row>
    <row r="632" spans="1:39" hidden="1" outlineLevel="1">
      <c r="A632" s="532"/>
      <c r="B632" s="314"/>
      <c r="C632" s="312"/>
      <c r="D632" s="316"/>
      <c r="E632" s="316"/>
      <c r="F632" s="316"/>
      <c r="G632" s="316"/>
      <c r="H632" s="316"/>
      <c r="I632" s="316"/>
      <c r="J632" s="316"/>
      <c r="K632" s="316"/>
      <c r="L632" s="316"/>
      <c r="M632" s="316"/>
      <c r="N632" s="291"/>
      <c r="O632" s="316"/>
      <c r="P632" s="316"/>
      <c r="Q632" s="316"/>
      <c r="R632" s="316"/>
      <c r="S632" s="316"/>
      <c r="T632" s="316"/>
      <c r="U632" s="316"/>
      <c r="V632" s="316"/>
      <c r="W632" s="316"/>
      <c r="X632" s="316"/>
      <c r="Y632" s="416"/>
      <c r="Z632" s="417"/>
      <c r="AA632" s="416"/>
      <c r="AB632" s="416"/>
      <c r="AC632" s="416"/>
      <c r="AD632" s="416"/>
      <c r="AE632" s="416"/>
      <c r="AF632" s="416"/>
      <c r="AG632" s="416"/>
      <c r="AH632" s="416"/>
      <c r="AI632" s="416"/>
      <c r="AJ632" s="416"/>
      <c r="AK632" s="416"/>
      <c r="AL632" s="416"/>
      <c r="AM632" s="313"/>
    </row>
    <row r="633" spans="1:39" ht="30" hidden="1" outlineLevel="1">
      <c r="A633" s="532">
        <v>9</v>
      </c>
      <c r="B633" s="428" t="s">
        <v>102</v>
      </c>
      <c r="C633" s="291" t="s">
        <v>25</v>
      </c>
      <c r="D633" s="295"/>
      <c r="E633" s="295"/>
      <c r="F633" s="295"/>
      <c r="G633" s="295"/>
      <c r="H633" s="295"/>
      <c r="I633" s="295"/>
      <c r="J633" s="295"/>
      <c r="K633" s="295"/>
      <c r="L633" s="295"/>
      <c r="M633" s="295"/>
      <c r="N633" s="295">
        <v>12</v>
      </c>
      <c r="O633" s="295"/>
      <c r="P633" s="295"/>
      <c r="Q633" s="295"/>
      <c r="R633" s="295"/>
      <c r="S633" s="295"/>
      <c r="T633" s="295"/>
      <c r="U633" s="295"/>
      <c r="V633" s="295"/>
      <c r="W633" s="295"/>
      <c r="X633" s="295"/>
      <c r="Y633" s="415"/>
      <c r="Z633" s="410"/>
      <c r="AA633" s="410"/>
      <c r="AB633" s="410"/>
      <c r="AC633" s="410"/>
      <c r="AD633" s="410"/>
      <c r="AE633" s="410"/>
      <c r="AF633" s="415"/>
      <c r="AG633" s="415"/>
      <c r="AH633" s="415"/>
      <c r="AI633" s="415"/>
      <c r="AJ633" s="415"/>
      <c r="AK633" s="415"/>
      <c r="AL633" s="415"/>
      <c r="AM633" s="296">
        <f>SUM(Y633:AL633)</f>
        <v>0</v>
      </c>
    </row>
    <row r="634" spans="1:39" hidden="1" outlineLevel="1">
      <c r="A634" s="532"/>
      <c r="B634" s="294" t="s">
        <v>310</v>
      </c>
      <c r="C634" s="291" t="s">
        <v>163</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1">
        <v>0</v>
      </c>
      <c r="Z634" s="411">
        <v>0</v>
      </c>
      <c r="AA634" s="411">
        <v>0</v>
      </c>
      <c r="AB634" s="411">
        <v>0</v>
      </c>
      <c r="AC634" s="411">
        <v>0</v>
      </c>
      <c r="AD634" s="411">
        <v>0</v>
      </c>
      <c r="AE634" s="411">
        <v>0</v>
      </c>
      <c r="AF634" s="411">
        <v>0</v>
      </c>
      <c r="AG634" s="411">
        <v>0</v>
      </c>
      <c r="AH634" s="411">
        <v>0</v>
      </c>
      <c r="AI634" s="411">
        <v>0</v>
      </c>
      <c r="AJ634" s="411">
        <v>0</v>
      </c>
      <c r="AK634" s="411">
        <v>0</v>
      </c>
      <c r="AL634" s="411">
        <v>0</v>
      </c>
      <c r="AM634" s="311"/>
    </row>
    <row r="635" spans="1:39" hidden="1" outlineLevel="1">
      <c r="A635" s="532"/>
      <c r="B635" s="314"/>
      <c r="C635" s="312"/>
      <c r="D635" s="316"/>
      <c r="E635" s="316"/>
      <c r="F635" s="316"/>
      <c r="G635" s="316"/>
      <c r="H635" s="316"/>
      <c r="I635" s="316"/>
      <c r="J635" s="316"/>
      <c r="K635" s="316"/>
      <c r="L635" s="316"/>
      <c r="M635" s="316"/>
      <c r="N635" s="291"/>
      <c r="O635" s="316"/>
      <c r="P635" s="316"/>
      <c r="Q635" s="316"/>
      <c r="R635" s="316"/>
      <c r="S635" s="316"/>
      <c r="T635" s="316"/>
      <c r="U635" s="316"/>
      <c r="V635" s="316"/>
      <c r="W635" s="316"/>
      <c r="X635" s="316"/>
      <c r="Y635" s="416"/>
      <c r="Z635" s="416"/>
      <c r="AA635" s="416"/>
      <c r="AB635" s="416"/>
      <c r="AC635" s="416"/>
      <c r="AD635" s="416"/>
      <c r="AE635" s="416"/>
      <c r="AF635" s="416"/>
      <c r="AG635" s="416"/>
      <c r="AH635" s="416"/>
      <c r="AI635" s="416"/>
      <c r="AJ635" s="416"/>
      <c r="AK635" s="416"/>
      <c r="AL635" s="416"/>
      <c r="AM635" s="313"/>
    </row>
    <row r="636" spans="1:39" ht="30" hidden="1" outlineLevel="1">
      <c r="A636" s="532">
        <v>10</v>
      </c>
      <c r="B636" s="428" t="s">
        <v>103</v>
      </c>
      <c r="C636" s="291" t="s">
        <v>25</v>
      </c>
      <c r="D636" s="295"/>
      <c r="E636" s="295"/>
      <c r="F636" s="295"/>
      <c r="G636" s="295"/>
      <c r="H636" s="295"/>
      <c r="I636" s="295"/>
      <c r="J636" s="295"/>
      <c r="K636" s="295"/>
      <c r="L636" s="295"/>
      <c r="M636" s="295"/>
      <c r="N636" s="295">
        <v>3</v>
      </c>
      <c r="O636" s="295"/>
      <c r="P636" s="295"/>
      <c r="Q636" s="295"/>
      <c r="R636" s="295"/>
      <c r="S636" s="295"/>
      <c r="T636" s="295"/>
      <c r="U636" s="295"/>
      <c r="V636" s="295"/>
      <c r="W636" s="295"/>
      <c r="X636" s="295"/>
      <c r="Y636" s="415"/>
      <c r="Z636" s="410"/>
      <c r="AA636" s="410"/>
      <c r="AB636" s="410"/>
      <c r="AC636" s="410"/>
      <c r="AD636" s="410"/>
      <c r="AE636" s="410"/>
      <c r="AF636" s="415"/>
      <c r="AG636" s="415"/>
      <c r="AH636" s="415"/>
      <c r="AI636" s="415"/>
      <c r="AJ636" s="415"/>
      <c r="AK636" s="415"/>
      <c r="AL636" s="415"/>
      <c r="AM636" s="296">
        <f>SUM(Y636:AL636)</f>
        <v>0</v>
      </c>
    </row>
    <row r="637" spans="1:39" hidden="1" outlineLevel="1">
      <c r="A637" s="532"/>
      <c r="B637" s="294" t="s">
        <v>310</v>
      </c>
      <c r="C637" s="291" t="s">
        <v>163</v>
      </c>
      <c r="D637" s="295"/>
      <c r="E637" s="295"/>
      <c r="F637" s="295"/>
      <c r="G637" s="295"/>
      <c r="H637" s="295"/>
      <c r="I637" s="295"/>
      <c r="J637" s="295"/>
      <c r="K637" s="295"/>
      <c r="L637" s="295"/>
      <c r="M637" s="295"/>
      <c r="N637" s="295">
        <v>3</v>
      </c>
      <c r="O637" s="295"/>
      <c r="P637" s="295"/>
      <c r="Q637" s="295"/>
      <c r="R637" s="295"/>
      <c r="S637" s="295"/>
      <c r="T637" s="295"/>
      <c r="U637" s="295"/>
      <c r="V637" s="295"/>
      <c r="W637" s="295"/>
      <c r="X637" s="295"/>
      <c r="Y637" s="411">
        <v>0</v>
      </c>
      <c r="Z637" s="411">
        <v>0</v>
      </c>
      <c r="AA637" s="411">
        <v>0</v>
      </c>
      <c r="AB637" s="411">
        <v>0</v>
      </c>
      <c r="AC637" s="411">
        <v>0</v>
      </c>
      <c r="AD637" s="411">
        <v>0</v>
      </c>
      <c r="AE637" s="411">
        <v>0</v>
      </c>
      <c r="AF637" s="411">
        <v>0</v>
      </c>
      <c r="AG637" s="411">
        <v>0</v>
      </c>
      <c r="AH637" s="411">
        <v>0</v>
      </c>
      <c r="AI637" s="411">
        <v>0</v>
      </c>
      <c r="AJ637" s="411">
        <v>0</v>
      </c>
      <c r="AK637" s="411">
        <v>0</v>
      </c>
      <c r="AL637" s="411">
        <v>0</v>
      </c>
      <c r="AM637" s="311"/>
    </row>
    <row r="638" spans="1:39" hidden="1" outlineLevel="1">
      <c r="A638" s="532"/>
      <c r="B638" s="314"/>
      <c r="C638" s="312"/>
      <c r="D638" s="316"/>
      <c r="E638" s="316"/>
      <c r="F638" s="316"/>
      <c r="G638" s="316"/>
      <c r="H638" s="316"/>
      <c r="I638" s="316"/>
      <c r="J638" s="316"/>
      <c r="K638" s="316"/>
      <c r="L638" s="316"/>
      <c r="M638" s="316"/>
      <c r="N638" s="291"/>
      <c r="O638" s="316"/>
      <c r="P638" s="316"/>
      <c r="Q638" s="316"/>
      <c r="R638" s="316"/>
      <c r="S638" s="316"/>
      <c r="T638" s="316"/>
      <c r="U638" s="316"/>
      <c r="V638" s="316"/>
      <c r="W638" s="316"/>
      <c r="X638" s="316"/>
      <c r="Y638" s="416"/>
      <c r="Z638" s="417"/>
      <c r="AA638" s="416"/>
      <c r="AB638" s="416"/>
      <c r="AC638" s="416"/>
      <c r="AD638" s="416"/>
      <c r="AE638" s="416"/>
      <c r="AF638" s="416"/>
      <c r="AG638" s="416"/>
      <c r="AH638" s="416"/>
      <c r="AI638" s="416"/>
      <c r="AJ638" s="416"/>
      <c r="AK638" s="416"/>
      <c r="AL638" s="416"/>
      <c r="AM638" s="313"/>
    </row>
    <row r="639" spans="1:39" ht="15.75" hidden="1" outlineLevel="1">
      <c r="A639" s="532"/>
      <c r="B639" s="288" t="s">
        <v>10</v>
      </c>
      <c r="C639" s="289"/>
      <c r="D639" s="289"/>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39" ht="30" hidden="1" outlineLevel="1">
      <c r="A640" s="532">
        <v>11</v>
      </c>
      <c r="B640" s="428" t="s">
        <v>104</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40" hidden="1" outlineLevel="1">
      <c r="A641" s="532"/>
      <c r="B641" s="294" t="s">
        <v>310</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1">
        <v>0</v>
      </c>
      <c r="Z641" s="411">
        <v>0</v>
      </c>
      <c r="AA641" s="411">
        <v>0</v>
      </c>
      <c r="AB641" s="411">
        <v>0</v>
      </c>
      <c r="AC641" s="411">
        <v>0</v>
      </c>
      <c r="AD641" s="411">
        <v>0</v>
      </c>
      <c r="AE641" s="411">
        <v>0</v>
      </c>
      <c r="AF641" s="411">
        <v>0</v>
      </c>
      <c r="AG641" s="411">
        <v>0</v>
      </c>
      <c r="AH641" s="411">
        <v>0</v>
      </c>
      <c r="AI641" s="411">
        <v>0</v>
      </c>
      <c r="AJ641" s="411">
        <v>0</v>
      </c>
      <c r="AK641" s="411">
        <v>0</v>
      </c>
      <c r="AL641" s="411">
        <v>0</v>
      </c>
      <c r="AM641" s="297"/>
    </row>
    <row r="642" spans="1:40" hidden="1" outlineLevel="1">
      <c r="A642" s="532"/>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1"/>
      <c r="AA642" s="421"/>
      <c r="AB642" s="421"/>
      <c r="AC642" s="421"/>
      <c r="AD642" s="421"/>
      <c r="AE642" s="421"/>
      <c r="AF642" s="421"/>
      <c r="AG642" s="421"/>
      <c r="AH642" s="421"/>
      <c r="AI642" s="421"/>
      <c r="AJ642" s="421"/>
      <c r="AK642" s="421"/>
      <c r="AL642" s="421"/>
      <c r="AM642" s="306"/>
    </row>
    <row r="643" spans="1:40" ht="45" hidden="1" outlineLevel="1">
      <c r="A643" s="532">
        <v>12</v>
      </c>
      <c r="B643" s="428" t="s">
        <v>105</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0"/>
      <c r="Z643" s="410"/>
      <c r="AA643" s="410"/>
      <c r="AB643" s="410"/>
      <c r="AC643" s="410"/>
      <c r="AD643" s="410"/>
      <c r="AE643" s="410"/>
      <c r="AF643" s="415"/>
      <c r="AG643" s="415"/>
      <c r="AH643" s="415"/>
      <c r="AI643" s="415"/>
      <c r="AJ643" s="415"/>
      <c r="AK643" s="415"/>
      <c r="AL643" s="415"/>
      <c r="AM643" s="296">
        <f>SUM(Y643:AL643)</f>
        <v>0</v>
      </c>
    </row>
    <row r="644" spans="1:40" hidden="1" outlineLevel="1">
      <c r="A644" s="532"/>
      <c r="B644" s="294" t="s">
        <v>310</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411">
        <v>0</v>
      </c>
      <c r="Z644" s="411">
        <v>0</v>
      </c>
      <c r="AA644" s="411">
        <v>0</v>
      </c>
      <c r="AB644" s="411">
        <v>0</v>
      </c>
      <c r="AC644" s="411">
        <v>0</v>
      </c>
      <c r="AD644" s="411">
        <v>0</v>
      </c>
      <c r="AE644" s="411">
        <v>0</v>
      </c>
      <c r="AF644" s="411">
        <v>0</v>
      </c>
      <c r="AG644" s="411">
        <v>0</v>
      </c>
      <c r="AH644" s="411">
        <v>0</v>
      </c>
      <c r="AI644" s="411">
        <v>0</v>
      </c>
      <c r="AJ644" s="411">
        <v>0</v>
      </c>
      <c r="AK644" s="411">
        <v>0</v>
      </c>
      <c r="AL644" s="411">
        <v>0</v>
      </c>
      <c r="AM644" s="297"/>
    </row>
    <row r="645" spans="1:40" hidden="1" outlineLevel="1">
      <c r="A645" s="532"/>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2"/>
      <c r="AA645" s="412"/>
      <c r="AB645" s="412"/>
      <c r="AC645" s="412"/>
      <c r="AD645" s="412"/>
      <c r="AE645" s="412"/>
      <c r="AF645" s="412"/>
      <c r="AG645" s="412"/>
      <c r="AH645" s="412"/>
      <c r="AI645" s="412"/>
      <c r="AJ645" s="412"/>
      <c r="AK645" s="412"/>
      <c r="AL645" s="412"/>
      <c r="AM645" s="306"/>
    </row>
    <row r="646" spans="1:40" ht="30" hidden="1" outlineLevel="1">
      <c r="A646" s="532">
        <v>13</v>
      </c>
      <c r="B646" s="428" t="s">
        <v>106</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0"/>
      <c r="Z646" s="410"/>
      <c r="AA646" s="410"/>
      <c r="AB646" s="410"/>
      <c r="AC646" s="410"/>
      <c r="AD646" s="410"/>
      <c r="AE646" s="410"/>
      <c r="AF646" s="415"/>
      <c r="AG646" s="415"/>
      <c r="AH646" s="415"/>
      <c r="AI646" s="415"/>
      <c r="AJ646" s="415"/>
      <c r="AK646" s="415"/>
      <c r="AL646" s="415"/>
      <c r="AM646" s="296">
        <f>SUM(Y646:AL646)</f>
        <v>0</v>
      </c>
    </row>
    <row r="647" spans="1:40" hidden="1" outlineLevel="1">
      <c r="A647" s="532"/>
      <c r="B647" s="294" t="s">
        <v>310</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11">
        <v>0</v>
      </c>
      <c r="Z647" s="411">
        <v>0</v>
      </c>
      <c r="AA647" s="411">
        <v>0</v>
      </c>
      <c r="AB647" s="411">
        <v>0</v>
      </c>
      <c r="AC647" s="411">
        <v>0</v>
      </c>
      <c r="AD647" s="411">
        <v>0</v>
      </c>
      <c r="AE647" s="411">
        <v>0</v>
      </c>
      <c r="AF647" s="411">
        <v>0</v>
      </c>
      <c r="AG647" s="411">
        <v>0</v>
      </c>
      <c r="AH647" s="411">
        <v>0</v>
      </c>
      <c r="AI647" s="411">
        <v>0</v>
      </c>
      <c r="AJ647" s="411">
        <v>0</v>
      </c>
      <c r="AK647" s="411">
        <v>0</v>
      </c>
      <c r="AL647" s="411">
        <v>0</v>
      </c>
      <c r="AM647" s="306"/>
    </row>
    <row r="648" spans="1:40" hidden="1" outlineLevel="1">
      <c r="A648" s="532"/>
      <c r="B648" s="315"/>
      <c r="C648" s="305"/>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40" ht="15.75" hidden="1" outlineLevel="1">
      <c r="A649" s="532"/>
      <c r="B649" s="288" t="s">
        <v>107</v>
      </c>
      <c r="C649" s="289"/>
      <c r="D649" s="290"/>
      <c r="E649" s="290"/>
      <c r="F649" s="290"/>
      <c r="G649" s="290"/>
      <c r="H649" s="290"/>
      <c r="I649" s="290"/>
      <c r="J649" s="290"/>
      <c r="K649" s="290"/>
      <c r="L649" s="290"/>
      <c r="M649" s="290"/>
      <c r="N649" s="290"/>
      <c r="O649" s="290"/>
      <c r="P649" s="289"/>
      <c r="Q649" s="289"/>
      <c r="R649" s="289"/>
      <c r="S649" s="289"/>
      <c r="T649" s="289"/>
      <c r="U649" s="289"/>
      <c r="V649" s="289"/>
      <c r="W649" s="289"/>
      <c r="X649" s="289"/>
      <c r="Y649" s="414"/>
      <c r="Z649" s="414"/>
      <c r="AA649" s="414"/>
      <c r="AB649" s="414"/>
      <c r="AC649" s="414"/>
      <c r="AD649" s="414"/>
      <c r="AE649" s="414"/>
      <c r="AF649" s="414"/>
      <c r="AG649" s="414"/>
      <c r="AH649" s="414"/>
      <c r="AI649" s="414"/>
      <c r="AJ649" s="414"/>
      <c r="AK649" s="414"/>
      <c r="AL649" s="414"/>
      <c r="AM649" s="292"/>
    </row>
    <row r="650" spans="1:40" hidden="1" outlineLevel="1">
      <c r="A650" s="532">
        <v>14</v>
      </c>
      <c r="B650" s="315" t="s">
        <v>108</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10"/>
      <c r="Z650" s="410"/>
      <c r="AA650" s="410"/>
      <c r="AB650" s="410"/>
      <c r="AC650" s="410"/>
      <c r="AD650" s="410"/>
      <c r="AE650" s="410"/>
      <c r="AF650" s="410"/>
      <c r="AG650" s="410"/>
      <c r="AH650" s="410"/>
      <c r="AI650" s="410"/>
      <c r="AJ650" s="410"/>
      <c r="AK650" s="410"/>
      <c r="AL650" s="410"/>
      <c r="AM650" s="296">
        <f>SUM(Y650:AL650)</f>
        <v>0</v>
      </c>
    </row>
    <row r="651" spans="1:40" hidden="1" outlineLevel="1">
      <c r="A651" s="532"/>
      <c r="B651" s="294" t="s">
        <v>310</v>
      </c>
      <c r="C651" s="291" t="s">
        <v>163</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11">
        <v>0</v>
      </c>
      <c r="Z651" s="411">
        <v>0</v>
      </c>
      <c r="AA651" s="411">
        <v>0</v>
      </c>
      <c r="AB651" s="411">
        <v>0</v>
      </c>
      <c r="AC651" s="411">
        <v>0</v>
      </c>
      <c r="AD651" s="411">
        <v>0</v>
      </c>
      <c r="AE651" s="411">
        <v>0</v>
      </c>
      <c r="AF651" s="411">
        <v>0</v>
      </c>
      <c r="AG651" s="411">
        <v>0</v>
      </c>
      <c r="AH651" s="411">
        <v>0</v>
      </c>
      <c r="AI651" s="411">
        <v>0</v>
      </c>
      <c r="AJ651" s="411">
        <v>0</v>
      </c>
      <c r="AK651" s="411">
        <v>0</v>
      </c>
      <c r="AL651" s="411">
        <v>0</v>
      </c>
      <c r="AM651" s="516"/>
      <c r="AN651" s="629"/>
    </row>
    <row r="652" spans="1:40" hidden="1" outlineLevel="1">
      <c r="A652" s="532"/>
      <c r="B652" s="315"/>
      <c r="C652" s="305"/>
      <c r="D652" s="291"/>
      <c r="E652" s="291"/>
      <c r="F652" s="291"/>
      <c r="G652" s="291"/>
      <c r="H652" s="291"/>
      <c r="I652" s="291"/>
      <c r="J652" s="291"/>
      <c r="K652" s="291"/>
      <c r="L652" s="291"/>
      <c r="M652" s="291"/>
      <c r="N652" s="468"/>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1"/>
      <c r="AN652" s="629"/>
    </row>
    <row r="653" spans="1:40" s="309" customFormat="1" ht="15.75" hidden="1" outlineLevel="1">
      <c r="A653" s="532"/>
      <c r="B653" s="288" t="s">
        <v>490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6"/>
      <c r="AF653" s="416"/>
      <c r="AG653" s="416"/>
      <c r="AH653" s="416"/>
      <c r="AI653" s="416"/>
      <c r="AJ653" s="416"/>
      <c r="AK653" s="416"/>
      <c r="AL653" s="416"/>
      <c r="AM653" s="517"/>
      <c r="AN653" s="630"/>
    </row>
    <row r="654" spans="1:40" hidden="1" outlineLevel="1">
      <c r="A654" s="532">
        <v>15</v>
      </c>
      <c r="B654" s="294" t="s">
        <v>495</v>
      </c>
      <c r="C654" s="291" t="s">
        <v>25</v>
      </c>
      <c r="D654" s="295"/>
      <c r="E654" s="295"/>
      <c r="F654" s="295"/>
      <c r="G654" s="295"/>
      <c r="H654" s="295"/>
      <c r="I654" s="295"/>
      <c r="J654" s="295"/>
      <c r="K654" s="295"/>
      <c r="L654" s="295"/>
      <c r="M654" s="295"/>
      <c r="N654" s="295">
        <v>0</v>
      </c>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40" hidden="1" outlineLevel="1">
      <c r="A655" s="532"/>
      <c r="B655" s="294" t="s">
        <v>310</v>
      </c>
      <c r="C655" s="291" t="s">
        <v>163</v>
      </c>
      <c r="D655" s="295"/>
      <c r="E655" s="295"/>
      <c r="F655" s="295"/>
      <c r="G655" s="295"/>
      <c r="H655" s="295"/>
      <c r="I655" s="295"/>
      <c r="J655" s="295"/>
      <c r="K655" s="295"/>
      <c r="L655" s="295"/>
      <c r="M655" s="295"/>
      <c r="N655" s="295">
        <v>0</v>
      </c>
      <c r="O655" s="295"/>
      <c r="P655" s="295"/>
      <c r="Q655" s="295"/>
      <c r="R655" s="295"/>
      <c r="S655" s="295"/>
      <c r="T655" s="295"/>
      <c r="U655" s="295"/>
      <c r="V655" s="295"/>
      <c r="W655" s="295"/>
      <c r="X655" s="295"/>
      <c r="Y655" s="411">
        <v>0</v>
      </c>
      <c r="Z655" s="411">
        <v>0</v>
      </c>
      <c r="AA655" s="411">
        <v>0</v>
      </c>
      <c r="AB655" s="411">
        <v>0</v>
      </c>
      <c r="AC655" s="411">
        <v>0</v>
      </c>
      <c r="AD655" s="411">
        <v>0</v>
      </c>
      <c r="AE655" s="411">
        <v>0</v>
      </c>
      <c r="AF655" s="411">
        <v>0</v>
      </c>
      <c r="AG655" s="411">
        <v>0</v>
      </c>
      <c r="AH655" s="411">
        <v>0</v>
      </c>
      <c r="AI655" s="411">
        <v>0</v>
      </c>
      <c r="AJ655" s="411">
        <v>0</v>
      </c>
      <c r="AK655" s="411">
        <v>0</v>
      </c>
      <c r="AL655" s="411">
        <v>0</v>
      </c>
      <c r="AM655" s="297"/>
    </row>
    <row r="656" spans="1:40" hidden="1" outlineLevel="1">
      <c r="A656" s="532"/>
      <c r="B656" s="315"/>
      <c r="C656" s="305"/>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s="283" customFormat="1" hidden="1" outlineLevel="1">
      <c r="A657" s="532">
        <v>16</v>
      </c>
      <c r="B657" s="324" t="s">
        <v>491</v>
      </c>
      <c r="C657" s="291" t="s">
        <v>25</v>
      </c>
      <c r="D657" s="295"/>
      <c r="E657" s="295"/>
      <c r="F657" s="295"/>
      <c r="G657" s="295"/>
      <c r="H657" s="295"/>
      <c r="I657" s="295"/>
      <c r="J657" s="295"/>
      <c r="K657" s="295"/>
      <c r="L657" s="295"/>
      <c r="M657" s="295"/>
      <c r="N657" s="295">
        <v>0</v>
      </c>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s="283" customFormat="1" hidden="1" outlineLevel="1">
      <c r="A658" s="532"/>
      <c r="B658" s="294" t="s">
        <v>310</v>
      </c>
      <c r="C658" s="291" t="s">
        <v>163</v>
      </c>
      <c r="D658" s="295"/>
      <c r="E658" s="295"/>
      <c r="F658" s="295"/>
      <c r="G658" s="295"/>
      <c r="H658" s="295"/>
      <c r="I658" s="295"/>
      <c r="J658" s="295"/>
      <c r="K658" s="295"/>
      <c r="L658" s="295"/>
      <c r="M658" s="295"/>
      <c r="N658" s="295">
        <v>0</v>
      </c>
      <c r="O658" s="295"/>
      <c r="P658" s="295"/>
      <c r="Q658" s="295"/>
      <c r="R658" s="295"/>
      <c r="S658" s="295"/>
      <c r="T658" s="295"/>
      <c r="U658" s="295"/>
      <c r="V658" s="295"/>
      <c r="W658" s="295"/>
      <c r="X658" s="295"/>
      <c r="Y658" s="411">
        <v>0</v>
      </c>
      <c r="Z658" s="411">
        <v>0</v>
      </c>
      <c r="AA658" s="411">
        <v>0</v>
      </c>
      <c r="AB658" s="411">
        <v>0</v>
      </c>
      <c r="AC658" s="411">
        <v>0</v>
      </c>
      <c r="AD658" s="411">
        <v>0</v>
      </c>
      <c r="AE658" s="411">
        <v>0</v>
      </c>
      <c r="AF658" s="411">
        <v>0</v>
      </c>
      <c r="AG658" s="411">
        <v>0</v>
      </c>
      <c r="AH658" s="411">
        <v>0</v>
      </c>
      <c r="AI658" s="411">
        <v>0</v>
      </c>
      <c r="AJ658" s="411">
        <v>0</v>
      </c>
      <c r="AK658" s="411">
        <v>0</v>
      </c>
      <c r="AL658" s="411">
        <v>0</v>
      </c>
      <c r="AM658" s="297"/>
    </row>
    <row r="659" spans="1:39" s="283" customFormat="1" hidden="1" outlineLevel="1">
      <c r="A659" s="532"/>
      <c r="B659" s="32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12"/>
      <c r="AA659" s="412"/>
      <c r="AB659" s="412"/>
      <c r="AC659" s="412"/>
      <c r="AD659" s="412"/>
      <c r="AE659" s="416"/>
      <c r="AF659" s="416"/>
      <c r="AG659" s="416"/>
      <c r="AH659" s="416"/>
      <c r="AI659" s="416"/>
      <c r="AJ659" s="416"/>
      <c r="AK659" s="416"/>
      <c r="AL659" s="416"/>
      <c r="AM659" s="313"/>
    </row>
    <row r="660" spans="1:39" ht="15.75" hidden="1" outlineLevel="1">
      <c r="A660" s="532"/>
      <c r="B660" s="519" t="s">
        <v>496</v>
      </c>
      <c r="C660" s="320"/>
      <c r="D660" s="290"/>
      <c r="E660" s="289"/>
      <c r="F660" s="289"/>
      <c r="G660" s="289"/>
      <c r="H660" s="289"/>
      <c r="I660" s="289"/>
      <c r="J660" s="289"/>
      <c r="K660" s="289"/>
      <c r="L660" s="289"/>
      <c r="M660" s="289"/>
      <c r="N660" s="290"/>
      <c r="O660" s="289"/>
      <c r="P660" s="289"/>
      <c r="Q660" s="289"/>
      <c r="R660" s="289"/>
      <c r="S660" s="289"/>
      <c r="T660" s="289"/>
      <c r="U660" s="289"/>
      <c r="V660" s="289"/>
      <c r="W660" s="289"/>
      <c r="X660" s="289"/>
      <c r="Y660" s="414"/>
      <c r="Z660" s="414"/>
      <c r="AA660" s="414"/>
      <c r="AB660" s="414"/>
      <c r="AC660" s="414"/>
      <c r="AD660" s="414"/>
      <c r="AE660" s="414"/>
      <c r="AF660" s="414"/>
      <c r="AG660" s="414"/>
      <c r="AH660" s="414"/>
      <c r="AI660" s="414"/>
      <c r="AJ660" s="414"/>
      <c r="AK660" s="414"/>
      <c r="AL660" s="414"/>
      <c r="AM660" s="292"/>
    </row>
    <row r="661" spans="1:39" hidden="1" outlineLevel="1">
      <c r="A661" s="532">
        <v>17</v>
      </c>
      <c r="B661" s="428" t="s">
        <v>112</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hidden="1" outlineLevel="1">
      <c r="A662" s="532"/>
      <c r="B662" s="294" t="s">
        <v>310</v>
      </c>
      <c r="C662" s="291" t="s">
        <v>163</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11">
        <v>0</v>
      </c>
      <c r="Z662" s="411">
        <v>0</v>
      </c>
      <c r="AA662" s="411">
        <v>0</v>
      </c>
      <c r="AB662" s="411">
        <v>0</v>
      </c>
      <c r="AC662" s="411">
        <v>0</v>
      </c>
      <c r="AD662" s="411">
        <v>0</v>
      </c>
      <c r="AE662" s="411">
        <v>0</v>
      </c>
      <c r="AF662" s="411">
        <v>0</v>
      </c>
      <c r="AG662" s="411">
        <v>0</v>
      </c>
      <c r="AH662" s="411">
        <v>0</v>
      </c>
      <c r="AI662" s="411">
        <v>0</v>
      </c>
      <c r="AJ662" s="411">
        <v>0</v>
      </c>
      <c r="AK662" s="411">
        <v>0</v>
      </c>
      <c r="AL662" s="411">
        <v>0</v>
      </c>
      <c r="AM662" s="306"/>
    </row>
    <row r="663" spans="1:39" hidden="1" outlineLevel="1">
      <c r="A663" s="532"/>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idden="1" outlineLevel="1">
      <c r="A664" s="532">
        <v>18</v>
      </c>
      <c r="B664" s="428" t="s">
        <v>109</v>
      </c>
      <c r="C664" s="291" t="s">
        <v>25</v>
      </c>
      <c r="D664" s="295"/>
      <c r="E664" s="295"/>
      <c r="F664" s="295"/>
      <c r="G664" s="295"/>
      <c r="H664" s="295"/>
      <c r="I664" s="295"/>
      <c r="J664" s="295"/>
      <c r="K664" s="295"/>
      <c r="L664" s="295"/>
      <c r="M664" s="295"/>
      <c r="N664" s="295">
        <v>12</v>
      </c>
      <c r="O664" s="295"/>
      <c r="P664" s="295"/>
      <c r="Q664" s="295"/>
      <c r="R664" s="295"/>
      <c r="S664" s="295"/>
      <c r="T664" s="295"/>
      <c r="U664" s="295"/>
      <c r="V664" s="295"/>
      <c r="W664" s="295"/>
      <c r="X664" s="295"/>
      <c r="Y664" s="426"/>
      <c r="Z664" s="410"/>
      <c r="AA664" s="410"/>
      <c r="AB664" s="410"/>
      <c r="AC664" s="410"/>
      <c r="AD664" s="410"/>
      <c r="AE664" s="410"/>
      <c r="AF664" s="415"/>
      <c r="AG664" s="415"/>
      <c r="AH664" s="415"/>
      <c r="AI664" s="415"/>
      <c r="AJ664" s="415"/>
      <c r="AK664" s="415"/>
      <c r="AL664" s="415"/>
      <c r="AM664" s="296">
        <f>SUM(Y664:AL664)</f>
        <v>0</v>
      </c>
    </row>
    <row r="665" spans="1:39" hidden="1" outlineLevel="1">
      <c r="A665" s="532"/>
      <c r="B665" s="294" t="s">
        <v>310</v>
      </c>
      <c r="C665" s="291" t="s">
        <v>163</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11">
        <v>0</v>
      </c>
      <c r="Z665" s="411">
        <v>0</v>
      </c>
      <c r="AA665" s="411">
        <v>0</v>
      </c>
      <c r="AB665" s="411">
        <v>0</v>
      </c>
      <c r="AC665" s="411">
        <v>0</v>
      </c>
      <c r="AD665" s="411">
        <v>0</v>
      </c>
      <c r="AE665" s="411">
        <v>0</v>
      </c>
      <c r="AF665" s="411">
        <v>0</v>
      </c>
      <c r="AG665" s="411">
        <v>0</v>
      </c>
      <c r="AH665" s="411">
        <v>0</v>
      </c>
      <c r="AI665" s="411">
        <v>0</v>
      </c>
      <c r="AJ665" s="411">
        <v>0</v>
      </c>
      <c r="AK665" s="411">
        <v>0</v>
      </c>
      <c r="AL665" s="411">
        <v>0</v>
      </c>
      <c r="AM665" s="306"/>
    </row>
    <row r="666" spans="1:39" hidden="1" outlineLevel="1">
      <c r="A666" s="532"/>
      <c r="B666" s="322"/>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3"/>
      <c r="Z666" s="424"/>
      <c r="AA666" s="424"/>
      <c r="AB666" s="424"/>
      <c r="AC666" s="424"/>
      <c r="AD666" s="424"/>
      <c r="AE666" s="424"/>
      <c r="AF666" s="424"/>
      <c r="AG666" s="424"/>
      <c r="AH666" s="424"/>
      <c r="AI666" s="424"/>
      <c r="AJ666" s="424"/>
      <c r="AK666" s="424"/>
      <c r="AL666" s="424"/>
      <c r="AM666" s="297"/>
    </row>
    <row r="667" spans="1:39" hidden="1" outlineLevel="1">
      <c r="A667" s="532">
        <v>19</v>
      </c>
      <c r="B667" s="428" t="s">
        <v>111</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11">
        <v>0</v>
      </c>
      <c r="Z668" s="411">
        <v>0</v>
      </c>
      <c r="AA668" s="411">
        <v>0</v>
      </c>
      <c r="AB668" s="411">
        <v>0</v>
      </c>
      <c r="AC668" s="411">
        <v>0</v>
      </c>
      <c r="AD668" s="411">
        <v>0</v>
      </c>
      <c r="AE668" s="411">
        <v>0</v>
      </c>
      <c r="AF668" s="411">
        <v>0</v>
      </c>
      <c r="AG668" s="411">
        <v>0</v>
      </c>
      <c r="AH668" s="411">
        <v>0</v>
      </c>
      <c r="AI668" s="411">
        <v>0</v>
      </c>
      <c r="AJ668" s="411">
        <v>0</v>
      </c>
      <c r="AK668" s="411">
        <v>0</v>
      </c>
      <c r="AL668" s="411">
        <v>0</v>
      </c>
      <c r="AM668" s="297"/>
    </row>
    <row r="669" spans="1:39" hidden="1" outlineLevel="1">
      <c r="A669" s="532"/>
      <c r="B669" s="322"/>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12"/>
      <c r="AE669" s="412"/>
      <c r="AF669" s="412"/>
      <c r="AG669" s="412"/>
      <c r="AH669" s="412"/>
      <c r="AI669" s="412"/>
      <c r="AJ669" s="412"/>
      <c r="AK669" s="412"/>
      <c r="AL669" s="412"/>
      <c r="AM669" s="306"/>
    </row>
    <row r="670" spans="1:39" hidden="1" outlineLevel="1">
      <c r="A670" s="532">
        <v>20</v>
      </c>
      <c r="B670" s="428" t="s">
        <v>110</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411">
        <v>0</v>
      </c>
      <c r="Z671" s="411">
        <v>0</v>
      </c>
      <c r="AA671" s="411">
        <v>0</v>
      </c>
      <c r="AB671" s="411">
        <v>0</v>
      </c>
      <c r="AC671" s="411">
        <v>0</v>
      </c>
      <c r="AD671" s="411">
        <v>0</v>
      </c>
      <c r="AE671" s="411">
        <v>0</v>
      </c>
      <c r="AF671" s="411">
        <v>0</v>
      </c>
      <c r="AG671" s="411">
        <v>0</v>
      </c>
      <c r="AH671" s="411">
        <v>0</v>
      </c>
      <c r="AI671" s="411">
        <v>0</v>
      </c>
      <c r="AJ671" s="411">
        <v>0</v>
      </c>
      <c r="AK671" s="411">
        <v>0</v>
      </c>
      <c r="AL671" s="411">
        <v>0</v>
      </c>
      <c r="AM671" s="306"/>
    </row>
    <row r="672" spans="1:39" ht="15.75" hidden="1" outlineLevel="1">
      <c r="A672" s="532"/>
      <c r="B672" s="323"/>
      <c r="C672" s="300"/>
      <c r="D672" s="291"/>
      <c r="E672" s="291"/>
      <c r="F672" s="291"/>
      <c r="G672" s="291"/>
      <c r="H672" s="291"/>
      <c r="I672" s="291"/>
      <c r="J672" s="291"/>
      <c r="K672" s="291"/>
      <c r="L672" s="291"/>
      <c r="M672" s="291"/>
      <c r="N672" s="300"/>
      <c r="O672" s="291"/>
      <c r="P672" s="291"/>
      <c r="Q672" s="291"/>
      <c r="R672" s="291"/>
      <c r="S672" s="291"/>
      <c r="T672" s="291"/>
      <c r="U672" s="291"/>
      <c r="V672" s="291"/>
      <c r="W672" s="291"/>
      <c r="X672" s="291"/>
      <c r="Y672" s="412"/>
      <c r="Z672" s="412"/>
      <c r="AA672" s="412"/>
      <c r="AB672" s="412"/>
      <c r="AC672" s="412"/>
      <c r="AD672" s="412"/>
      <c r="AE672" s="412"/>
      <c r="AF672" s="412"/>
      <c r="AG672" s="412"/>
      <c r="AH672" s="412"/>
      <c r="AI672" s="412"/>
      <c r="AJ672" s="412"/>
      <c r="AK672" s="412"/>
      <c r="AL672" s="412"/>
      <c r="AM672" s="306"/>
    </row>
    <row r="673" spans="1:39" ht="15.75" hidden="1" outlineLevel="1">
      <c r="A673" s="532"/>
      <c r="B673" s="518" t="s">
        <v>503</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22"/>
      <c r="Z673" s="425"/>
      <c r="AA673" s="425"/>
      <c r="AB673" s="425"/>
      <c r="AC673" s="425"/>
      <c r="AD673" s="425"/>
      <c r="AE673" s="425"/>
      <c r="AF673" s="425"/>
      <c r="AG673" s="425"/>
      <c r="AH673" s="425"/>
      <c r="AI673" s="425"/>
      <c r="AJ673" s="425"/>
      <c r="AK673" s="425"/>
      <c r="AL673" s="425"/>
      <c r="AM673" s="306"/>
    </row>
    <row r="674" spans="1:39" ht="15.75" hidden="1" outlineLevel="1">
      <c r="A674" s="532"/>
      <c r="B674" s="504" t="s">
        <v>499</v>
      </c>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hidden="1" outlineLevel="1">
      <c r="A675" s="532">
        <v>21</v>
      </c>
      <c r="B675" s="428" t="s">
        <v>113</v>
      </c>
      <c r="C675" s="291" t="s">
        <v>25</v>
      </c>
      <c r="D675" s="295"/>
      <c r="E675" s="295"/>
      <c r="F675" s="295"/>
      <c r="G675" s="295"/>
      <c r="H675" s="295"/>
      <c r="I675" s="295"/>
      <c r="J675" s="295"/>
      <c r="K675" s="295"/>
      <c r="L675" s="295"/>
      <c r="M675" s="295"/>
      <c r="N675" s="291"/>
      <c r="O675" s="295"/>
      <c r="P675" s="295"/>
      <c r="Q675" s="295"/>
      <c r="R675" s="295"/>
      <c r="S675" s="295"/>
      <c r="T675" s="295"/>
      <c r="U675" s="295"/>
      <c r="V675" s="295"/>
      <c r="W675" s="295"/>
      <c r="X675" s="295"/>
      <c r="Y675" s="410"/>
      <c r="Z675" s="410"/>
      <c r="AA675" s="410"/>
      <c r="AB675" s="410"/>
      <c r="AC675" s="410"/>
      <c r="AD675" s="410"/>
      <c r="AE675" s="410"/>
      <c r="AF675" s="410"/>
      <c r="AG675" s="410"/>
      <c r="AH675" s="410"/>
      <c r="AI675" s="410"/>
      <c r="AJ675" s="410"/>
      <c r="AK675" s="410"/>
      <c r="AL675" s="410"/>
      <c r="AM675" s="296">
        <f>SUM(Y675:AL675)</f>
        <v>0</v>
      </c>
    </row>
    <row r="676" spans="1:39" hidden="1" outlineLevel="1">
      <c r="A676" s="532"/>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v>0</v>
      </c>
      <c r="Z676" s="411">
        <v>0</v>
      </c>
      <c r="AA676" s="411">
        <v>0</v>
      </c>
      <c r="AB676" s="411">
        <v>0</v>
      </c>
      <c r="AC676" s="411">
        <v>0</v>
      </c>
      <c r="AD676" s="411">
        <v>0</v>
      </c>
      <c r="AE676" s="411">
        <v>0</v>
      </c>
      <c r="AF676" s="411">
        <v>0</v>
      </c>
      <c r="AG676" s="411">
        <v>0</v>
      </c>
      <c r="AH676" s="411">
        <v>0</v>
      </c>
      <c r="AI676" s="411">
        <v>0</v>
      </c>
      <c r="AJ676" s="411">
        <v>0</v>
      </c>
      <c r="AK676" s="411">
        <v>0</v>
      </c>
      <c r="AL676" s="411">
        <v>0</v>
      </c>
      <c r="AM676" s="306"/>
    </row>
    <row r="677" spans="1:39" hidden="1" outlineLevel="1">
      <c r="A677" s="532"/>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30" hidden="1" outlineLevel="1">
      <c r="A678" s="532">
        <v>22</v>
      </c>
      <c r="B678" s="428" t="s">
        <v>114</v>
      </c>
      <c r="C678" s="291" t="s">
        <v>25</v>
      </c>
      <c r="D678" s="295">
        <v>599015.55434400076</v>
      </c>
      <c r="E678" s="295">
        <v>597697.47850372666</v>
      </c>
      <c r="F678" s="295">
        <v>593314.98578371911</v>
      </c>
      <c r="G678" s="295">
        <v>588007.27774591872</v>
      </c>
      <c r="H678" s="295">
        <v>588007.27774591872</v>
      </c>
      <c r="I678" s="295">
        <v>588007.27774591872</v>
      </c>
      <c r="J678" s="295">
        <v>588007.27774591872</v>
      </c>
      <c r="K678" s="295">
        <v>588007.27774591872</v>
      </c>
      <c r="L678" s="295">
        <v>588007.27774591872</v>
      </c>
      <c r="M678" s="295">
        <v>588007.27774591872</v>
      </c>
      <c r="N678" s="291"/>
      <c r="O678" s="295">
        <v>290.52417707400008</v>
      </c>
      <c r="P678" s="295">
        <v>289.88490669773057</v>
      </c>
      <c r="Q678" s="295">
        <v>287.75938577965138</v>
      </c>
      <c r="R678" s="295">
        <v>285.18513290984117</v>
      </c>
      <c r="S678" s="295">
        <v>285.18513290984117</v>
      </c>
      <c r="T678" s="295">
        <v>285.18513290984117</v>
      </c>
      <c r="U678" s="295">
        <v>285.18513290984117</v>
      </c>
      <c r="V678" s="295">
        <v>285.18513290984117</v>
      </c>
      <c r="W678" s="295">
        <v>285.18513290984117</v>
      </c>
      <c r="X678" s="295">
        <v>285.18513290984117</v>
      </c>
      <c r="Y678" s="410">
        <v>1</v>
      </c>
      <c r="Z678" s="410">
        <v>0</v>
      </c>
      <c r="AA678" s="410">
        <v>0</v>
      </c>
      <c r="AB678" s="410">
        <v>0</v>
      </c>
      <c r="AC678" s="410">
        <v>0</v>
      </c>
      <c r="AD678" s="410"/>
      <c r="AE678" s="410"/>
      <c r="AF678" s="410"/>
      <c r="AG678" s="410"/>
      <c r="AH678" s="410"/>
      <c r="AI678" s="410"/>
      <c r="AJ678" s="410"/>
      <c r="AK678" s="410"/>
      <c r="AL678" s="410"/>
      <c r="AM678" s="296">
        <f>SUM(Y678:AL678)</f>
        <v>1</v>
      </c>
    </row>
    <row r="679" spans="1:39" hidden="1" outlineLevel="1">
      <c r="A679" s="532"/>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v>1</v>
      </c>
      <c r="Z679" s="411">
        <v>0</v>
      </c>
      <c r="AA679" s="411">
        <v>0</v>
      </c>
      <c r="AB679" s="411">
        <v>0</v>
      </c>
      <c r="AC679" s="411">
        <v>0</v>
      </c>
      <c r="AD679" s="411">
        <v>0</v>
      </c>
      <c r="AE679" s="411">
        <v>0</v>
      </c>
      <c r="AF679" s="411">
        <v>0</v>
      </c>
      <c r="AG679" s="411">
        <v>0</v>
      </c>
      <c r="AH679" s="411">
        <v>0</v>
      </c>
      <c r="AI679" s="411">
        <v>0</v>
      </c>
      <c r="AJ679" s="411">
        <v>0</v>
      </c>
      <c r="AK679" s="411">
        <v>0</v>
      </c>
      <c r="AL679" s="411">
        <v>0</v>
      </c>
      <c r="AM679" s="306"/>
    </row>
    <row r="680" spans="1:39" hidden="1"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22"/>
      <c r="Z680" s="425"/>
      <c r="AA680" s="425"/>
      <c r="AB680" s="425"/>
      <c r="AC680" s="425"/>
      <c r="AD680" s="425"/>
      <c r="AE680" s="425"/>
      <c r="AF680" s="425"/>
      <c r="AG680" s="425"/>
      <c r="AH680" s="425"/>
      <c r="AI680" s="425"/>
      <c r="AJ680" s="425"/>
      <c r="AK680" s="425"/>
      <c r="AL680" s="425"/>
      <c r="AM680" s="306"/>
    </row>
    <row r="681" spans="1:39" hidden="1" outlineLevel="1">
      <c r="A681" s="532" t="s">
        <v>808</v>
      </c>
      <c r="B681" s="428" t="s">
        <v>759</v>
      </c>
      <c r="C681" s="291"/>
      <c r="D681" s="295">
        <v>1820084.512008609</v>
      </c>
      <c r="E681" s="295">
        <v>1816079.591927422</v>
      </c>
      <c r="F681" s="295">
        <v>1802763.5652135389</v>
      </c>
      <c r="G681" s="295">
        <v>1786636.3092119088</v>
      </c>
      <c r="H681" s="295">
        <v>1786636.3092119088</v>
      </c>
      <c r="I681" s="295">
        <v>1786636.3092119088</v>
      </c>
      <c r="J681" s="295">
        <v>1786636.3092119088</v>
      </c>
      <c r="K681" s="295">
        <v>1786636.3092119088</v>
      </c>
      <c r="L681" s="295">
        <v>1786636.3092119088</v>
      </c>
      <c r="M681" s="295">
        <v>1786636.3092119088</v>
      </c>
      <c r="N681" s="291"/>
      <c r="O681" s="295">
        <v>139.48705235206774</v>
      </c>
      <c r="P681" s="295">
        <v>139.18012457297581</v>
      </c>
      <c r="Q681" s="295">
        <v>138.15961519382003</v>
      </c>
      <c r="R681" s="295">
        <v>136.92365972727302</v>
      </c>
      <c r="S681" s="295">
        <v>136.92365972727302</v>
      </c>
      <c r="T681" s="295">
        <v>136.92365972727302</v>
      </c>
      <c r="U681" s="295">
        <v>136.92365972727302</v>
      </c>
      <c r="V681" s="295">
        <v>136.92365972727302</v>
      </c>
      <c r="W681" s="295">
        <v>136.92365972727302</v>
      </c>
      <c r="X681" s="295">
        <v>136.92365972727302</v>
      </c>
      <c r="Y681" s="410">
        <v>1</v>
      </c>
      <c r="Z681" s="410">
        <v>0</v>
      </c>
      <c r="AA681" s="410">
        <v>0</v>
      </c>
      <c r="AB681" s="410">
        <v>0</v>
      </c>
      <c r="AC681" s="410">
        <v>0</v>
      </c>
      <c r="AD681" s="410"/>
      <c r="AE681" s="410"/>
      <c r="AF681" s="410"/>
      <c r="AG681" s="410"/>
      <c r="AH681" s="410"/>
      <c r="AI681" s="410"/>
      <c r="AJ681" s="410"/>
      <c r="AK681" s="410"/>
      <c r="AL681" s="410"/>
      <c r="AM681" s="296"/>
    </row>
    <row r="682" spans="1:39" hidden="1" outlineLevel="1">
      <c r="A682" s="532"/>
      <c r="B682" s="294" t="s">
        <v>310</v>
      </c>
      <c r="C682" s="291"/>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1">
        <v>1</v>
      </c>
      <c r="Z682" s="411">
        <v>0</v>
      </c>
      <c r="AA682" s="411">
        <v>0</v>
      </c>
      <c r="AB682" s="411">
        <v>0</v>
      </c>
      <c r="AC682" s="411">
        <v>0</v>
      </c>
      <c r="AD682" s="411">
        <v>0</v>
      </c>
      <c r="AE682" s="411">
        <v>0</v>
      </c>
      <c r="AF682" s="411">
        <v>0</v>
      </c>
      <c r="AG682" s="411">
        <v>0</v>
      </c>
      <c r="AH682" s="411">
        <v>0</v>
      </c>
      <c r="AI682" s="411">
        <v>0</v>
      </c>
      <c r="AJ682" s="411">
        <v>0</v>
      </c>
      <c r="AK682" s="411">
        <v>0</v>
      </c>
      <c r="AL682" s="411">
        <v>0</v>
      </c>
      <c r="AM682" s="306"/>
    </row>
    <row r="683" spans="1:39" hidden="1" outlineLevel="1">
      <c r="A683" s="532"/>
      <c r="B683" s="431"/>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22"/>
      <c r="Z683" s="425"/>
      <c r="AA683" s="425"/>
      <c r="AB683" s="425"/>
      <c r="AC683" s="425"/>
      <c r="AD683" s="425"/>
      <c r="AE683" s="425"/>
      <c r="AF683" s="425"/>
      <c r="AG683" s="425"/>
      <c r="AH683" s="425"/>
      <c r="AI683" s="425"/>
      <c r="AJ683" s="425"/>
      <c r="AK683" s="425"/>
      <c r="AL683" s="425"/>
      <c r="AM683" s="306"/>
    </row>
    <row r="684" spans="1:39" hidden="1" outlineLevel="1">
      <c r="A684" s="532" t="s">
        <v>808</v>
      </c>
      <c r="B684" s="428" t="s">
        <v>769</v>
      </c>
      <c r="C684" s="291"/>
      <c r="D684" s="295">
        <v>244104.71960623155</v>
      </c>
      <c r="E684" s="295">
        <v>243567.59076028326</v>
      </c>
      <c r="F684" s="295">
        <v>241781.68194900814</v>
      </c>
      <c r="G684" s="295">
        <v>239618.73881185055</v>
      </c>
      <c r="H684" s="295">
        <v>239618.73881185055</v>
      </c>
      <c r="I684" s="295">
        <v>239618.73881185055</v>
      </c>
      <c r="J684" s="295">
        <v>239618.73881185055</v>
      </c>
      <c r="K684" s="295">
        <v>239618.73881185055</v>
      </c>
      <c r="L684" s="295">
        <v>239618.73881185055</v>
      </c>
      <c r="M684" s="295">
        <v>239618.73881185055</v>
      </c>
      <c r="N684" s="291"/>
      <c r="O684" s="295">
        <v>63.421883796231455</v>
      </c>
      <c r="P684" s="295">
        <v>63.282330069837762</v>
      </c>
      <c r="Q684" s="295">
        <v>62.818325517684627</v>
      </c>
      <c r="R684" s="295">
        <v>62.256362076240528</v>
      </c>
      <c r="S684" s="295">
        <v>62.256362076240528</v>
      </c>
      <c r="T684" s="295">
        <v>62.256362076240528</v>
      </c>
      <c r="U684" s="295">
        <v>62.256362076240528</v>
      </c>
      <c r="V684" s="295">
        <v>62.256362076240528</v>
      </c>
      <c r="W684" s="295">
        <v>62.256362076240528</v>
      </c>
      <c r="X684" s="295">
        <v>62.256362076240528</v>
      </c>
      <c r="Y684" s="410">
        <v>1</v>
      </c>
      <c r="Z684" s="410">
        <v>0</v>
      </c>
      <c r="AA684" s="410">
        <v>0</v>
      </c>
      <c r="AB684" s="410">
        <v>0</v>
      </c>
      <c r="AC684" s="410">
        <v>0</v>
      </c>
      <c r="AD684" s="410"/>
      <c r="AE684" s="410"/>
      <c r="AF684" s="410"/>
      <c r="AG684" s="410"/>
      <c r="AH684" s="410"/>
      <c r="AI684" s="410"/>
      <c r="AJ684" s="410"/>
      <c r="AK684" s="410"/>
      <c r="AL684" s="410"/>
      <c r="AM684" s="296"/>
    </row>
    <row r="685" spans="1:39" hidden="1" outlineLevel="1">
      <c r="A685" s="532"/>
      <c r="B685" s="294" t="s">
        <v>310</v>
      </c>
      <c r="C685" s="291"/>
      <c r="D685" s="295"/>
      <c r="E685" s="295"/>
      <c r="F685" s="295"/>
      <c r="G685" s="295"/>
      <c r="H685" s="295"/>
      <c r="I685" s="295"/>
      <c r="J685" s="295"/>
      <c r="K685" s="295"/>
      <c r="L685" s="295"/>
      <c r="M685" s="295"/>
      <c r="N685" s="291"/>
      <c r="O685" s="295"/>
      <c r="P685" s="295"/>
      <c r="Q685" s="295"/>
      <c r="R685" s="295"/>
      <c r="S685" s="295"/>
      <c r="T685" s="295"/>
      <c r="U685" s="295"/>
      <c r="V685" s="295"/>
      <c r="W685" s="295"/>
      <c r="X685" s="295"/>
      <c r="Y685" s="411">
        <v>1</v>
      </c>
      <c r="Z685" s="411">
        <v>0</v>
      </c>
      <c r="AA685" s="411">
        <v>0</v>
      </c>
      <c r="AB685" s="411">
        <v>0</v>
      </c>
      <c r="AC685" s="411">
        <v>0</v>
      </c>
      <c r="AD685" s="411">
        <v>0</v>
      </c>
      <c r="AE685" s="411">
        <v>0</v>
      </c>
      <c r="AF685" s="411">
        <v>0</v>
      </c>
      <c r="AG685" s="411">
        <v>0</v>
      </c>
      <c r="AH685" s="411">
        <v>0</v>
      </c>
      <c r="AI685" s="411">
        <v>0</v>
      </c>
      <c r="AJ685" s="411">
        <v>0</v>
      </c>
      <c r="AK685" s="411">
        <v>0</v>
      </c>
      <c r="AL685" s="411">
        <v>0</v>
      </c>
      <c r="AM685" s="306"/>
    </row>
    <row r="686" spans="1:39" hidden="1" outlineLevel="1">
      <c r="A686" s="532"/>
      <c r="B686" s="431"/>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22"/>
      <c r="Z686" s="425"/>
      <c r="AA686" s="425"/>
      <c r="AB686" s="425"/>
      <c r="AC686" s="425"/>
      <c r="AD686" s="425"/>
      <c r="AE686" s="425"/>
      <c r="AF686" s="425"/>
      <c r="AG686" s="425"/>
      <c r="AH686" s="425"/>
      <c r="AI686" s="425"/>
      <c r="AJ686" s="425"/>
      <c r="AK686" s="425"/>
      <c r="AL686" s="425"/>
      <c r="AM686" s="306"/>
    </row>
    <row r="687" spans="1:39" ht="30" hidden="1" outlineLevel="1">
      <c r="A687" s="532">
        <v>23</v>
      </c>
      <c r="B687" s="428" t="s">
        <v>115</v>
      </c>
      <c r="C687" s="291" t="s">
        <v>25</v>
      </c>
      <c r="D687" s="295">
        <v>15242.446384013461</v>
      </c>
      <c r="E687" s="295">
        <v>15208.90685372957</v>
      </c>
      <c r="F687" s="295">
        <v>15097.390700553549</v>
      </c>
      <c r="G687" s="295">
        <v>14962.331678126715</v>
      </c>
      <c r="H687" s="295">
        <v>14962.331678126715</v>
      </c>
      <c r="I687" s="295">
        <v>14962.331678126715</v>
      </c>
      <c r="J687" s="295">
        <v>14962.331678126715</v>
      </c>
      <c r="K687" s="295">
        <v>14962.331678126715</v>
      </c>
      <c r="L687" s="295">
        <v>14962.331678126715</v>
      </c>
      <c r="M687" s="295">
        <v>14962.331678126715</v>
      </c>
      <c r="N687" s="291"/>
      <c r="O687" s="295">
        <v>0.57346717711636497</v>
      </c>
      <c r="P687" s="295">
        <v>0.57220531801126195</v>
      </c>
      <c r="Q687" s="295">
        <v>0.56800974126763626</v>
      </c>
      <c r="R687" s="295">
        <v>0.56292841020148632</v>
      </c>
      <c r="S687" s="295">
        <v>0.56292841020148632</v>
      </c>
      <c r="T687" s="295">
        <v>0.56292841020148632</v>
      </c>
      <c r="U687" s="295">
        <v>0.56292841020148632</v>
      </c>
      <c r="V687" s="295">
        <v>0.56292841020148632</v>
      </c>
      <c r="W687" s="295">
        <v>0.56292841020148632</v>
      </c>
      <c r="X687" s="295">
        <v>0.56292841020148632</v>
      </c>
      <c r="Y687" s="410">
        <v>1</v>
      </c>
      <c r="Z687" s="410">
        <v>0</v>
      </c>
      <c r="AA687" s="410">
        <v>0</v>
      </c>
      <c r="AB687" s="410">
        <v>0</v>
      </c>
      <c r="AC687" s="410">
        <v>0</v>
      </c>
      <c r="AD687" s="410"/>
      <c r="AE687" s="410"/>
      <c r="AF687" s="410"/>
      <c r="AG687" s="410"/>
      <c r="AH687" s="410"/>
      <c r="AI687" s="410"/>
      <c r="AJ687" s="410"/>
      <c r="AK687" s="410"/>
      <c r="AL687" s="410"/>
      <c r="AM687" s="296">
        <f>SUM(Y687:AL687)</f>
        <v>1</v>
      </c>
    </row>
    <row r="688" spans="1:39" hidden="1" outlineLevel="1">
      <c r="A688" s="532"/>
      <c r="B688" s="294" t="s">
        <v>310</v>
      </c>
      <c r="C688" s="291" t="s">
        <v>163</v>
      </c>
      <c r="D688" s="295"/>
      <c r="E688" s="295"/>
      <c r="F688" s="295"/>
      <c r="G688" s="295"/>
      <c r="H688" s="295"/>
      <c r="I688" s="295"/>
      <c r="J688" s="295"/>
      <c r="K688" s="295"/>
      <c r="L688" s="295"/>
      <c r="M688" s="295"/>
      <c r="N688" s="291"/>
      <c r="O688" s="295"/>
      <c r="P688" s="295"/>
      <c r="Q688" s="295"/>
      <c r="R688" s="295"/>
      <c r="S688" s="295"/>
      <c r="T688" s="295"/>
      <c r="U688" s="295"/>
      <c r="V688" s="295"/>
      <c r="W688" s="295"/>
      <c r="X688" s="295"/>
      <c r="Y688" s="411">
        <v>1</v>
      </c>
      <c r="Z688" s="411">
        <v>0</v>
      </c>
      <c r="AA688" s="411">
        <v>0</v>
      </c>
      <c r="AB688" s="411">
        <v>0</v>
      </c>
      <c r="AC688" s="411">
        <v>0</v>
      </c>
      <c r="AD688" s="411">
        <v>0</v>
      </c>
      <c r="AE688" s="411">
        <v>0</v>
      </c>
      <c r="AF688" s="411">
        <v>0</v>
      </c>
      <c r="AG688" s="411">
        <v>0</v>
      </c>
      <c r="AH688" s="411">
        <v>0</v>
      </c>
      <c r="AI688" s="411">
        <v>0</v>
      </c>
      <c r="AJ688" s="411">
        <v>0</v>
      </c>
      <c r="AK688" s="411">
        <v>0</v>
      </c>
      <c r="AL688" s="411">
        <v>0</v>
      </c>
      <c r="AM688" s="306"/>
    </row>
    <row r="689" spans="1:39" hidden="1" outlineLevel="1">
      <c r="A689" s="532"/>
      <c r="B689" s="430"/>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22"/>
      <c r="Z689" s="425"/>
      <c r="AA689" s="425"/>
      <c r="AB689" s="425"/>
      <c r="AC689" s="425"/>
      <c r="AD689" s="425"/>
      <c r="AE689" s="425"/>
      <c r="AF689" s="425"/>
      <c r="AG689" s="425"/>
      <c r="AH689" s="425"/>
      <c r="AI689" s="425"/>
      <c r="AJ689" s="425"/>
      <c r="AK689" s="425"/>
      <c r="AL689" s="425"/>
      <c r="AM689" s="306"/>
    </row>
    <row r="690" spans="1:39" ht="30" hidden="1" outlineLevel="1">
      <c r="A690" s="532">
        <v>24</v>
      </c>
      <c r="B690" s="428" t="s">
        <v>116</v>
      </c>
      <c r="C690" s="291" t="s">
        <v>25</v>
      </c>
      <c r="D690" s="295"/>
      <c r="E690" s="295"/>
      <c r="F690" s="295"/>
      <c r="G690" s="295"/>
      <c r="H690" s="295"/>
      <c r="I690" s="295"/>
      <c r="J690" s="295"/>
      <c r="K690" s="295"/>
      <c r="L690" s="295"/>
      <c r="M690" s="295"/>
      <c r="N690" s="291"/>
      <c r="O690" s="295"/>
      <c r="P690" s="295"/>
      <c r="Q690" s="295"/>
      <c r="R690" s="295"/>
      <c r="S690" s="295"/>
      <c r="T690" s="295"/>
      <c r="U690" s="295"/>
      <c r="V690" s="295"/>
      <c r="W690" s="295"/>
      <c r="X690" s="295"/>
      <c r="Y690" s="410"/>
      <c r="Z690" s="410"/>
      <c r="AA690" s="410"/>
      <c r="AB690" s="410"/>
      <c r="AC690" s="410"/>
      <c r="AD690" s="410"/>
      <c r="AE690" s="410"/>
      <c r="AF690" s="410"/>
      <c r="AG690" s="410"/>
      <c r="AH690" s="410"/>
      <c r="AI690" s="410"/>
      <c r="AJ690" s="410"/>
      <c r="AK690" s="410"/>
      <c r="AL690" s="410"/>
      <c r="AM690" s="296">
        <f>SUM(Y690:AL690)</f>
        <v>0</v>
      </c>
    </row>
    <row r="691" spans="1:39" hidden="1" outlineLevel="1">
      <c r="A691" s="532"/>
      <c r="B691" s="294" t="s">
        <v>310</v>
      </c>
      <c r="C691" s="291" t="s">
        <v>163</v>
      </c>
      <c r="D691" s="295"/>
      <c r="E691" s="295"/>
      <c r="F691" s="295"/>
      <c r="G691" s="295"/>
      <c r="H691" s="295"/>
      <c r="I691" s="295"/>
      <c r="J691" s="295"/>
      <c r="K691" s="295"/>
      <c r="L691" s="295"/>
      <c r="M691" s="295"/>
      <c r="N691" s="291"/>
      <c r="O691" s="295"/>
      <c r="P691" s="295"/>
      <c r="Q691" s="295"/>
      <c r="R691" s="295"/>
      <c r="S691" s="295"/>
      <c r="T691" s="295"/>
      <c r="U691" s="295"/>
      <c r="V691" s="295"/>
      <c r="W691" s="295"/>
      <c r="X691" s="295"/>
      <c r="Y691" s="411">
        <v>0</v>
      </c>
      <c r="Z691" s="411">
        <v>0</v>
      </c>
      <c r="AA691" s="411">
        <v>0</v>
      </c>
      <c r="AB691" s="411">
        <v>0</v>
      </c>
      <c r="AC691" s="411">
        <v>0</v>
      </c>
      <c r="AD691" s="411">
        <v>0</v>
      </c>
      <c r="AE691" s="411">
        <v>0</v>
      </c>
      <c r="AF691" s="411">
        <v>0</v>
      </c>
      <c r="AG691" s="411">
        <v>0</v>
      </c>
      <c r="AH691" s="411">
        <v>0</v>
      </c>
      <c r="AI691" s="411">
        <v>0</v>
      </c>
      <c r="AJ691" s="411">
        <v>0</v>
      </c>
      <c r="AK691" s="411">
        <v>0</v>
      </c>
      <c r="AL691" s="411">
        <v>0</v>
      </c>
      <c r="AM691" s="306"/>
    </row>
    <row r="692" spans="1:39" hidden="1" outlineLevel="1">
      <c r="A692" s="532"/>
      <c r="B692" s="294"/>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15.75" hidden="1" outlineLevel="1">
      <c r="A693" s="532"/>
      <c r="B693" s="288" t="s">
        <v>500</v>
      </c>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idden="1" outlineLevel="1">
      <c r="A694" s="532">
        <v>25</v>
      </c>
      <c r="B694" s="428" t="s">
        <v>117</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hidden="1" outlineLevel="1">
      <c r="A695" s="532"/>
      <c r="B695" s="294" t="s">
        <v>310</v>
      </c>
      <c r="C695" s="291" t="s">
        <v>163</v>
      </c>
      <c r="D695" s="295"/>
      <c r="E695" s="295"/>
      <c r="F695" s="295"/>
      <c r="G695" s="295"/>
      <c r="H695" s="295"/>
      <c r="I695" s="295"/>
      <c r="J695" s="295"/>
      <c r="K695" s="295"/>
      <c r="L695" s="295"/>
      <c r="M695" s="295"/>
      <c r="N695" s="295">
        <v>12</v>
      </c>
      <c r="O695" s="295"/>
      <c r="P695" s="295"/>
      <c r="Q695" s="295"/>
      <c r="R695" s="295"/>
      <c r="S695" s="295"/>
      <c r="T695" s="295"/>
      <c r="U695" s="295"/>
      <c r="V695" s="295"/>
      <c r="W695" s="295"/>
      <c r="X695" s="295"/>
      <c r="Y695" s="411">
        <v>0</v>
      </c>
      <c r="Z695" s="411">
        <v>0</v>
      </c>
      <c r="AA695" s="411">
        <v>0</v>
      </c>
      <c r="AB695" s="411">
        <v>0</v>
      </c>
      <c r="AC695" s="411">
        <v>0</v>
      </c>
      <c r="AD695" s="411">
        <v>0</v>
      </c>
      <c r="AE695" s="411">
        <v>0</v>
      </c>
      <c r="AF695" s="411">
        <v>0</v>
      </c>
      <c r="AG695" s="411">
        <v>0</v>
      </c>
      <c r="AH695" s="411">
        <v>0</v>
      </c>
      <c r="AI695" s="411">
        <v>0</v>
      </c>
      <c r="AJ695" s="411">
        <v>0</v>
      </c>
      <c r="AK695" s="411">
        <v>0</v>
      </c>
      <c r="AL695" s="411">
        <v>0</v>
      </c>
      <c r="AM695" s="306"/>
    </row>
    <row r="696" spans="1:39" hidden="1" outlineLevel="1">
      <c r="A696" s="532"/>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idden="1" outlineLevel="1">
      <c r="A697" s="532">
        <v>26</v>
      </c>
      <c r="B697" s="428" t="s">
        <v>118</v>
      </c>
      <c r="C697" s="291" t="s">
        <v>25</v>
      </c>
      <c r="D697" s="295">
        <v>12608660.267856002</v>
      </c>
      <c r="E697" s="295">
        <v>12580916.129399555</v>
      </c>
      <c r="F697" s="295">
        <v>12488669.172818532</v>
      </c>
      <c r="G697" s="295">
        <v>12376947.387024701</v>
      </c>
      <c r="H697" s="295">
        <v>12376947.387024701</v>
      </c>
      <c r="I697" s="295">
        <v>12376947.387024701</v>
      </c>
      <c r="J697" s="295">
        <v>12376947.387024701</v>
      </c>
      <c r="K697" s="295">
        <v>12376947.387024701</v>
      </c>
      <c r="L697" s="295">
        <v>12376947.387024701</v>
      </c>
      <c r="M697" s="295">
        <v>12376947.387024701</v>
      </c>
      <c r="N697" s="295">
        <v>12</v>
      </c>
      <c r="O697" s="295">
        <v>1916.8800310748054</v>
      </c>
      <c r="P697" s="295">
        <v>1912.6621218079408</v>
      </c>
      <c r="Q697" s="295">
        <v>1898.6379237376368</v>
      </c>
      <c r="R697" s="295">
        <v>1881.6529899163827</v>
      </c>
      <c r="S697" s="295">
        <v>1881.6529899163827</v>
      </c>
      <c r="T697" s="295">
        <v>1881.6529899163827</v>
      </c>
      <c r="U697" s="295">
        <v>1881.6529899163827</v>
      </c>
      <c r="V697" s="295">
        <v>1881.6529899163827</v>
      </c>
      <c r="W697" s="295">
        <v>1881.6529899163827</v>
      </c>
      <c r="X697" s="295">
        <v>1881.6529899163827</v>
      </c>
      <c r="Y697" s="426">
        <v>0</v>
      </c>
      <c r="Z697" s="410">
        <v>0.13500000000000001</v>
      </c>
      <c r="AA697" s="410">
        <v>0.85299999999999998</v>
      </c>
      <c r="AB697" s="410">
        <v>1.2E-2</v>
      </c>
      <c r="AC697" s="410">
        <v>0</v>
      </c>
      <c r="AD697" s="410"/>
      <c r="AE697" s="410"/>
      <c r="AF697" s="415"/>
      <c r="AG697" s="415"/>
      <c r="AH697" s="415"/>
      <c r="AI697" s="415"/>
      <c r="AJ697" s="415"/>
      <c r="AK697" s="415"/>
      <c r="AL697" s="415"/>
      <c r="AM697" s="296">
        <f>SUM(Y697:AL697)</f>
        <v>1</v>
      </c>
    </row>
    <row r="698" spans="1:39" hidden="1" outlineLevel="1">
      <c r="A698" s="532"/>
      <c r="B698" s="294" t="s">
        <v>310</v>
      </c>
      <c r="C698" s="291" t="s">
        <v>163</v>
      </c>
      <c r="D698" s="295"/>
      <c r="E698" s="295"/>
      <c r="F698" s="295"/>
      <c r="G698" s="295"/>
      <c r="H698" s="295"/>
      <c r="I698" s="295"/>
      <c r="J698" s="295"/>
      <c r="K698" s="295"/>
      <c r="L698" s="295"/>
      <c r="M698" s="295"/>
      <c r="N698" s="295">
        <v>12</v>
      </c>
      <c r="O698" s="295"/>
      <c r="P698" s="295"/>
      <c r="Q698" s="295"/>
      <c r="R698" s="295"/>
      <c r="S698" s="295"/>
      <c r="T698" s="295"/>
      <c r="U698" s="295"/>
      <c r="V698" s="295"/>
      <c r="W698" s="295"/>
      <c r="X698" s="295"/>
      <c r="Y698" s="411">
        <v>0</v>
      </c>
      <c r="Z698" s="411">
        <v>0.13500000000000001</v>
      </c>
      <c r="AA698" s="411">
        <v>0.85299999999999998</v>
      </c>
      <c r="AB698" s="411">
        <v>1.2E-2</v>
      </c>
      <c r="AC698" s="411">
        <v>0</v>
      </c>
      <c r="AD698" s="411">
        <v>0</v>
      </c>
      <c r="AE698" s="411">
        <v>0</v>
      </c>
      <c r="AF698" s="411">
        <v>0</v>
      </c>
      <c r="AG698" s="411">
        <v>0</v>
      </c>
      <c r="AH698" s="411">
        <v>0</v>
      </c>
      <c r="AI698" s="411">
        <v>0</v>
      </c>
      <c r="AJ698" s="411">
        <v>0</v>
      </c>
      <c r="AK698" s="411">
        <v>0</v>
      </c>
      <c r="AL698" s="411">
        <v>0</v>
      </c>
      <c r="AM698" s="306"/>
    </row>
    <row r="699" spans="1:39" hidden="1" outlineLevel="1">
      <c r="A699" s="532"/>
      <c r="B699" s="294"/>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0" hidden="1" outlineLevel="1">
      <c r="A700" s="532">
        <v>27</v>
      </c>
      <c r="B700" s="428" t="s">
        <v>119</v>
      </c>
      <c r="C700" s="291" t="s">
        <v>25</v>
      </c>
      <c r="D700" s="295">
        <v>6162.10401860818</v>
      </c>
      <c r="E700" s="295">
        <v>6148.5449042024138</v>
      </c>
      <c r="F700" s="295">
        <v>6103.4619747097831</v>
      </c>
      <c r="G700" s="295">
        <v>6048.8613073445649</v>
      </c>
      <c r="H700" s="295">
        <v>6048.8613073445649</v>
      </c>
      <c r="I700" s="295">
        <v>6048.8613073445649</v>
      </c>
      <c r="J700" s="295">
        <v>6048.8613073445649</v>
      </c>
      <c r="K700" s="295">
        <v>6048.8613073445649</v>
      </c>
      <c r="L700" s="295">
        <v>6048.8613073445649</v>
      </c>
      <c r="M700" s="295">
        <v>6048.8613073445649</v>
      </c>
      <c r="N700" s="295">
        <v>12</v>
      </c>
      <c r="O700" s="295">
        <v>1.539642673944468</v>
      </c>
      <c r="P700" s="295">
        <v>1.536254839026886</v>
      </c>
      <c r="Q700" s="295">
        <v>1.5249905692411641</v>
      </c>
      <c r="R700" s="295">
        <v>1.5113482293443563</v>
      </c>
      <c r="S700" s="295">
        <v>1.5113482293443563</v>
      </c>
      <c r="T700" s="295">
        <v>1.5113482293443563</v>
      </c>
      <c r="U700" s="295">
        <v>1.5113482293443563</v>
      </c>
      <c r="V700" s="295">
        <v>1.5113482293443563</v>
      </c>
      <c r="W700" s="295">
        <v>1.5113482293443563</v>
      </c>
      <c r="X700" s="295">
        <v>1.5113482293443563</v>
      </c>
      <c r="Y700" s="426">
        <v>0</v>
      </c>
      <c r="Z700" s="410">
        <v>1</v>
      </c>
      <c r="AA700" s="410">
        <v>0</v>
      </c>
      <c r="AB700" s="410">
        <v>0</v>
      </c>
      <c r="AC700" s="410">
        <v>0</v>
      </c>
      <c r="AD700" s="410"/>
      <c r="AE700" s="410"/>
      <c r="AF700" s="415"/>
      <c r="AG700" s="415"/>
      <c r="AH700" s="415"/>
      <c r="AI700" s="415"/>
      <c r="AJ700" s="415"/>
      <c r="AK700" s="415"/>
      <c r="AL700" s="415"/>
      <c r="AM700" s="296">
        <f>SUM(Y700:AL700)</f>
        <v>1</v>
      </c>
    </row>
    <row r="701" spans="1:39" hidden="1" outlineLevel="1">
      <c r="A701" s="532"/>
      <c r="B701" s="294" t="s">
        <v>310</v>
      </c>
      <c r="C701" s="291" t="s">
        <v>163</v>
      </c>
      <c r="D701" s="295"/>
      <c r="E701" s="295"/>
      <c r="F701" s="295"/>
      <c r="G701" s="295"/>
      <c r="H701" s="295"/>
      <c r="I701" s="295"/>
      <c r="J701" s="295"/>
      <c r="K701" s="295"/>
      <c r="L701" s="295"/>
      <c r="M701" s="295"/>
      <c r="N701" s="295">
        <v>12</v>
      </c>
      <c r="O701" s="295"/>
      <c r="P701" s="295"/>
      <c r="Q701" s="295"/>
      <c r="R701" s="295"/>
      <c r="S701" s="295"/>
      <c r="T701" s="295"/>
      <c r="U701" s="295"/>
      <c r="V701" s="295"/>
      <c r="W701" s="295"/>
      <c r="X701" s="295"/>
      <c r="Y701" s="411">
        <v>0</v>
      </c>
      <c r="Z701" s="411">
        <v>1</v>
      </c>
      <c r="AA701" s="411">
        <v>0</v>
      </c>
      <c r="AB701" s="411">
        <v>0</v>
      </c>
      <c r="AC701" s="411">
        <v>0</v>
      </c>
      <c r="AD701" s="411">
        <v>0</v>
      </c>
      <c r="AE701" s="411">
        <v>0</v>
      </c>
      <c r="AF701" s="411">
        <v>0</v>
      </c>
      <c r="AG701" s="411">
        <v>0</v>
      </c>
      <c r="AH701" s="411">
        <v>0</v>
      </c>
      <c r="AI701" s="411">
        <v>0</v>
      </c>
      <c r="AJ701" s="411">
        <v>0</v>
      </c>
      <c r="AK701" s="411">
        <v>0</v>
      </c>
      <c r="AL701" s="411">
        <v>0</v>
      </c>
      <c r="AM701" s="306"/>
    </row>
    <row r="702" spans="1:39" hidden="1" outlineLevel="1">
      <c r="A702" s="532"/>
      <c r="B702" s="294"/>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30" hidden="1" outlineLevel="1">
      <c r="A703" s="532">
        <v>28</v>
      </c>
      <c r="B703" s="428" t="s">
        <v>120</v>
      </c>
      <c r="C703" s="291" t="s">
        <v>25</v>
      </c>
      <c r="D703" s="295">
        <v>341459.80171449669</v>
      </c>
      <c r="E703" s="295">
        <v>340708.45241847122</v>
      </c>
      <c r="F703" s="295">
        <v>338210.27839888702</v>
      </c>
      <c r="G703" s="295">
        <v>335184.69931166194</v>
      </c>
      <c r="H703" s="295">
        <v>335184.69931166194</v>
      </c>
      <c r="I703" s="295">
        <v>335184.69931166194</v>
      </c>
      <c r="J703" s="295">
        <v>335184.69931166194</v>
      </c>
      <c r="K703" s="295">
        <v>335184.69931166194</v>
      </c>
      <c r="L703" s="295">
        <v>335184.69931166194</v>
      </c>
      <c r="M703" s="295">
        <v>335184.69931166194</v>
      </c>
      <c r="N703" s="295">
        <v>12</v>
      </c>
      <c r="O703" s="295">
        <v>237.5873362766738</v>
      </c>
      <c r="P703" s="295">
        <v>237.06454830292188</v>
      </c>
      <c r="Q703" s="295">
        <v>235.32632170087848</v>
      </c>
      <c r="R703" s="295">
        <v>233.22112726095065</v>
      </c>
      <c r="S703" s="295">
        <v>233.22112726095065</v>
      </c>
      <c r="T703" s="295">
        <v>233.22112726095065</v>
      </c>
      <c r="U703" s="295">
        <v>233.22112726095065</v>
      </c>
      <c r="V703" s="295">
        <v>233.22112726095065</v>
      </c>
      <c r="W703" s="295">
        <v>233.22112726095065</v>
      </c>
      <c r="X703" s="295">
        <v>233.22112726095065</v>
      </c>
      <c r="Y703" s="426">
        <v>0</v>
      </c>
      <c r="Z703" s="410">
        <v>0</v>
      </c>
      <c r="AA703" s="410">
        <v>1</v>
      </c>
      <c r="AB703" s="410">
        <v>0</v>
      </c>
      <c r="AC703" s="410"/>
      <c r="AD703" s="410"/>
      <c r="AE703" s="410"/>
      <c r="AF703" s="415"/>
      <c r="AG703" s="415"/>
      <c r="AH703" s="415"/>
      <c r="AI703" s="415"/>
      <c r="AJ703" s="415"/>
      <c r="AK703" s="415"/>
      <c r="AL703" s="415"/>
      <c r="AM703" s="296">
        <f>SUM(Y703:AL703)</f>
        <v>1</v>
      </c>
    </row>
    <row r="704" spans="1:39" hidden="1" outlineLevel="1">
      <c r="A704" s="532"/>
      <c r="B704" s="294" t="s">
        <v>310</v>
      </c>
      <c r="C704" s="291" t="s">
        <v>163</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11">
        <v>0</v>
      </c>
      <c r="Z704" s="411">
        <v>0</v>
      </c>
      <c r="AA704" s="411">
        <v>1</v>
      </c>
      <c r="AB704" s="411">
        <v>0</v>
      </c>
      <c r="AC704" s="411">
        <v>0</v>
      </c>
      <c r="AD704" s="411">
        <v>0</v>
      </c>
      <c r="AE704" s="411">
        <v>0</v>
      </c>
      <c r="AF704" s="411">
        <v>0</v>
      </c>
      <c r="AG704" s="411">
        <v>0</v>
      </c>
      <c r="AH704" s="411">
        <v>0</v>
      </c>
      <c r="AI704" s="411">
        <v>0</v>
      </c>
      <c r="AJ704" s="411">
        <v>0</v>
      </c>
      <c r="AK704" s="411">
        <v>0</v>
      </c>
      <c r="AL704" s="411">
        <v>0</v>
      </c>
      <c r="AM704" s="306"/>
    </row>
    <row r="705" spans="1:39" hidden="1" outlineLevel="1">
      <c r="A705" s="532"/>
      <c r="B705" s="294"/>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hidden="1" outlineLevel="1">
      <c r="A706" s="532">
        <v>29</v>
      </c>
      <c r="B706" s="428" t="s">
        <v>121</v>
      </c>
      <c r="C706" s="291" t="s">
        <v>25</v>
      </c>
      <c r="D706" s="295"/>
      <c r="E706" s="295"/>
      <c r="F706" s="295"/>
      <c r="G706" s="295"/>
      <c r="H706" s="295"/>
      <c r="I706" s="295"/>
      <c r="J706" s="295"/>
      <c r="K706" s="295"/>
      <c r="L706" s="295"/>
      <c r="M706" s="295"/>
      <c r="N706" s="295">
        <v>3</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idden="1" outlineLevel="1">
      <c r="A707" s="532"/>
      <c r="B707" s="294" t="s">
        <v>310</v>
      </c>
      <c r="C707" s="291" t="s">
        <v>163</v>
      </c>
      <c r="D707" s="295"/>
      <c r="E707" s="295"/>
      <c r="F707" s="295"/>
      <c r="G707" s="295"/>
      <c r="H707" s="295"/>
      <c r="I707" s="295"/>
      <c r="J707" s="295"/>
      <c r="K707" s="295"/>
      <c r="L707" s="295"/>
      <c r="M707" s="295"/>
      <c r="N707" s="295">
        <v>3</v>
      </c>
      <c r="O707" s="295"/>
      <c r="P707" s="295"/>
      <c r="Q707" s="295"/>
      <c r="R707" s="295"/>
      <c r="S707" s="295"/>
      <c r="T707" s="295"/>
      <c r="U707" s="295"/>
      <c r="V707" s="295"/>
      <c r="W707" s="295"/>
      <c r="X707" s="295"/>
      <c r="Y707" s="411">
        <v>0</v>
      </c>
      <c r="Z707" s="411">
        <v>0</v>
      </c>
      <c r="AA707" s="411">
        <v>0</v>
      </c>
      <c r="AB707" s="411">
        <v>0</v>
      </c>
      <c r="AC707" s="411">
        <v>0</v>
      </c>
      <c r="AD707" s="411">
        <v>0</v>
      </c>
      <c r="AE707" s="411">
        <v>0</v>
      </c>
      <c r="AF707" s="411">
        <v>0</v>
      </c>
      <c r="AG707" s="411">
        <v>0</v>
      </c>
      <c r="AH707" s="411">
        <v>0</v>
      </c>
      <c r="AI707" s="411">
        <v>0</v>
      </c>
      <c r="AJ707" s="411">
        <v>0</v>
      </c>
      <c r="AK707" s="411">
        <v>0</v>
      </c>
      <c r="AL707" s="411">
        <v>0</v>
      </c>
      <c r="AM707" s="306"/>
    </row>
    <row r="708" spans="1:39" hidden="1" outlineLevel="1">
      <c r="A708" s="532"/>
      <c r="B708" s="294"/>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30" hidden="1" outlineLevel="1">
      <c r="A709" s="532">
        <v>30</v>
      </c>
      <c r="B709" s="428" t="s">
        <v>122</v>
      </c>
      <c r="C709" s="291" t="s">
        <v>25</v>
      </c>
      <c r="D709" s="295">
        <v>824296</v>
      </c>
      <c r="E709" s="295">
        <v>822482.21630948386</v>
      </c>
      <c r="F709" s="295">
        <v>816451.53614945454</v>
      </c>
      <c r="G709" s="295">
        <v>809147.68156170845</v>
      </c>
      <c r="H709" s="295">
        <v>809147.68156170845</v>
      </c>
      <c r="I709" s="295">
        <v>809147.68156170845</v>
      </c>
      <c r="J709" s="295">
        <v>809147.68156170845</v>
      </c>
      <c r="K709" s="295">
        <v>809147.68156170845</v>
      </c>
      <c r="L709" s="295">
        <v>809147.68156170845</v>
      </c>
      <c r="M709" s="295">
        <v>809147.68156170845</v>
      </c>
      <c r="N709" s="295">
        <v>12</v>
      </c>
      <c r="O709" s="295">
        <v>111.25</v>
      </c>
      <c r="P709" s="295">
        <v>111.00520512586507</v>
      </c>
      <c r="Q709" s="295">
        <v>110.1912824963688</v>
      </c>
      <c r="R709" s="295">
        <v>109.20552759414102</v>
      </c>
      <c r="S709" s="295">
        <v>109.20552759414102</v>
      </c>
      <c r="T709" s="295">
        <v>109.20552759414102</v>
      </c>
      <c r="U709" s="295">
        <v>109.20552759414102</v>
      </c>
      <c r="V709" s="295">
        <v>109.20552759414102</v>
      </c>
      <c r="W709" s="295">
        <v>109.20552759414102</v>
      </c>
      <c r="X709" s="295">
        <v>109.20552759414102</v>
      </c>
      <c r="Y709" s="426">
        <v>0</v>
      </c>
      <c r="Z709" s="410">
        <v>0</v>
      </c>
      <c r="AA709" s="410">
        <v>1</v>
      </c>
      <c r="AB709" s="410">
        <v>0</v>
      </c>
      <c r="AC709" s="410"/>
      <c r="AD709" s="410"/>
      <c r="AE709" s="410"/>
      <c r="AF709" s="415"/>
      <c r="AG709" s="415"/>
      <c r="AH709" s="415"/>
      <c r="AI709" s="415"/>
      <c r="AJ709" s="415"/>
      <c r="AK709" s="415"/>
      <c r="AL709" s="415"/>
      <c r="AM709" s="296">
        <f>SUM(Y709:AL709)</f>
        <v>1</v>
      </c>
    </row>
    <row r="710" spans="1:39" hidden="1" outlineLevel="1">
      <c r="A710" s="532"/>
      <c r="B710" s="294" t="s">
        <v>310</v>
      </c>
      <c r="C710" s="291" t="s">
        <v>163</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11">
        <v>0</v>
      </c>
      <c r="Z710" s="411">
        <v>0</v>
      </c>
      <c r="AA710" s="411">
        <v>1</v>
      </c>
      <c r="AB710" s="411">
        <v>0</v>
      </c>
      <c r="AC710" s="411">
        <v>0</v>
      </c>
      <c r="AD710" s="411">
        <v>0</v>
      </c>
      <c r="AE710" s="411">
        <v>0</v>
      </c>
      <c r="AF710" s="411">
        <v>0</v>
      </c>
      <c r="AG710" s="411">
        <v>0</v>
      </c>
      <c r="AH710" s="411">
        <v>0</v>
      </c>
      <c r="AI710" s="411">
        <v>0</v>
      </c>
      <c r="AJ710" s="411">
        <v>0</v>
      </c>
      <c r="AK710" s="411">
        <v>0</v>
      </c>
      <c r="AL710" s="411">
        <v>0</v>
      </c>
      <c r="AM710" s="306"/>
    </row>
    <row r="711" spans="1:39" hidden="1" outlineLevel="1">
      <c r="A711" s="532"/>
      <c r="B711" s="294"/>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hidden="1" outlineLevel="1">
      <c r="A712" s="532">
        <v>31</v>
      </c>
      <c r="B712" s="428" t="s">
        <v>123</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idden="1" outlineLevel="1">
      <c r="A713" s="532"/>
      <c r="B713" s="294" t="s">
        <v>310</v>
      </c>
      <c r="C713" s="291" t="s">
        <v>163</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11">
        <v>0</v>
      </c>
      <c r="Z713" s="411">
        <v>0</v>
      </c>
      <c r="AA713" s="411">
        <v>0</v>
      </c>
      <c r="AB713" s="411">
        <v>0</v>
      </c>
      <c r="AC713" s="411">
        <v>0</v>
      </c>
      <c r="AD713" s="411">
        <v>0</v>
      </c>
      <c r="AE713" s="411">
        <v>0</v>
      </c>
      <c r="AF713" s="411">
        <v>0</v>
      </c>
      <c r="AG713" s="411">
        <v>0</v>
      </c>
      <c r="AH713" s="411">
        <v>0</v>
      </c>
      <c r="AI713" s="411">
        <v>0</v>
      </c>
      <c r="AJ713" s="411">
        <v>0</v>
      </c>
      <c r="AK713" s="411">
        <v>0</v>
      </c>
      <c r="AL713" s="411">
        <v>0</v>
      </c>
      <c r="AM713" s="306"/>
    </row>
    <row r="714" spans="1:39" hidden="1" outlineLevel="1">
      <c r="A714" s="532"/>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hidden="1" outlineLevel="1">
      <c r="A715" s="532">
        <v>32</v>
      </c>
      <c r="B715" s="428" t="s">
        <v>124</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idden="1" outlineLevel="1">
      <c r="A716" s="532"/>
      <c r="B716" s="294" t="s">
        <v>310</v>
      </c>
      <c r="C716" s="291" t="s">
        <v>163</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11">
        <v>0</v>
      </c>
      <c r="Z716" s="411">
        <v>0</v>
      </c>
      <c r="AA716" s="411">
        <v>0</v>
      </c>
      <c r="AB716" s="411">
        <v>0</v>
      </c>
      <c r="AC716" s="411">
        <v>0</v>
      </c>
      <c r="AD716" s="411">
        <v>0</v>
      </c>
      <c r="AE716" s="411">
        <v>0</v>
      </c>
      <c r="AF716" s="411">
        <v>0</v>
      </c>
      <c r="AG716" s="411">
        <v>0</v>
      </c>
      <c r="AH716" s="411">
        <v>0</v>
      </c>
      <c r="AI716" s="411">
        <v>0</v>
      </c>
      <c r="AJ716" s="411">
        <v>0</v>
      </c>
      <c r="AK716" s="411">
        <v>0</v>
      </c>
      <c r="AL716" s="411">
        <v>0</v>
      </c>
      <c r="AM716" s="306"/>
    </row>
    <row r="717" spans="1:39" hidden="1" outlineLevel="1">
      <c r="A717" s="532"/>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15.75" hidden="1" outlineLevel="1">
      <c r="A718" s="532"/>
      <c r="B718" s="288" t="s">
        <v>501</v>
      </c>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idden="1" outlineLevel="1">
      <c r="A719" s="532">
        <v>33</v>
      </c>
      <c r="B719" s="428" t="s">
        <v>125</v>
      </c>
      <c r="C719" s="291" t="s">
        <v>25</v>
      </c>
      <c r="D719" s="295"/>
      <c r="E719" s="295"/>
      <c r="F719" s="295"/>
      <c r="G719" s="295"/>
      <c r="H719" s="295"/>
      <c r="I719" s="295"/>
      <c r="J719" s="295"/>
      <c r="K719" s="295"/>
      <c r="L719" s="295"/>
      <c r="M719" s="295"/>
      <c r="N719" s="295">
        <v>0</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hidden="1" outlineLevel="1">
      <c r="A720" s="532"/>
      <c r="B720" s="294" t="s">
        <v>310</v>
      </c>
      <c r="C720" s="291" t="s">
        <v>163</v>
      </c>
      <c r="D720" s="295"/>
      <c r="E720" s="295"/>
      <c r="F720" s="295"/>
      <c r="G720" s="295"/>
      <c r="H720" s="295"/>
      <c r="I720" s="295"/>
      <c r="J720" s="295"/>
      <c r="K720" s="295"/>
      <c r="L720" s="295"/>
      <c r="M720" s="295"/>
      <c r="N720" s="295">
        <v>0</v>
      </c>
      <c r="O720" s="295"/>
      <c r="P720" s="295"/>
      <c r="Q720" s="295"/>
      <c r="R720" s="295"/>
      <c r="S720" s="295"/>
      <c r="T720" s="295"/>
      <c r="U720" s="295"/>
      <c r="V720" s="295"/>
      <c r="W720" s="295"/>
      <c r="X720" s="295"/>
      <c r="Y720" s="411">
        <v>0</v>
      </c>
      <c r="Z720" s="411">
        <v>0</v>
      </c>
      <c r="AA720" s="411">
        <v>0</v>
      </c>
      <c r="AB720" s="411">
        <v>0</v>
      </c>
      <c r="AC720" s="411">
        <v>0</v>
      </c>
      <c r="AD720" s="411">
        <v>0</v>
      </c>
      <c r="AE720" s="411">
        <v>0</v>
      </c>
      <c r="AF720" s="411">
        <v>0</v>
      </c>
      <c r="AG720" s="411">
        <v>0</v>
      </c>
      <c r="AH720" s="411">
        <v>0</v>
      </c>
      <c r="AI720" s="411">
        <v>0</v>
      </c>
      <c r="AJ720" s="411">
        <v>0</v>
      </c>
      <c r="AK720" s="411">
        <v>0</v>
      </c>
      <c r="AL720" s="411">
        <v>0</v>
      </c>
      <c r="AM720" s="306"/>
    </row>
    <row r="721" spans="1:39" hidden="1" outlineLevel="1">
      <c r="A721" s="532"/>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idden="1" outlineLevel="1">
      <c r="A722" s="532">
        <v>34</v>
      </c>
      <c r="B722" s="428" t="s">
        <v>126</v>
      </c>
      <c r="C722" s="291" t="s">
        <v>25</v>
      </c>
      <c r="D722" s="295"/>
      <c r="E722" s="295"/>
      <c r="F722" s="295"/>
      <c r="G722" s="295"/>
      <c r="H722" s="295"/>
      <c r="I722" s="295"/>
      <c r="J722" s="295"/>
      <c r="K722" s="295"/>
      <c r="L722" s="295"/>
      <c r="M722" s="295"/>
      <c r="N722" s="295">
        <v>0</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hidden="1" outlineLevel="1">
      <c r="A723" s="532"/>
      <c r="B723" s="294" t="s">
        <v>310</v>
      </c>
      <c r="C723" s="291" t="s">
        <v>163</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11">
        <v>0</v>
      </c>
      <c r="Z723" s="411">
        <v>0</v>
      </c>
      <c r="AA723" s="411">
        <v>0</v>
      </c>
      <c r="AB723" s="411">
        <v>0</v>
      </c>
      <c r="AC723" s="411">
        <v>0</v>
      </c>
      <c r="AD723" s="411">
        <v>0</v>
      </c>
      <c r="AE723" s="411">
        <v>0</v>
      </c>
      <c r="AF723" s="411">
        <v>0</v>
      </c>
      <c r="AG723" s="411">
        <v>0</v>
      </c>
      <c r="AH723" s="411">
        <v>0</v>
      </c>
      <c r="AI723" s="411">
        <v>0</v>
      </c>
      <c r="AJ723" s="411">
        <v>0</v>
      </c>
      <c r="AK723" s="411">
        <v>0</v>
      </c>
      <c r="AL723" s="411">
        <v>0</v>
      </c>
      <c r="AM723" s="306"/>
    </row>
    <row r="724" spans="1:39" hidden="1" outlineLevel="1">
      <c r="A724" s="532"/>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idden="1" outlineLevel="1">
      <c r="A725" s="532">
        <v>35</v>
      </c>
      <c r="B725" s="428" t="s">
        <v>127</v>
      </c>
      <c r="C725" s="291" t="s">
        <v>25</v>
      </c>
      <c r="D725" s="295"/>
      <c r="E725" s="295"/>
      <c r="F725" s="295"/>
      <c r="G725" s="295"/>
      <c r="H725" s="295"/>
      <c r="I725" s="295"/>
      <c r="J725" s="295"/>
      <c r="K725" s="295"/>
      <c r="L725" s="295"/>
      <c r="M725" s="295"/>
      <c r="N725" s="295">
        <v>0</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hidden="1" outlineLevel="1">
      <c r="A726" s="532"/>
      <c r="B726" s="294" t="s">
        <v>310</v>
      </c>
      <c r="C726" s="291" t="s">
        <v>163</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11">
        <v>0</v>
      </c>
      <c r="Z726" s="411">
        <v>0</v>
      </c>
      <c r="AA726" s="411">
        <v>0</v>
      </c>
      <c r="AB726" s="411">
        <v>0</v>
      </c>
      <c r="AC726" s="411">
        <v>0</v>
      </c>
      <c r="AD726" s="411">
        <v>0</v>
      </c>
      <c r="AE726" s="411">
        <v>0</v>
      </c>
      <c r="AF726" s="411">
        <v>0</v>
      </c>
      <c r="AG726" s="411">
        <v>0</v>
      </c>
      <c r="AH726" s="411">
        <v>0</v>
      </c>
      <c r="AI726" s="411">
        <v>0</v>
      </c>
      <c r="AJ726" s="411">
        <v>0</v>
      </c>
      <c r="AK726" s="411">
        <v>0</v>
      </c>
      <c r="AL726" s="411">
        <v>0</v>
      </c>
      <c r="AM726" s="306"/>
    </row>
    <row r="727" spans="1:39" hidden="1" outlineLevel="1">
      <c r="A727" s="532"/>
      <c r="B727" s="431"/>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15.75" hidden="1" outlineLevel="1">
      <c r="A728" s="532"/>
      <c r="B728" s="288" t="s">
        <v>502</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2">
        <v>36</v>
      </c>
      <c r="B729" s="428" t="s">
        <v>128</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11">
        <v>0</v>
      </c>
      <c r="Z730" s="411">
        <v>0</v>
      </c>
      <c r="AA730" s="411">
        <v>0</v>
      </c>
      <c r="AB730" s="411">
        <v>0</v>
      </c>
      <c r="AC730" s="411">
        <v>0</v>
      </c>
      <c r="AD730" s="411">
        <v>0</v>
      </c>
      <c r="AE730" s="411">
        <v>0</v>
      </c>
      <c r="AF730" s="411">
        <v>0</v>
      </c>
      <c r="AG730" s="411">
        <v>0</v>
      </c>
      <c r="AH730" s="411">
        <v>0</v>
      </c>
      <c r="AI730" s="411">
        <v>0</v>
      </c>
      <c r="AJ730" s="411">
        <v>0</v>
      </c>
      <c r="AK730" s="411">
        <v>0</v>
      </c>
      <c r="AL730" s="411">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37</v>
      </c>
      <c r="B732" s="428" t="s">
        <v>129</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11">
        <v>0</v>
      </c>
      <c r="Z733" s="411">
        <v>0</v>
      </c>
      <c r="AA733" s="411">
        <v>0</v>
      </c>
      <c r="AB733" s="411">
        <v>0</v>
      </c>
      <c r="AC733" s="411">
        <v>0</v>
      </c>
      <c r="AD733" s="411">
        <v>0</v>
      </c>
      <c r="AE733" s="411">
        <v>0</v>
      </c>
      <c r="AF733" s="411">
        <v>0</v>
      </c>
      <c r="AG733" s="411">
        <v>0</v>
      </c>
      <c r="AH733" s="411">
        <v>0</v>
      </c>
      <c r="AI733" s="411">
        <v>0</v>
      </c>
      <c r="AJ733" s="411">
        <v>0</v>
      </c>
      <c r="AK733" s="411">
        <v>0</v>
      </c>
      <c r="AL733" s="411">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idden="1" outlineLevel="1">
      <c r="A735" s="532">
        <v>38</v>
      </c>
      <c r="B735" s="428" t="s">
        <v>130</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11">
        <v>0</v>
      </c>
      <c r="Z736" s="411">
        <v>0</v>
      </c>
      <c r="AA736" s="411">
        <v>0</v>
      </c>
      <c r="AB736" s="411">
        <v>0</v>
      </c>
      <c r="AC736" s="411">
        <v>0</v>
      </c>
      <c r="AD736" s="411">
        <v>0</v>
      </c>
      <c r="AE736" s="411">
        <v>0</v>
      </c>
      <c r="AF736" s="411">
        <v>0</v>
      </c>
      <c r="AG736" s="411">
        <v>0</v>
      </c>
      <c r="AH736" s="411">
        <v>0</v>
      </c>
      <c r="AI736" s="411">
        <v>0</v>
      </c>
      <c r="AJ736" s="411">
        <v>0</v>
      </c>
      <c r="AK736" s="411">
        <v>0</v>
      </c>
      <c r="AL736" s="411">
        <v>0</v>
      </c>
      <c r="AM736" s="306"/>
    </row>
    <row r="737" spans="1:39"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hidden="1" outlineLevel="1">
      <c r="A738" s="532">
        <v>39</v>
      </c>
      <c r="B738" s="428" t="s">
        <v>131</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hidden="1" outlineLevel="1">
      <c r="A739" s="532"/>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11">
        <v>0</v>
      </c>
      <c r="Z739" s="411">
        <v>0</v>
      </c>
      <c r="AA739" s="411">
        <v>0</v>
      </c>
      <c r="AB739" s="411">
        <v>0</v>
      </c>
      <c r="AC739" s="411">
        <v>0</v>
      </c>
      <c r="AD739" s="411">
        <v>0</v>
      </c>
      <c r="AE739" s="411">
        <v>0</v>
      </c>
      <c r="AF739" s="411">
        <v>0</v>
      </c>
      <c r="AG739" s="411">
        <v>0</v>
      </c>
      <c r="AH739" s="411">
        <v>0</v>
      </c>
      <c r="AI739" s="411">
        <v>0</v>
      </c>
      <c r="AJ739" s="411">
        <v>0</v>
      </c>
      <c r="AK739" s="411">
        <v>0</v>
      </c>
      <c r="AL739" s="411">
        <v>0</v>
      </c>
      <c r="AM739" s="306"/>
    </row>
    <row r="740" spans="1:39"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hidden="1" outlineLevel="1">
      <c r="A741" s="532">
        <v>40</v>
      </c>
      <c r="B741" s="428" t="s">
        <v>132</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hidden="1" outlineLevel="1">
      <c r="A742" s="532"/>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11">
        <v>0</v>
      </c>
      <c r="Z742" s="411">
        <v>0</v>
      </c>
      <c r="AA742" s="411">
        <v>0</v>
      </c>
      <c r="AB742" s="411">
        <v>0</v>
      </c>
      <c r="AC742" s="411">
        <v>0</v>
      </c>
      <c r="AD742" s="411">
        <v>0</v>
      </c>
      <c r="AE742" s="411">
        <v>0</v>
      </c>
      <c r="AF742" s="411">
        <v>0</v>
      </c>
      <c r="AG742" s="411">
        <v>0</v>
      </c>
      <c r="AH742" s="411">
        <v>0</v>
      </c>
      <c r="AI742" s="411">
        <v>0</v>
      </c>
      <c r="AJ742" s="411">
        <v>0</v>
      </c>
      <c r="AK742" s="411">
        <v>0</v>
      </c>
      <c r="AL742" s="411">
        <v>0</v>
      </c>
      <c r="AM742" s="306"/>
    </row>
    <row r="743" spans="1:39" hidden="1"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5" hidden="1" outlineLevel="1">
      <c r="A744" s="532">
        <v>41</v>
      </c>
      <c r="B744" s="428" t="s">
        <v>133</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hidden="1" outlineLevel="1">
      <c r="A745" s="532"/>
      <c r="B745" s="294" t="s">
        <v>310</v>
      </c>
      <c r="C745" s="291" t="s">
        <v>163</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11">
        <v>0</v>
      </c>
      <c r="Z745" s="411">
        <v>0</v>
      </c>
      <c r="AA745" s="411">
        <v>0</v>
      </c>
      <c r="AB745" s="411">
        <v>0</v>
      </c>
      <c r="AC745" s="411">
        <v>0</v>
      </c>
      <c r="AD745" s="411">
        <v>0</v>
      </c>
      <c r="AE745" s="411">
        <v>0</v>
      </c>
      <c r="AF745" s="411">
        <v>0</v>
      </c>
      <c r="AG745" s="411">
        <v>0</v>
      </c>
      <c r="AH745" s="411">
        <v>0</v>
      </c>
      <c r="AI745" s="411">
        <v>0</v>
      </c>
      <c r="AJ745" s="411">
        <v>0</v>
      </c>
      <c r="AK745" s="411">
        <v>0</v>
      </c>
      <c r="AL745" s="411">
        <v>0</v>
      </c>
      <c r="AM745" s="306"/>
    </row>
    <row r="746" spans="1:39" hidden="1" outlineLevel="1">
      <c r="A746" s="532"/>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45" hidden="1" outlineLevel="1">
      <c r="A747" s="532">
        <v>42</v>
      </c>
      <c r="B747" s="428" t="s">
        <v>134</v>
      </c>
      <c r="C747" s="291" t="s">
        <v>25</v>
      </c>
      <c r="D747" s="295"/>
      <c r="E747" s="295"/>
      <c r="F747" s="295"/>
      <c r="G747" s="295"/>
      <c r="H747" s="295"/>
      <c r="I747" s="295"/>
      <c r="J747" s="295"/>
      <c r="K747" s="295"/>
      <c r="L747" s="295"/>
      <c r="M747" s="295"/>
      <c r="N747" s="291"/>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hidden="1" outlineLevel="1">
      <c r="A748" s="532"/>
      <c r="B748" s="294" t="s">
        <v>310</v>
      </c>
      <c r="C748" s="291" t="s">
        <v>163</v>
      </c>
      <c r="D748" s="295"/>
      <c r="E748" s="295"/>
      <c r="F748" s="295"/>
      <c r="G748" s="295"/>
      <c r="H748" s="295"/>
      <c r="I748" s="295"/>
      <c r="J748" s="295"/>
      <c r="K748" s="295"/>
      <c r="L748" s="295"/>
      <c r="M748" s="295"/>
      <c r="N748" s="468"/>
      <c r="O748" s="295"/>
      <c r="P748" s="295"/>
      <c r="Q748" s="295"/>
      <c r="R748" s="295"/>
      <c r="S748" s="295"/>
      <c r="T748" s="295"/>
      <c r="U748" s="295"/>
      <c r="V748" s="295"/>
      <c r="W748" s="295"/>
      <c r="X748" s="295"/>
      <c r="Y748" s="411">
        <v>0</v>
      </c>
      <c r="Z748" s="411">
        <v>0</v>
      </c>
      <c r="AA748" s="411">
        <v>0</v>
      </c>
      <c r="AB748" s="411">
        <v>0</v>
      </c>
      <c r="AC748" s="411">
        <v>0</v>
      </c>
      <c r="AD748" s="411">
        <v>0</v>
      </c>
      <c r="AE748" s="411">
        <v>0</v>
      </c>
      <c r="AF748" s="411">
        <v>0</v>
      </c>
      <c r="AG748" s="411">
        <v>0</v>
      </c>
      <c r="AH748" s="411">
        <v>0</v>
      </c>
      <c r="AI748" s="411">
        <v>0</v>
      </c>
      <c r="AJ748" s="411">
        <v>0</v>
      </c>
      <c r="AK748" s="411">
        <v>0</v>
      </c>
      <c r="AL748" s="411">
        <v>0</v>
      </c>
      <c r="AM748" s="306"/>
    </row>
    <row r="749" spans="1:39" hidden="1" outlineLevel="1">
      <c r="A749" s="532"/>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30" hidden="1" outlineLevel="1">
      <c r="A750" s="532">
        <v>43</v>
      </c>
      <c r="B750" s="428" t="s">
        <v>135</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hidden="1" outlineLevel="1">
      <c r="A751" s="532"/>
      <c r="B751" s="294" t="s">
        <v>310</v>
      </c>
      <c r="C751" s="291" t="s">
        <v>163</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11">
        <v>0</v>
      </c>
      <c r="Z751" s="411">
        <v>0</v>
      </c>
      <c r="AA751" s="411">
        <v>0</v>
      </c>
      <c r="AB751" s="411">
        <v>0</v>
      </c>
      <c r="AC751" s="411">
        <v>0</v>
      </c>
      <c r="AD751" s="411">
        <v>0</v>
      </c>
      <c r="AE751" s="411">
        <v>0</v>
      </c>
      <c r="AF751" s="411">
        <v>0</v>
      </c>
      <c r="AG751" s="411">
        <v>0</v>
      </c>
      <c r="AH751" s="411">
        <v>0</v>
      </c>
      <c r="AI751" s="411">
        <v>0</v>
      </c>
      <c r="AJ751" s="411">
        <v>0</v>
      </c>
      <c r="AK751" s="411">
        <v>0</v>
      </c>
      <c r="AL751" s="411">
        <v>0</v>
      </c>
      <c r="AM751" s="306"/>
    </row>
    <row r="752" spans="1:39" hidden="1" outlineLevel="1">
      <c r="A752" s="532"/>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39" ht="45" hidden="1" outlineLevel="1">
      <c r="A753" s="532">
        <v>44</v>
      </c>
      <c r="B753" s="428" t="s">
        <v>136</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39" hidden="1" outlineLevel="1">
      <c r="A754" s="532"/>
      <c r="B754" s="294" t="s">
        <v>310</v>
      </c>
      <c r="C754" s="291" t="s">
        <v>163</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11">
        <v>0</v>
      </c>
      <c r="Z754" s="411">
        <v>0</v>
      </c>
      <c r="AA754" s="411">
        <v>0</v>
      </c>
      <c r="AB754" s="411">
        <v>0</v>
      </c>
      <c r="AC754" s="411">
        <v>0</v>
      </c>
      <c r="AD754" s="411">
        <v>0</v>
      </c>
      <c r="AE754" s="411">
        <v>0</v>
      </c>
      <c r="AF754" s="411">
        <v>0</v>
      </c>
      <c r="AG754" s="411">
        <v>0</v>
      </c>
      <c r="AH754" s="411">
        <v>0</v>
      </c>
      <c r="AI754" s="411">
        <v>0</v>
      </c>
      <c r="AJ754" s="411">
        <v>0</v>
      </c>
      <c r="AK754" s="411">
        <v>0</v>
      </c>
      <c r="AL754" s="411">
        <v>0</v>
      </c>
      <c r="AM754" s="306"/>
    </row>
    <row r="755" spans="1:39" hidden="1" outlineLevel="1">
      <c r="A755" s="532"/>
      <c r="B755" s="428"/>
      <c r="C755" s="291"/>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25"/>
      <c r="AA755" s="425"/>
      <c r="AB755" s="425"/>
      <c r="AC755" s="425"/>
      <c r="AD755" s="425"/>
      <c r="AE755" s="425"/>
      <c r="AF755" s="425"/>
      <c r="AG755" s="425"/>
      <c r="AH755" s="425"/>
      <c r="AI755" s="425"/>
      <c r="AJ755" s="425"/>
      <c r="AK755" s="425"/>
      <c r="AL755" s="425"/>
      <c r="AM755" s="306"/>
    </row>
    <row r="756" spans="1:39" ht="30" hidden="1" outlineLevel="1">
      <c r="A756" s="532">
        <v>45</v>
      </c>
      <c r="B756" s="428" t="s">
        <v>137</v>
      </c>
      <c r="C756" s="291" t="s">
        <v>25</v>
      </c>
      <c r="D756" s="295"/>
      <c r="E756" s="295"/>
      <c r="F756" s="295"/>
      <c r="G756" s="295"/>
      <c r="H756" s="295"/>
      <c r="I756" s="295"/>
      <c r="J756" s="295"/>
      <c r="K756" s="295"/>
      <c r="L756" s="295"/>
      <c r="M756" s="295"/>
      <c r="N756" s="295">
        <v>12</v>
      </c>
      <c r="O756" s="295"/>
      <c r="P756" s="295"/>
      <c r="Q756" s="295"/>
      <c r="R756" s="295"/>
      <c r="S756" s="295"/>
      <c r="T756" s="295"/>
      <c r="U756" s="295"/>
      <c r="V756" s="295"/>
      <c r="W756" s="295"/>
      <c r="X756" s="295"/>
      <c r="Y756" s="426"/>
      <c r="Z756" s="410"/>
      <c r="AA756" s="410"/>
      <c r="AB756" s="410"/>
      <c r="AC756" s="410"/>
      <c r="AD756" s="410"/>
      <c r="AE756" s="410"/>
      <c r="AF756" s="415"/>
      <c r="AG756" s="415"/>
      <c r="AH756" s="415"/>
      <c r="AI756" s="415"/>
      <c r="AJ756" s="415"/>
      <c r="AK756" s="415"/>
      <c r="AL756" s="415"/>
      <c r="AM756" s="296">
        <f>SUM(Y756:AL756)</f>
        <v>0</v>
      </c>
    </row>
    <row r="757" spans="1:39" hidden="1" outlineLevel="1">
      <c r="A757" s="532"/>
      <c r="B757" s="294" t="s">
        <v>310</v>
      </c>
      <c r="C757" s="291" t="s">
        <v>163</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11">
        <v>0</v>
      </c>
      <c r="Z757" s="411">
        <v>0</v>
      </c>
      <c r="AA757" s="411">
        <v>0</v>
      </c>
      <c r="AB757" s="411">
        <v>0</v>
      </c>
      <c r="AC757" s="411">
        <v>0</v>
      </c>
      <c r="AD757" s="411">
        <v>0</v>
      </c>
      <c r="AE757" s="411">
        <v>0</v>
      </c>
      <c r="AF757" s="411">
        <v>0</v>
      </c>
      <c r="AG757" s="411">
        <v>0</v>
      </c>
      <c r="AH757" s="411">
        <v>0</v>
      </c>
      <c r="AI757" s="411">
        <v>0</v>
      </c>
      <c r="AJ757" s="411">
        <v>0</v>
      </c>
      <c r="AK757" s="411">
        <v>0</v>
      </c>
      <c r="AL757" s="411">
        <v>0</v>
      </c>
      <c r="AM757" s="306"/>
    </row>
    <row r="758" spans="1:39" hidden="1" outlineLevel="1">
      <c r="A758" s="532"/>
      <c r="B758" s="428"/>
      <c r="C758" s="291"/>
      <c r="D758" s="291"/>
      <c r="E758" s="291"/>
      <c r="F758" s="291"/>
      <c r="G758" s="291"/>
      <c r="H758" s="291"/>
      <c r="I758" s="291"/>
      <c r="J758" s="291"/>
      <c r="K758" s="291"/>
      <c r="L758" s="291"/>
      <c r="M758" s="291"/>
      <c r="N758" s="291"/>
      <c r="O758" s="291"/>
      <c r="P758" s="291"/>
      <c r="Q758" s="291"/>
      <c r="R758" s="291"/>
      <c r="S758" s="291"/>
      <c r="T758" s="291"/>
      <c r="U758" s="291"/>
      <c r="V758" s="291"/>
      <c r="W758" s="291"/>
      <c r="X758" s="291"/>
      <c r="Y758" s="412"/>
      <c r="Z758" s="425"/>
      <c r="AA758" s="425"/>
      <c r="AB758" s="425"/>
      <c r="AC758" s="425"/>
      <c r="AD758" s="425"/>
      <c r="AE758" s="425"/>
      <c r="AF758" s="425"/>
      <c r="AG758" s="425"/>
      <c r="AH758" s="425"/>
      <c r="AI758" s="425"/>
      <c r="AJ758" s="425"/>
      <c r="AK758" s="425"/>
      <c r="AL758" s="425"/>
      <c r="AM758" s="306"/>
    </row>
    <row r="759" spans="1:39" ht="30" hidden="1" outlineLevel="1">
      <c r="A759" s="532">
        <v>46</v>
      </c>
      <c r="B759" s="428" t="s">
        <v>138</v>
      </c>
      <c r="C759" s="291" t="s">
        <v>25</v>
      </c>
      <c r="D759" s="295"/>
      <c r="E759" s="295"/>
      <c r="F759" s="295"/>
      <c r="G759" s="295"/>
      <c r="H759" s="295"/>
      <c r="I759" s="295"/>
      <c r="J759" s="295"/>
      <c r="K759" s="295"/>
      <c r="L759" s="295"/>
      <c r="M759" s="295"/>
      <c r="N759" s="295">
        <v>12</v>
      </c>
      <c r="O759" s="295"/>
      <c r="P759" s="295"/>
      <c r="Q759" s="295"/>
      <c r="R759" s="295"/>
      <c r="S759" s="295"/>
      <c r="T759" s="295"/>
      <c r="U759" s="295"/>
      <c r="V759" s="295"/>
      <c r="W759" s="295"/>
      <c r="X759" s="295"/>
      <c r="Y759" s="426"/>
      <c r="Z759" s="410"/>
      <c r="AA759" s="410"/>
      <c r="AB759" s="410"/>
      <c r="AC759" s="410"/>
      <c r="AD759" s="410"/>
      <c r="AE759" s="410"/>
      <c r="AF759" s="415"/>
      <c r="AG759" s="415"/>
      <c r="AH759" s="415"/>
      <c r="AI759" s="415"/>
      <c r="AJ759" s="415"/>
      <c r="AK759" s="415"/>
      <c r="AL759" s="415"/>
      <c r="AM759" s="296">
        <f>SUM(Y759:AL759)</f>
        <v>0</v>
      </c>
    </row>
    <row r="760" spans="1:39" hidden="1" outlineLevel="1">
      <c r="A760" s="532"/>
      <c r="B760" s="294" t="s">
        <v>310</v>
      </c>
      <c r="C760" s="291" t="s">
        <v>163</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11">
        <v>0</v>
      </c>
      <c r="Z760" s="411">
        <v>0</v>
      </c>
      <c r="AA760" s="411">
        <v>0</v>
      </c>
      <c r="AB760" s="411">
        <v>0</v>
      </c>
      <c r="AC760" s="411">
        <v>0</v>
      </c>
      <c r="AD760" s="411">
        <v>0</v>
      </c>
      <c r="AE760" s="411">
        <v>0</v>
      </c>
      <c r="AF760" s="411">
        <v>0</v>
      </c>
      <c r="AG760" s="411">
        <v>0</v>
      </c>
      <c r="AH760" s="411">
        <v>0</v>
      </c>
      <c r="AI760" s="411">
        <v>0</v>
      </c>
      <c r="AJ760" s="411">
        <v>0</v>
      </c>
      <c r="AK760" s="411">
        <v>0</v>
      </c>
      <c r="AL760" s="411">
        <v>0</v>
      </c>
      <c r="AM760" s="306"/>
    </row>
    <row r="761" spans="1:39" hidden="1" outlineLevel="1">
      <c r="A761" s="532"/>
      <c r="B761" s="428"/>
      <c r="C761" s="291"/>
      <c r="D761" s="291"/>
      <c r="E761" s="291"/>
      <c r="F761" s="291"/>
      <c r="G761" s="291"/>
      <c r="H761" s="291"/>
      <c r="I761" s="291"/>
      <c r="J761" s="291"/>
      <c r="K761" s="291"/>
      <c r="L761" s="291"/>
      <c r="M761" s="291"/>
      <c r="N761" s="291"/>
      <c r="O761" s="291"/>
      <c r="P761" s="291"/>
      <c r="Q761" s="291"/>
      <c r="R761" s="291"/>
      <c r="S761" s="291"/>
      <c r="T761" s="291"/>
      <c r="U761" s="291"/>
      <c r="V761" s="291"/>
      <c r="W761" s="291"/>
      <c r="X761" s="291"/>
      <c r="Y761" s="412"/>
      <c r="Z761" s="425"/>
      <c r="AA761" s="425"/>
      <c r="AB761" s="425"/>
      <c r="AC761" s="425"/>
      <c r="AD761" s="425"/>
      <c r="AE761" s="425"/>
      <c r="AF761" s="425"/>
      <c r="AG761" s="425"/>
      <c r="AH761" s="425"/>
      <c r="AI761" s="425"/>
      <c r="AJ761" s="425"/>
      <c r="AK761" s="425"/>
      <c r="AL761" s="425"/>
      <c r="AM761" s="306"/>
    </row>
    <row r="762" spans="1:39" ht="30" hidden="1" outlineLevel="1">
      <c r="A762" s="532">
        <v>47</v>
      </c>
      <c r="B762" s="428" t="s">
        <v>139</v>
      </c>
      <c r="C762" s="291" t="s">
        <v>25</v>
      </c>
      <c r="D762" s="295"/>
      <c r="E762" s="295"/>
      <c r="F762" s="295"/>
      <c r="G762" s="295"/>
      <c r="H762" s="295"/>
      <c r="I762" s="295"/>
      <c r="J762" s="295"/>
      <c r="K762" s="295"/>
      <c r="L762" s="295"/>
      <c r="M762" s="295"/>
      <c r="N762" s="295">
        <v>12</v>
      </c>
      <c r="O762" s="295"/>
      <c r="P762" s="295"/>
      <c r="Q762" s="295"/>
      <c r="R762" s="295"/>
      <c r="S762" s="295"/>
      <c r="T762" s="295"/>
      <c r="U762" s="295"/>
      <c r="V762" s="295"/>
      <c r="W762" s="295"/>
      <c r="X762" s="295"/>
      <c r="Y762" s="426"/>
      <c r="Z762" s="410"/>
      <c r="AA762" s="410"/>
      <c r="AB762" s="410"/>
      <c r="AC762" s="410"/>
      <c r="AD762" s="410"/>
      <c r="AE762" s="410"/>
      <c r="AF762" s="415"/>
      <c r="AG762" s="415"/>
      <c r="AH762" s="415"/>
      <c r="AI762" s="415"/>
      <c r="AJ762" s="415"/>
      <c r="AK762" s="415"/>
      <c r="AL762" s="415"/>
      <c r="AM762" s="296">
        <f>SUM(Y762:AL762)</f>
        <v>0</v>
      </c>
    </row>
    <row r="763" spans="1:39" hidden="1" outlineLevel="1">
      <c r="A763" s="532"/>
      <c r="B763" s="294" t="s">
        <v>310</v>
      </c>
      <c r="C763" s="291" t="s">
        <v>163</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11">
        <v>0</v>
      </c>
      <c r="Z763" s="411">
        <v>0</v>
      </c>
      <c r="AA763" s="411">
        <v>0</v>
      </c>
      <c r="AB763" s="411">
        <v>0</v>
      </c>
      <c r="AC763" s="411">
        <v>0</v>
      </c>
      <c r="AD763" s="411">
        <v>0</v>
      </c>
      <c r="AE763" s="411">
        <v>0</v>
      </c>
      <c r="AF763" s="411">
        <v>0</v>
      </c>
      <c r="AG763" s="411">
        <v>0</v>
      </c>
      <c r="AH763" s="411">
        <v>0</v>
      </c>
      <c r="AI763" s="411">
        <v>0</v>
      </c>
      <c r="AJ763" s="411">
        <v>0</v>
      </c>
      <c r="AK763" s="411">
        <v>0</v>
      </c>
      <c r="AL763" s="411">
        <v>0</v>
      </c>
      <c r="AM763" s="306"/>
    </row>
    <row r="764" spans="1:39" hidden="1" outlineLevel="1">
      <c r="A764" s="532"/>
      <c r="B764" s="428"/>
      <c r="C764" s="291"/>
      <c r="D764" s="291"/>
      <c r="E764" s="291"/>
      <c r="F764" s="291"/>
      <c r="G764" s="291"/>
      <c r="H764" s="291"/>
      <c r="I764" s="291"/>
      <c r="J764" s="291"/>
      <c r="K764" s="291"/>
      <c r="L764" s="291"/>
      <c r="M764" s="291"/>
      <c r="N764" s="291"/>
      <c r="O764" s="291"/>
      <c r="P764" s="291"/>
      <c r="Q764" s="291"/>
      <c r="R764" s="291"/>
      <c r="S764" s="291"/>
      <c r="T764" s="291"/>
      <c r="U764" s="291"/>
      <c r="V764" s="291"/>
      <c r="W764" s="291"/>
      <c r="X764" s="291"/>
      <c r="Y764" s="412"/>
      <c r="Z764" s="425"/>
      <c r="AA764" s="425"/>
      <c r="AB764" s="425"/>
      <c r="AC764" s="425"/>
      <c r="AD764" s="425"/>
      <c r="AE764" s="425"/>
      <c r="AF764" s="425"/>
      <c r="AG764" s="425"/>
      <c r="AH764" s="425"/>
      <c r="AI764" s="425"/>
      <c r="AJ764" s="425"/>
      <c r="AK764" s="425"/>
      <c r="AL764" s="425"/>
      <c r="AM764" s="306"/>
    </row>
    <row r="765" spans="1:39" ht="45" hidden="1" outlineLevel="1">
      <c r="A765" s="532">
        <v>48</v>
      </c>
      <c r="B765" s="428" t="s">
        <v>140</v>
      </c>
      <c r="C765" s="291" t="s">
        <v>25</v>
      </c>
      <c r="D765" s="295"/>
      <c r="E765" s="295"/>
      <c r="F765" s="295"/>
      <c r="G765" s="295"/>
      <c r="H765" s="295"/>
      <c r="I765" s="295"/>
      <c r="J765" s="295"/>
      <c r="K765" s="295"/>
      <c r="L765" s="295"/>
      <c r="M765" s="295"/>
      <c r="N765" s="295">
        <v>12</v>
      </c>
      <c r="O765" s="295"/>
      <c r="P765" s="295"/>
      <c r="Q765" s="295"/>
      <c r="R765" s="295"/>
      <c r="S765" s="295"/>
      <c r="T765" s="295"/>
      <c r="U765" s="295"/>
      <c r="V765" s="295"/>
      <c r="W765" s="295"/>
      <c r="X765" s="295"/>
      <c r="Y765" s="426"/>
      <c r="Z765" s="410"/>
      <c r="AA765" s="410"/>
      <c r="AB765" s="410"/>
      <c r="AC765" s="410"/>
      <c r="AD765" s="410"/>
      <c r="AE765" s="410"/>
      <c r="AF765" s="415"/>
      <c r="AG765" s="415"/>
      <c r="AH765" s="415"/>
      <c r="AI765" s="415"/>
      <c r="AJ765" s="415"/>
      <c r="AK765" s="415"/>
      <c r="AL765" s="415"/>
      <c r="AM765" s="296">
        <f>SUM(Y765:AL765)</f>
        <v>0</v>
      </c>
    </row>
    <row r="766" spans="1:39" hidden="1" outlineLevel="1">
      <c r="A766" s="532"/>
      <c r="B766" s="294" t="s">
        <v>310</v>
      </c>
      <c r="C766" s="291" t="s">
        <v>163</v>
      </c>
      <c r="D766" s="295"/>
      <c r="E766" s="295"/>
      <c r="F766" s="295"/>
      <c r="G766" s="295"/>
      <c r="H766" s="295"/>
      <c r="I766" s="295"/>
      <c r="J766" s="295"/>
      <c r="K766" s="295"/>
      <c r="L766" s="295"/>
      <c r="M766" s="295"/>
      <c r="N766" s="295">
        <v>12</v>
      </c>
      <c r="O766" s="295"/>
      <c r="P766" s="295"/>
      <c r="Q766" s="295"/>
      <c r="R766" s="295"/>
      <c r="S766" s="295"/>
      <c r="T766" s="295"/>
      <c r="U766" s="295"/>
      <c r="V766" s="295"/>
      <c r="W766" s="295"/>
      <c r="X766" s="295"/>
      <c r="Y766" s="411">
        <v>0</v>
      </c>
      <c r="Z766" s="411">
        <v>0</v>
      </c>
      <c r="AA766" s="411">
        <v>0</v>
      </c>
      <c r="AB766" s="411">
        <v>0</v>
      </c>
      <c r="AC766" s="411">
        <v>0</v>
      </c>
      <c r="AD766" s="411">
        <v>0</v>
      </c>
      <c r="AE766" s="411">
        <v>0</v>
      </c>
      <c r="AF766" s="411">
        <v>0</v>
      </c>
      <c r="AG766" s="411">
        <v>0</v>
      </c>
      <c r="AH766" s="411">
        <v>0</v>
      </c>
      <c r="AI766" s="411">
        <v>0</v>
      </c>
      <c r="AJ766" s="411">
        <v>0</v>
      </c>
      <c r="AK766" s="411">
        <v>0</v>
      </c>
      <c r="AL766" s="411">
        <v>0</v>
      </c>
      <c r="AM766" s="306"/>
    </row>
    <row r="767" spans="1:39" hidden="1" outlineLevel="1">
      <c r="A767" s="532"/>
      <c r="B767" s="428"/>
      <c r="C767" s="291"/>
      <c r="D767" s="291"/>
      <c r="E767" s="291"/>
      <c r="F767" s="291"/>
      <c r="G767" s="291"/>
      <c r="H767" s="291"/>
      <c r="I767" s="291"/>
      <c r="J767" s="291"/>
      <c r="K767" s="291"/>
      <c r="L767" s="291"/>
      <c r="M767" s="291"/>
      <c r="N767" s="291"/>
      <c r="O767" s="291"/>
      <c r="P767" s="291"/>
      <c r="Q767" s="291"/>
      <c r="R767" s="291"/>
      <c r="S767" s="291"/>
      <c r="T767" s="291"/>
      <c r="U767" s="291"/>
      <c r="V767" s="291"/>
      <c r="W767" s="291"/>
      <c r="X767" s="291"/>
      <c r="Y767" s="412"/>
      <c r="Z767" s="425"/>
      <c r="AA767" s="425"/>
      <c r="AB767" s="425"/>
      <c r="AC767" s="425"/>
      <c r="AD767" s="425"/>
      <c r="AE767" s="425"/>
      <c r="AF767" s="425"/>
      <c r="AG767" s="425"/>
      <c r="AH767" s="425"/>
      <c r="AI767" s="425"/>
      <c r="AJ767" s="425"/>
      <c r="AK767" s="425"/>
      <c r="AL767" s="425"/>
      <c r="AM767" s="306"/>
    </row>
    <row r="768" spans="1:39" ht="30" hidden="1" outlineLevel="1">
      <c r="A768" s="532">
        <v>49</v>
      </c>
      <c r="B768" s="428" t="s">
        <v>141</v>
      </c>
      <c r="C768" s="291" t="s">
        <v>25</v>
      </c>
      <c r="D768" s="295"/>
      <c r="E768" s="295"/>
      <c r="F768" s="295"/>
      <c r="G768" s="295"/>
      <c r="H768" s="295"/>
      <c r="I768" s="295"/>
      <c r="J768" s="295"/>
      <c r="K768" s="295"/>
      <c r="L768" s="295"/>
      <c r="M768" s="295"/>
      <c r="N768" s="295">
        <v>12</v>
      </c>
      <c r="O768" s="295"/>
      <c r="P768" s="295"/>
      <c r="Q768" s="295"/>
      <c r="R768" s="295"/>
      <c r="S768" s="295"/>
      <c r="T768" s="295"/>
      <c r="U768" s="295"/>
      <c r="V768" s="295"/>
      <c r="W768" s="295"/>
      <c r="X768" s="295"/>
      <c r="Y768" s="426"/>
      <c r="Z768" s="410"/>
      <c r="AA768" s="410"/>
      <c r="AB768" s="410"/>
      <c r="AC768" s="410"/>
      <c r="AD768" s="410"/>
      <c r="AE768" s="410"/>
      <c r="AF768" s="415"/>
      <c r="AG768" s="415"/>
      <c r="AH768" s="415"/>
      <c r="AI768" s="415"/>
      <c r="AJ768" s="415"/>
      <c r="AK768" s="415"/>
      <c r="AL768" s="415"/>
      <c r="AM768" s="296">
        <f>SUM(Y768:AL768)</f>
        <v>0</v>
      </c>
    </row>
    <row r="769" spans="1:40" hidden="1" outlineLevel="1">
      <c r="A769" s="532"/>
      <c r="B769" s="294" t="s">
        <v>310</v>
      </c>
      <c r="C769" s="291" t="s">
        <v>163</v>
      </c>
      <c r="D769" s="295"/>
      <c r="E769" s="295"/>
      <c r="F769" s="295"/>
      <c r="G769" s="295"/>
      <c r="H769" s="295"/>
      <c r="I769" s="295"/>
      <c r="J769" s="295"/>
      <c r="K769" s="295"/>
      <c r="L769" s="295"/>
      <c r="M769" s="295"/>
      <c r="N769" s="295">
        <v>12</v>
      </c>
      <c r="O769" s="295"/>
      <c r="P769" s="295"/>
      <c r="Q769" s="295"/>
      <c r="R769" s="295"/>
      <c r="S769" s="295"/>
      <c r="T769" s="295"/>
      <c r="U769" s="295"/>
      <c r="V769" s="295"/>
      <c r="W769" s="295"/>
      <c r="X769" s="295"/>
      <c r="Y769" s="411">
        <v>0</v>
      </c>
      <c r="Z769" s="411">
        <v>0</v>
      </c>
      <c r="AA769" s="411">
        <v>0</v>
      </c>
      <c r="AB769" s="411">
        <v>0</v>
      </c>
      <c r="AC769" s="411">
        <v>0</v>
      </c>
      <c r="AD769" s="411">
        <v>0</v>
      </c>
      <c r="AE769" s="411">
        <v>0</v>
      </c>
      <c r="AF769" s="411">
        <v>0</v>
      </c>
      <c r="AG769" s="411">
        <v>0</v>
      </c>
      <c r="AH769" s="411">
        <v>0</v>
      </c>
      <c r="AI769" s="411">
        <v>0</v>
      </c>
      <c r="AJ769" s="411">
        <v>0</v>
      </c>
      <c r="AK769" s="411">
        <v>0</v>
      </c>
      <c r="AL769" s="411">
        <v>0</v>
      </c>
      <c r="AM769" s="306"/>
    </row>
    <row r="770" spans="1:40" hidden="1" outlineLevel="1">
      <c r="A770" s="532"/>
      <c r="B770" s="294"/>
      <c r="C770" s="305"/>
      <c r="D770" s="291"/>
      <c r="E770" s="291"/>
      <c r="F770" s="291"/>
      <c r="G770" s="291"/>
      <c r="H770" s="291"/>
      <c r="I770" s="291"/>
      <c r="J770" s="291"/>
      <c r="K770" s="291"/>
      <c r="L770" s="291"/>
      <c r="M770" s="291"/>
      <c r="N770" s="291"/>
      <c r="O770" s="291"/>
      <c r="P770" s="291"/>
      <c r="Q770" s="291"/>
      <c r="R770" s="291"/>
      <c r="S770" s="291"/>
      <c r="T770" s="291"/>
      <c r="U770" s="291"/>
      <c r="V770" s="291"/>
      <c r="W770" s="291"/>
      <c r="X770" s="291"/>
      <c r="Y770" s="412"/>
      <c r="Z770" s="412"/>
      <c r="AA770" s="412"/>
      <c r="AB770" s="412"/>
      <c r="AC770" s="412"/>
      <c r="AD770" s="412"/>
      <c r="AE770" s="412"/>
      <c r="AF770" s="412"/>
      <c r="AG770" s="412"/>
      <c r="AH770" s="412"/>
      <c r="AI770" s="412"/>
      <c r="AJ770" s="412"/>
      <c r="AK770" s="412"/>
      <c r="AL770" s="412"/>
      <c r="AM770" s="306"/>
    </row>
    <row r="771" spans="1:40" ht="15.75" collapsed="1">
      <c r="B771" s="327" t="s">
        <v>311</v>
      </c>
      <c r="C771" s="329"/>
      <c r="D771" s="329">
        <f>SUM(D608:D769)</f>
        <v>16459025.405931961</v>
      </c>
      <c r="E771" s="329"/>
      <c r="F771" s="329"/>
      <c r="G771" s="329"/>
      <c r="H771" s="329"/>
      <c r="I771" s="329"/>
      <c r="J771" s="329"/>
      <c r="K771" s="329"/>
      <c r="L771" s="329"/>
      <c r="M771" s="329"/>
      <c r="N771" s="329"/>
      <c r="O771" s="329">
        <f>SUM(O608:O769)</f>
        <v>2761.2635904248391</v>
      </c>
      <c r="P771" s="329"/>
      <c r="Q771" s="329"/>
      <c r="R771" s="329"/>
      <c r="S771" s="329"/>
      <c r="T771" s="329"/>
      <c r="U771" s="329"/>
      <c r="V771" s="329"/>
      <c r="W771" s="329"/>
      <c r="X771" s="329"/>
      <c r="Y771" s="329">
        <f>IF(Y606="kWh",SUMPRODUCT(D608:D769,Y608:Y769))</f>
        <v>2678447.2323428546</v>
      </c>
      <c r="Z771" s="329">
        <f>IF(Z606="kWh",SUMPRODUCT(D608:D769,Z608:Z769))</f>
        <v>1708331.2401791685</v>
      </c>
      <c r="AA771" s="329">
        <f>IF(AA606="kw",SUMPRODUCT(N608:N769,O608:O769,AA608:AA769),SUMPRODUCT(D608:D769,AA608:AA769))</f>
        <v>23807.232033401793</v>
      </c>
      <c r="AB771" s="329">
        <f>IF(AB606="kw",SUMPRODUCT(N608:N769,O608:O769,AB608:AB769),SUMPRODUCT(D608:D769,AB608:AB769))</f>
        <v>276.030724474772</v>
      </c>
      <c r="AC771" s="329">
        <f>IF(AC606="kw",SUMPRODUCT(N608:N769,O608:O769,AC608:AC769),SUMPRODUCT(D608:D769,AC608:AC769))</f>
        <v>0</v>
      </c>
      <c r="AD771" s="329">
        <f>IF(AD606="kw",SUMPRODUCT(N608:N769,O608:O769,AD608:AD769),SUMPRODUCT(D608:D769,AD608:AD769))</f>
        <v>0</v>
      </c>
      <c r="AE771" s="329">
        <f>IF(AE606="kw",SUMPRODUCT(N608:N769,O608:O769,AE608:AE769),SUMPRODUCT(D608:D769,AE608:AE769))</f>
        <v>0</v>
      </c>
      <c r="AF771" s="329">
        <f>IF(AF606="kw",SUMPRODUCT(N608:N769,O608:O769,AF608:AF769),SUMPRODUCT(D608:D769,AF608:AF769))</f>
        <v>0</v>
      </c>
      <c r="AG771" s="329">
        <f>IF(AG606="kw",SUMPRODUCT(N608:N769,O608:O769,AG608:AG769),SUMPRODUCT(D608:D769,AG608:AG769))</f>
        <v>0</v>
      </c>
      <c r="AH771" s="329">
        <f>IF(AH606="kw",SUMPRODUCT(N608:N769,O608:O769,AH608:AH769),SUMPRODUCT(D608:D769,AH608:AH769))</f>
        <v>0</v>
      </c>
      <c r="AI771" s="329">
        <f>IF(AI606="kw",SUMPRODUCT(N608:N769,O608:O769,AI608:AI769),SUMPRODUCT(D608:D769,AI608:AI769))</f>
        <v>0</v>
      </c>
      <c r="AJ771" s="329">
        <f>IF(AJ606="kw",SUMPRODUCT(N608:N769,O608:O769,AJ608:AJ769),SUMPRODUCT(D608:D769,AJ608:AJ769))</f>
        <v>0</v>
      </c>
      <c r="AK771" s="329">
        <f>IF(AK606="kw",SUMPRODUCT(N608:N769,O608:O769,AK608:AK769),SUMPRODUCT(D608:D769,AK608:AK769))</f>
        <v>0</v>
      </c>
      <c r="AL771" s="329">
        <f>IF(AL606="kw",SUMPRODUCT(N608:N769,O608:O769,AL608:AL769),SUMPRODUCT(D608:D769,AL608:AL769))</f>
        <v>0</v>
      </c>
      <c r="AM771" s="330"/>
    </row>
    <row r="772" spans="1:40" ht="15.75">
      <c r="B772" s="391" t="s">
        <v>312</v>
      </c>
      <c r="C772" s="392"/>
      <c r="D772" s="392"/>
      <c r="E772" s="392"/>
      <c r="F772" s="392"/>
      <c r="G772" s="392"/>
      <c r="H772" s="392"/>
      <c r="I772" s="392"/>
      <c r="J772" s="392"/>
      <c r="K772" s="392"/>
      <c r="L772" s="392"/>
      <c r="M772" s="392"/>
      <c r="N772" s="392"/>
      <c r="O772" s="392"/>
      <c r="P772" s="392"/>
      <c r="Q772" s="392"/>
      <c r="R772" s="392"/>
      <c r="S772" s="392"/>
      <c r="T772" s="392"/>
      <c r="U772" s="392"/>
      <c r="V772" s="392"/>
      <c r="W772" s="392"/>
      <c r="X772" s="392"/>
      <c r="Y772" s="392">
        <f>HLOOKUP(Y407,'2. LRAMVA Threshold'!$B$42:$Q$53,10,FALSE)</f>
        <v>0</v>
      </c>
      <c r="Z772" s="392">
        <f>HLOOKUP(Z407,'2. LRAMVA Threshold'!$B$42:$Q$53,10,FALSE)</f>
        <v>0</v>
      </c>
      <c r="AA772" s="392">
        <f>HLOOKUP(AA407,'2. LRAMVA Threshold'!$B$42:$Q$53,10,FALSE)</f>
        <v>0</v>
      </c>
      <c r="AB772" s="392">
        <f>HLOOKUP(AB407,'2. LRAMVA Threshold'!$B$42:$Q$53,10,FALSE)</f>
        <v>0</v>
      </c>
      <c r="AC772" s="392">
        <f>HLOOKUP(AC407,'2. LRAMVA Threshold'!$B$42:$Q$53,10,FALSE)</f>
        <v>0</v>
      </c>
      <c r="AD772" s="392">
        <f>HLOOKUP(AD407,'2. LRAMVA Threshold'!$B$42:$Q$53,10,FALSE)</f>
        <v>0</v>
      </c>
      <c r="AE772" s="392">
        <f>HLOOKUP(AE407,'2. LRAMVA Threshold'!$B$42:$Q$53,10,FALSE)</f>
        <v>0</v>
      </c>
      <c r="AF772" s="392">
        <f>HLOOKUP(AF407,'2. LRAMVA Threshold'!$B$42:$Q$53,10,FALSE)</f>
        <v>0</v>
      </c>
      <c r="AG772" s="392">
        <f>HLOOKUP(AG407,'2. LRAMVA Threshold'!$B$42:$Q$53,10,FALSE)</f>
        <v>0</v>
      </c>
      <c r="AH772" s="392">
        <f>HLOOKUP(AH407,'2. LRAMVA Threshold'!$B$42:$Q$53,10,FALSE)</f>
        <v>0</v>
      </c>
      <c r="AI772" s="392">
        <f>HLOOKUP(AI407,'2. LRAMVA Threshold'!$B$42:$Q$53,10,FALSE)</f>
        <v>0</v>
      </c>
      <c r="AJ772" s="392">
        <f>HLOOKUP(AJ407,'2. LRAMVA Threshold'!$B$42:$Q$53,10,FALSE)</f>
        <v>0</v>
      </c>
      <c r="AK772" s="392">
        <f>HLOOKUP(AK407,'2. LRAMVA Threshold'!$B$42:$Q$53,10,FALSE)</f>
        <v>0</v>
      </c>
      <c r="AL772" s="392">
        <f>HLOOKUP(AL407,'2. LRAMVA Threshold'!$B$42:$Q$53,10,FALSE)</f>
        <v>0</v>
      </c>
      <c r="AM772" s="442"/>
    </row>
    <row r="773" spans="1:40">
      <c r="B773" s="394"/>
      <c r="C773" s="432"/>
      <c r="D773" s="433"/>
      <c r="E773" s="433"/>
      <c r="F773" s="433"/>
      <c r="G773" s="433"/>
      <c r="H773" s="433"/>
      <c r="I773" s="433"/>
      <c r="J773" s="433"/>
      <c r="K773" s="433"/>
      <c r="L773" s="433"/>
      <c r="M773" s="433"/>
      <c r="N773" s="433"/>
      <c r="O773" s="434"/>
      <c r="P773" s="433"/>
      <c r="Q773" s="433"/>
      <c r="R773" s="433"/>
      <c r="S773" s="435"/>
      <c r="T773" s="435"/>
      <c r="U773" s="435"/>
      <c r="V773" s="435"/>
      <c r="W773" s="433"/>
      <c r="X773" s="433"/>
      <c r="Y773" s="436"/>
      <c r="Z773" s="436"/>
      <c r="AA773" s="436"/>
      <c r="AB773" s="436"/>
      <c r="AC773" s="436"/>
      <c r="AD773" s="436"/>
      <c r="AE773" s="436"/>
      <c r="AF773" s="399"/>
      <c r="AG773" s="399"/>
      <c r="AH773" s="399"/>
      <c r="AI773" s="399"/>
      <c r="AJ773" s="399"/>
      <c r="AK773" s="399"/>
      <c r="AL773" s="399"/>
      <c r="AM773" s="400"/>
    </row>
    <row r="774" spans="1:40">
      <c r="B774" s="324" t="s">
        <v>313</v>
      </c>
      <c r="C774" s="338"/>
      <c r="D774" s="338"/>
      <c r="E774" s="376"/>
      <c r="F774" s="376"/>
      <c r="G774" s="376"/>
      <c r="H774" s="376"/>
      <c r="I774" s="376"/>
      <c r="J774" s="376"/>
      <c r="K774" s="376"/>
      <c r="L774" s="376"/>
      <c r="M774" s="376"/>
      <c r="N774" s="376"/>
      <c r="O774" s="291"/>
      <c r="P774" s="340"/>
      <c r="Q774" s="340"/>
      <c r="R774" s="340"/>
      <c r="S774" s="339"/>
      <c r="T774" s="339"/>
      <c r="U774" s="339"/>
      <c r="V774" s="339"/>
      <c r="W774" s="340"/>
      <c r="X774" s="340"/>
      <c r="Y774" s="341">
        <f>HLOOKUP(Y$35,'3.  Distribution Rates'!$C$122:$P$133,10,FALSE)</f>
        <v>0</v>
      </c>
      <c r="Z774" s="341">
        <f>HLOOKUP(Z$35,'3.  Distribution Rates'!$C$122:$P$133,10,FALSE)</f>
        <v>0</v>
      </c>
      <c r="AA774" s="341">
        <f>HLOOKUP(AA$35,'3.  Distribution Rates'!$C$122:$P$133,10,FALSE)</f>
        <v>0</v>
      </c>
      <c r="AB774" s="341">
        <f>HLOOKUP(AB$35,'3.  Distribution Rates'!$C$122:$P$133,10,FALSE)</f>
        <v>0</v>
      </c>
      <c r="AC774" s="341">
        <f>HLOOKUP(AC$35,'3.  Distribution Rates'!$C$122:$P$133,10,FALSE)</f>
        <v>0</v>
      </c>
      <c r="AD774" s="341">
        <f>HLOOKUP(AD$35,'3.  Distribution Rates'!$C$122:$P$133,10,FALSE)</f>
        <v>0</v>
      </c>
      <c r="AE774" s="341">
        <f>HLOOKUP(AE$35,'3.  Distribution Rates'!$C$122:$P$133,10,FALSE)</f>
        <v>0</v>
      </c>
      <c r="AF774" s="341">
        <f>HLOOKUP(AF$35,'3.  Distribution Rates'!$C$122:$P$133,10,FALSE)</f>
        <v>0</v>
      </c>
      <c r="AG774" s="341">
        <f>HLOOKUP(AG$35,'3.  Distribution Rates'!$C$122:$P$133,10,FALSE)</f>
        <v>0</v>
      </c>
      <c r="AH774" s="341">
        <f>HLOOKUP(AH$35,'3.  Distribution Rates'!$C$122:$P$133,10,FALSE)</f>
        <v>0</v>
      </c>
      <c r="AI774" s="341">
        <f>HLOOKUP(AI$35,'3.  Distribution Rates'!$C$122:$P$133,10,FALSE)</f>
        <v>0</v>
      </c>
      <c r="AJ774" s="341">
        <f>HLOOKUP(AJ$35,'3.  Distribution Rates'!$C$122:$P$133,10,FALSE)</f>
        <v>0</v>
      </c>
      <c r="AK774" s="341">
        <f>HLOOKUP(AK$35,'3.  Distribution Rates'!$C$122:$P$133,10,FALSE)</f>
        <v>0</v>
      </c>
      <c r="AL774" s="341">
        <f>HLOOKUP(AL$35,'3.  Distribution Rates'!$C$122:$P$133,10,FALSE)</f>
        <v>0</v>
      </c>
      <c r="AM774" s="348"/>
      <c r="AN774" s="443"/>
    </row>
    <row r="775" spans="1:40">
      <c r="B775" s="324" t="s">
        <v>314</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'4.  2011-2014 LRAM'!Y141*Y774</f>
        <v>0</v>
      </c>
      <c r="Z775" s="378">
        <f>'4.  2011-2014 LRAM'!Z141*Z774</f>
        <v>0</v>
      </c>
      <c r="AA775" s="378">
        <f>'4.  2011-2014 LRAM'!AA141*AA774</f>
        <v>0</v>
      </c>
      <c r="AB775" s="378">
        <f>'4.  2011-2014 LRAM'!AB141*AB774</f>
        <v>0</v>
      </c>
      <c r="AC775" s="378">
        <f>'4.  2011-2014 LRAM'!AC141*AC774</f>
        <v>0</v>
      </c>
      <c r="AD775" s="378">
        <f>'4.  2011-2014 LRAM'!AD141*AD774</f>
        <v>0</v>
      </c>
      <c r="AE775" s="378">
        <f>'4.  2011-2014 LRAM'!AE141*AE774</f>
        <v>0</v>
      </c>
      <c r="AF775" s="378">
        <f>'4.  2011-2014 LRAM'!AF141*AF774</f>
        <v>0</v>
      </c>
      <c r="AG775" s="378">
        <f>'4.  2011-2014 LRAM'!AG141*AG774</f>
        <v>0</v>
      </c>
      <c r="AH775" s="378">
        <f>'4.  2011-2014 LRAM'!AH141*AH774</f>
        <v>0</v>
      </c>
      <c r="AI775" s="378">
        <f>'4.  2011-2014 LRAM'!AI141*AI774</f>
        <v>0</v>
      </c>
      <c r="AJ775" s="378">
        <f>'4.  2011-2014 LRAM'!AJ141*AJ774</f>
        <v>0</v>
      </c>
      <c r="AK775" s="378">
        <f>'4.  2011-2014 LRAM'!AK141*AK774</f>
        <v>0</v>
      </c>
      <c r="AL775" s="378">
        <f>'4.  2011-2014 LRAM'!AL141*AL774</f>
        <v>0</v>
      </c>
      <c r="AM775" s="628">
        <f t="shared" ref="AM775:AM782" si="79">SUM(Y775:AL775)</f>
        <v>0</v>
      </c>
      <c r="AN775" s="443"/>
    </row>
    <row r="776" spans="1:40">
      <c r="B776" s="324" t="s">
        <v>315</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'4.  2011-2014 LRAM'!Y270*Y774</f>
        <v>0</v>
      </c>
      <c r="Z776" s="378">
        <f>'4.  2011-2014 LRAM'!Z270*Z774</f>
        <v>0</v>
      </c>
      <c r="AA776" s="378">
        <f>'4.  2011-2014 LRAM'!AA270*AA774</f>
        <v>0</v>
      </c>
      <c r="AB776" s="378">
        <f>'4.  2011-2014 LRAM'!AB270*AB774</f>
        <v>0</v>
      </c>
      <c r="AC776" s="378">
        <f>'4.  2011-2014 LRAM'!AC270*AC774</f>
        <v>0</v>
      </c>
      <c r="AD776" s="378">
        <f>'4.  2011-2014 LRAM'!AD270*AD774</f>
        <v>0</v>
      </c>
      <c r="AE776" s="378">
        <f>'4.  2011-2014 LRAM'!AE270*AE774</f>
        <v>0</v>
      </c>
      <c r="AF776" s="378">
        <f>'4.  2011-2014 LRAM'!AF270*AF774</f>
        <v>0</v>
      </c>
      <c r="AG776" s="378">
        <f>'4.  2011-2014 LRAM'!AG270*AG774</f>
        <v>0</v>
      </c>
      <c r="AH776" s="378">
        <f>'4.  2011-2014 LRAM'!AH270*AH774</f>
        <v>0</v>
      </c>
      <c r="AI776" s="378">
        <f>'4.  2011-2014 LRAM'!AI270*AI774</f>
        <v>0</v>
      </c>
      <c r="AJ776" s="378">
        <f>'4.  2011-2014 LRAM'!AJ270*AJ774</f>
        <v>0</v>
      </c>
      <c r="AK776" s="378">
        <f>'4.  2011-2014 LRAM'!AK270*AK774</f>
        <v>0</v>
      </c>
      <c r="AL776" s="378">
        <f>'4.  2011-2014 LRAM'!AL270*AL774</f>
        <v>0</v>
      </c>
      <c r="AM776" s="628">
        <f t="shared" si="79"/>
        <v>0</v>
      </c>
      <c r="AN776" s="443"/>
    </row>
    <row r="777" spans="1:40">
      <c r="B777" s="324" t="s">
        <v>316</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'4.  2011-2014 LRAM'!Y399*Y774</f>
        <v>0</v>
      </c>
      <c r="Z777" s="378">
        <f>'4.  2011-2014 LRAM'!Z399*Z774</f>
        <v>0</v>
      </c>
      <c r="AA777" s="378">
        <f>'4.  2011-2014 LRAM'!AA399*AA774</f>
        <v>0</v>
      </c>
      <c r="AB777" s="378">
        <f>'4.  2011-2014 LRAM'!AB399*AB774</f>
        <v>0</v>
      </c>
      <c r="AC777" s="378">
        <f>'4.  2011-2014 LRAM'!AC399*AC774</f>
        <v>0</v>
      </c>
      <c r="AD777" s="378">
        <f>'4.  2011-2014 LRAM'!AD399*AD774</f>
        <v>0</v>
      </c>
      <c r="AE777" s="378">
        <f>'4.  2011-2014 LRAM'!AE399*AE774</f>
        <v>0</v>
      </c>
      <c r="AF777" s="378">
        <f>'4.  2011-2014 LRAM'!AF399*AF774</f>
        <v>0</v>
      </c>
      <c r="AG777" s="378">
        <f>'4.  2011-2014 LRAM'!AG399*AG774</f>
        <v>0</v>
      </c>
      <c r="AH777" s="378">
        <f>'4.  2011-2014 LRAM'!AH399*AH774</f>
        <v>0</v>
      </c>
      <c r="AI777" s="378">
        <f>'4.  2011-2014 LRAM'!AI399*AI774</f>
        <v>0</v>
      </c>
      <c r="AJ777" s="378">
        <f>'4.  2011-2014 LRAM'!AJ399*AJ774</f>
        <v>0</v>
      </c>
      <c r="AK777" s="378">
        <f>'4.  2011-2014 LRAM'!AK399*AK774</f>
        <v>0</v>
      </c>
      <c r="AL777" s="378">
        <f>'4.  2011-2014 LRAM'!AL399*AL774</f>
        <v>0</v>
      </c>
      <c r="AM777" s="628">
        <f t="shared" si="79"/>
        <v>0</v>
      </c>
      <c r="AN777" s="443"/>
    </row>
    <row r="778" spans="1:40">
      <c r="B778" s="324" t="s">
        <v>317</v>
      </c>
      <c r="C778" s="345"/>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8">
        <f>'4.  2011-2014 LRAM'!Y529*Y774</f>
        <v>0</v>
      </c>
      <c r="Z778" s="378">
        <f>'4.  2011-2014 LRAM'!Z529*Z774</f>
        <v>0</v>
      </c>
      <c r="AA778" s="378">
        <f>'4.  2011-2014 LRAM'!AA529*AA774</f>
        <v>0</v>
      </c>
      <c r="AB778" s="378">
        <f>'4.  2011-2014 LRAM'!AB529*AB774</f>
        <v>0</v>
      </c>
      <c r="AC778" s="378">
        <f>'4.  2011-2014 LRAM'!AC529*AC774</f>
        <v>0</v>
      </c>
      <c r="AD778" s="378">
        <f>'4.  2011-2014 LRAM'!AD529*AD774</f>
        <v>0</v>
      </c>
      <c r="AE778" s="378">
        <f>'4.  2011-2014 LRAM'!AE529*AE774</f>
        <v>0</v>
      </c>
      <c r="AF778" s="378">
        <f>'4.  2011-2014 LRAM'!AF529*AF774</f>
        <v>0</v>
      </c>
      <c r="AG778" s="378">
        <f>'4.  2011-2014 LRAM'!AG529*AG774</f>
        <v>0</v>
      </c>
      <c r="AH778" s="378">
        <f>'4.  2011-2014 LRAM'!AH529*AH774</f>
        <v>0</v>
      </c>
      <c r="AI778" s="378">
        <f>'4.  2011-2014 LRAM'!AI529*AI774</f>
        <v>0</v>
      </c>
      <c r="AJ778" s="378">
        <f>'4.  2011-2014 LRAM'!AJ529*AJ774</f>
        <v>0</v>
      </c>
      <c r="AK778" s="378">
        <f>'4.  2011-2014 LRAM'!AK529*AK774</f>
        <v>0</v>
      </c>
      <c r="AL778" s="378">
        <f>'4.  2011-2014 LRAM'!AL529*AL774</f>
        <v>0</v>
      </c>
      <c r="AM778" s="628">
        <f t="shared" si="79"/>
        <v>0</v>
      </c>
      <c r="AN778" s="443"/>
    </row>
    <row r="779" spans="1:40">
      <c r="B779" s="324" t="s">
        <v>318</v>
      </c>
      <c r="C779" s="345"/>
      <c r="D779" s="309"/>
      <c r="E779" s="279"/>
      <c r="F779" s="279"/>
      <c r="G779" s="279"/>
      <c r="H779" s="279"/>
      <c r="I779" s="279"/>
      <c r="J779" s="279"/>
      <c r="K779" s="279"/>
      <c r="L779" s="279"/>
      <c r="M779" s="279"/>
      <c r="N779" s="279"/>
      <c r="O779" s="291"/>
      <c r="P779" s="279"/>
      <c r="Q779" s="279"/>
      <c r="R779" s="279"/>
      <c r="S779" s="309"/>
      <c r="T779" s="309"/>
      <c r="U779" s="309"/>
      <c r="V779" s="309"/>
      <c r="W779" s="279"/>
      <c r="X779" s="279"/>
      <c r="Y779" s="378">
        <f t="shared" ref="Y779:AL779" si="80">Y210*Y774</f>
        <v>0</v>
      </c>
      <c r="Z779" s="378">
        <f t="shared" si="80"/>
        <v>0</v>
      </c>
      <c r="AA779" s="378">
        <f t="shared" si="80"/>
        <v>0</v>
      </c>
      <c r="AB779" s="378">
        <f t="shared" si="80"/>
        <v>0</v>
      </c>
      <c r="AC779" s="378">
        <f t="shared" si="80"/>
        <v>0</v>
      </c>
      <c r="AD779" s="378">
        <f t="shared" si="80"/>
        <v>0</v>
      </c>
      <c r="AE779" s="378">
        <f t="shared" si="80"/>
        <v>0</v>
      </c>
      <c r="AF779" s="378">
        <f t="shared" si="80"/>
        <v>0</v>
      </c>
      <c r="AG779" s="378">
        <f t="shared" si="80"/>
        <v>0</v>
      </c>
      <c r="AH779" s="378">
        <f t="shared" si="80"/>
        <v>0</v>
      </c>
      <c r="AI779" s="378">
        <f t="shared" si="80"/>
        <v>0</v>
      </c>
      <c r="AJ779" s="378">
        <f t="shared" si="80"/>
        <v>0</v>
      </c>
      <c r="AK779" s="378">
        <f t="shared" si="80"/>
        <v>0</v>
      </c>
      <c r="AL779" s="378">
        <f t="shared" si="80"/>
        <v>0</v>
      </c>
      <c r="AM779" s="628">
        <f t="shared" si="79"/>
        <v>0</v>
      </c>
      <c r="AN779" s="443"/>
    </row>
    <row r="780" spans="1:40">
      <c r="B780" s="324" t="s">
        <v>319</v>
      </c>
      <c r="C780" s="345"/>
      <c r="D780" s="309"/>
      <c r="E780" s="279"/>
      <c r="F780" s="279"/>
      <c r="G780" s="279"/>
      <c r="H780" s="279"/>
      <c r="I780" s="279"/>
      <c r="J780" s="279"/>
      <c r="K780" s="279"/>
      <c r="L780" s="279"/>
      <c r="M780" s="279"/>
      <c r="N780" s="279"/>
      <c r="O780" s="291"/>
      <c r="P780" s="279"/>
      <c r="Q780" s="279"/>
      <c r="R780" s="279"/>
      <c r="S780" s="309"/>
      <c r="T780" s="309"/>
      <c r="U780" s="309"/>
      <c r="V780" s="309"/>
      <c r="W780" s="279"/>
      <c r="X780" s="279"/>
      <c r="Y780" s="378">
        <f t="shared" ref="Y780:AL780" si="81">Y399*Y774</f>
        <v>0</v>
      </c>
      <c r="Z780" s="378">
        <f t="shared" si="81"/>
        <v>0</v>
      </c>
      <c r="AA780" s="378">
        <f t="shared" si="81"/>
        <v>0</v>
      </c>
      <c r="AB780" s="378">
        <f t="shared" si="81"/>
        <v>0</v>
      </c>
      <c r="AC780" s="378">
        <f t="shared" si="81"/>
        <v>0</v>
      </c>
      <c r="AD780" s="378">
        <f t="shared" si="81"/>
        <v>0</v>
      </c>
      <c r="AE780" s="378">
        <f t="shared" si="81"/>
        <v>0</v>
      </c>
      <c r="AF780" s="378">
        <f t="shared" si="81"/>
        <v>0</v>
      </c>
      <c r="AG780" s="378">
        <f t="shared" si="81"/>
        <v>0</v>
      </c>
      <c r="AH780" s="378">
        <f t="shared" si="81"/>
        <v>0</v>
      </c>
      <c r="AI780" s="378">
        <f t="shared" si="81"/>
        <v>0</v>
      </c>
      <c r="AJ780" s="378">
        <f t="shared" si="81"/>
        <v>0</v>
      </c>
      <c r="AK780" s="378">
        <f t="shared" si="81"/>
        <v>0</v>
      </c>
      <c r="AL780" s="378">
        <f t="shared" si="81"/>
        <v>0</v>
      </c>
      <c r="AM780" s="628">
        <f t="shared" si="79"/>
        <v>0</v>
      </c>
      <c r="AN780" s="443"/>
    </row>
    <row r="781" spans="1:40">
      <c r="B781" s="324" t="s">
        <v>320</v>
      </c>
      <c r="C781" s="345"/>
      <c r="D781" s="309"/>
      <c r="E781" s="279"/>
      <c r="F781" s="279"/>
      <c r="G781" s="279"/>
      <c r="H781" s="279"/>
      <c r="I781" s="279"/>
      <c r="J781" s="279"/>
      <c r="K781" s="279"/>
      <c r="L781" s="279"/>
      <c r="M781" s="279"/>
      <c r="N781" s="279"/>
      <c r="O781" s="291"/>
      <c r="P781" s="279"/>
      <c r="Q781" s="279"/>
      <c r="R781" s="279"/>
      <c r="S781" s="309"/>
      <c r="T781" s="309"/>
      <c r="U781" s="309"/>
      <c r="V781" s="309"/>
      <c r="W781" s="279"/>
      <c r="X781" s="279"/>
      <c r="Y781" s="378">
        <f t="shared" ref="Y781:AL781" si="82">Y597*Y774</f>
        <v>0</v>
      </c>
      <c r="Z781" s="378">
        <f t="shared" si="82"/>
        <v>0</v>
      </c>
      <c r="AA781" s="378">
        <f t="shared" si="82"/>
        <v>0</v>
      </c>
      <c r="AB781" s="378">
        <f t="shared" si="82"/>
        <v>0</v>
      </c>
      <c r="AC781" s="378">
        <f t="shared" si="82"/>
        <v>0</v>
      </c>
      <c r="AD781" s="378">
        <f t="shared" si="82"/>
        <v>0</v>
      </c>
      <c r="AE781" s="378">
        <f t="shared" si="82"/>
        <v>0</v>
      </c>
      <c r="AF781" s="378">
        <f t="shared" si="82"/>
        <v>0</v>
      </c>
      <c r="AG781" s="378">
        <f t="shared" si="82"/>
        <v>0</v>
      </c>
      <c r="AH781" s="378">
        <f t="shared" si="82"/>
        <v>0</v>
      </c>
      <c r="AI781" s="378">
        <f t="shared" si="82"/>
        <v>0</v>
      </c>
      <c r="AJ781" s="378">
        <f t="shared" si="82"/>
        <v>0</v>
      </c>
      <c r="AK781" s="378">
        <f t="shared" si="82"/>
        <v>0</v>
      </c>
      <c r="AL781" s="378">
        <f t="shared" si="82"/>
        <v>0</v>
      </c>
      <c r="AM781" s="628">
        <f t="shared" si="79"/>
        <v>0</v>
      </c>
      <c r="AN781" s="443"/>
    </row>
    <row r="782" spans="1:40">
      <c r="B782" s="324" t="s">
        <v>321</v>
      </c>
      <c r="C782" s="345"/>
      <c r="D782" s="309"/>
      <c r="E782" s="279"/>
      <c r="F782" s="279"/>
      <c r="G782" s="279"/>
      <c r="H782" s="279"/>
      <c r="I782" s="279"/>
      <c r="J782" s="279"/>
      <c r="K782" s="279"/>
      <c r="L782" s="279"/>
      <c r="M782" s="279"/>
      <c r="N782" s="279"/>
      <c r="O782" s="291"/>
      <c r="P782" s="279"/>
      <c r="Q782" s="279"/>
      <c r="R782" s="279"/>
      <c r="S782" s="309"/>
      <c r="T782" s="309"/>
      <c r="U782" s="309"/>
      <c r="V782" s="309"/>
      <c r="W782" s="279"/>
      <c r="X782" s="279"/>
      <c r="Y782" s="378">
        <f>Y771*Y774</f>
        <v>0</v>
      </c>
      <c r="Z782" s="378">
        <f t="shared" ref="Z782:AL782" si="83">Z771*Z774</f>
        <v>0</v>
      </c>
      <c r="AA782" s="378">
        <f t="shared" si="83"/>
        <v>0</v>
      </c>
      <c r="AB782" s="378">
        <f t="shared" si="83"/>
        <v>0</v>
      </c>
      <c r="AC782" s="378">
        <f t="shared" si="83"/>
        <v>0</v>
      </c>
      <c r="AD782" s="378">
        <f t="shared" si="83"/>
        <v>0</v>
      </c>
      <c r="AE782" s="378">
        <f t="shared" si="83"/>
        <v>0</v>
      </c>
      <c r="AF782" s="378">
        <f t="shared" si="83"/>
        <v>0</v>
      </c>
      <c r="AG782" s="378">
        <f t="shared" si="83"/>
        <v>0</v>
      </c>
      <c r="AH782" s="378">
        <f t="shared" si="83"/>
        <v>0</v>
      </c>
      <c r="AI782" s="378">
        <f t="shared" si="83"/>
        <v>0</v>
      </c>
      <c r="AJ782" s="378">
        <f t="shared" si="83"/>
        <v>0</v>
      </c>
      <c r="AK782" s="378">
        <f t="shared" si="83"/>
        <v>0</v>
      </c>
      <c r="AL782" s="378">
        <f t="shared" si="83"/>
        <v>0</v>
      </c>
      <c r="AM782" s="628">
        <f t="shared" si="79"/>
        <v>0</v>
      </c>
      <c r="AN782" s="443"/>
    </row>
    <row r="783" spans="1:40" ht="15.75">
      <c r="B783" s="349" t="s">
        <v>322</v>
      </c>
      <c r="C783" s="345"/>
      <c r="D783" s="336"/>
      <c r="E783" s="334"/>
      <c r="F783" s="334"/>
      <c r="G783" s="334"/>
      <c r="H783" s="334"/>
      <c r="I783" s="334"/>
      <c r="J783" s="334"/>
      <c r="K783" s="334"/>
      <c r="L783" s="334"/>
      <c r="M783" s="334"/>
      <c r="N783" s="334"/>
      <c r="O783" s="300"/>
      <c r="P783" s="334"/>
      <c r="Q783" s="334"/>
      <c r="R783" s="334"/>
      <c r="S783" s="336"/>
      <c r="T783" s="336"/>
      <c r="U783" s="336"/>
      <c r="V783" s="336"/>
      <c r="W783" s="334"/>
      <c r="X783" s="334"/>
      <c r="Y783" s="346">
        <f>SUM(Y775:Y782)</f>
        <v>0</v>
      </c>
      <c r="Z783" s="346">
        <f>SUM(Z775:Z782)</f>
        <v>0</v>
      </c>
      <c r="AA783" s="346">
        <f t="shared" ref="AA783:AE783" si="84">SUM(AA775:AA782)</f>
        <v>0</v>
      </c>
      <c r="AB783" s="346">
        <f t="shared" si="84"/>
        <v>0</v>
      </c>
      <c r="AC783" s="346">
        <f t="shared" si="84"/>
        <v>0</v>
      </c>
      <c r="AD783" s="346">
        <f t="shared" si="84"/>
        <v>0</v>
      </c>
      <c r="AE783" s="346">
        <f t="shared" si="84"/>
        <v>0</v>
      </c>
      <c r="AF783" s="346">
        <f t="shared" ref="AF783:AL783" si="85">SUM(AF775:AF782)</f>
        <v>0</v>
      </c>
      <c r="AG783" s="346">
        <f t="shared" si="85"/>
        <v>0</v>
      </c>
      <c r="AH783" s="346">
        <f t="shared" si="85"/>
        <v>0</v>
      </c>
      <c r="AI783" s="346">
        <f t="shared" si="85"/>
        <v>0</v>
      </c>
      <c r="AJ783" s="346">
        <f t="shared" si="85"/>
        <v>0</v>
      </c>
      <c r="AK783" s="346">
        <f t="shared" si="85"/>
        <v>0</v>
      </c>
      <c r="AL783" s="346">
        <f t="shared" si="85"/>
        <v>0</v>
      </c>
      <c r="AM783" s="407">
        <f>SUM(AM775:AM782)</f>
        <v>0</v>
      </c>
      <c r="AN783" s="443"/>
    </row>
    <row r="784" spans="1:40" ht="15.75">
      <c r="B784" s="349" t="s">
        <v>323</v>
      </c>
      <c r="C784" s="345"/>
      <c r="D784" s="350"/>
      <c r="E784" s="334"/>
      <c r="F784" s="334"/>
      <c r="G784" s="334"/>
      <c r="H784" s="334"/>
      <c r="I784" s="334"/>
      <c r="J784" s="334"/>
      <c r="K784" s="334"/>
      <c r="L784" s="334"/>
      <c r="M784" s="334"/>
      <c r="N784" s="334"/>
      <c r="O784" s="300"/>
      <c r="P784" s="334"/>
      <c r="Q784" s="334"/>
      <c r="R784" s="334"/>
      <c r="S784" s="336"/>
      <c r="T784" s="336"/>
      <c r="U784" s="336"/>
      <c r="V784" s="336"/>
      <c r="W784" s="334"/>
      <c r="X784" s="334"/>
      <c r="Y784" s="347">
        <f>Y772*Y774</f>
        <v>0</v>
      </c>
      <c r="Z784" s="347">
        <f t="shared" ref="Z784:AE784" si="86">Z772*Z774</f>
        <v>0</v>
      </c>
      <c r="AA784" s="347">
        <f t="shared" si="86"/>
        <v>0</v>
      </c>
      <c r="AB784" s="347">
        <f t="shared" si="86"/>
        <v>0</v>
      </c>
      <c r="AC784" s="347">
        <f t="shared" si="86"/>
        <v>0</v>
      </c>
      <c r="AD784" s="347">
        <f t="shared" si="86"/>
        <v>0</v>
      </c>
      <c r="AE784" s="347">
        <f t="shared" si="86"/>
        <v>0</v>
      </c>
      <c r="AF784" s="347">
        <f t="shared" ref="AF784:AL784" si="87">AF772*AF774</f>
        <v>0</v>
      </c>
      <c r="AG784" s="347">
        <f t="shared" si="87"/>
        <v>0</v>
      </c>
      <c r="AH784" s="347">
        <f t="shared" si="87"/>
        <v>0</v>
      </c>
      <c r="AI784" s="347">
        <f t="shared" si="87"/>
        <v>0</v>
      </c>
      <c r="AJ784" s="347">
        <f t="shared" si="87"/>
        <v>0</v>
      </c>
      <c r="AK784" s="347">
        <f t="shared" si="87"/>
        <v>0</v>
      </c>
      <c r="AL784" s="347">
        <f t="shared" si="87"/>
        <v>0</v>
      </c>
      <c r="AM784" s="407">
        <f>SUM(Y784:AL784)</f>
        <v>0</v>
      </c>
      <c r="AN784" s="443"/>
    </row>
    <row r="785" spans="1:40" ht="15.75">
      <c r="B785" s="349" t="s">
        <v>324</v>
      </c>
      <c r="C785" s="345"/>
      <c r="D785" s="350"/>
      <c r="E785" s="334"/>
      <c r="F785" s="334"/>
      <c r="G785" s="334"/>
      <c r="H785" s="334"/>
      <c r="I785" s="334"/>
      <c r="J785" s="334"/>
      <c r="K785" s="334"/>
      <c r="L785" s="334"/>
      <c r="M785" s="334"/>
      <c r="N785" s="334"/>
      <c r="O785" s="300"/>
      <c r="P785" s="334"/>
      <c r="Q785" s="334"/>
      <c r="R785" s="334"/>
      <c r="S785" s="350"/>
      <c r="T785" s="350"/>
      <c r="U785" s="350"/>
      <c r="V785" s="350"/>
      <c r="W785" s="334"/>
      <c r="X785" s="334"/>
      <c r="Y785" s="351"/>
      <c r="Z785" s="351"/>
      <c r="AA785" s="351"/>
      <c r="AB785" s="351"/>
      <c r="AC785" s="351"/>
      <c r="AD785" s="351"/>
      <c r="AE785" s="351"/>
      <c r="AF785" s="351"/>
      <c r="AG785" s="351"/>
      <c r="AH785" s="351"/>
      <c r="AI785" s="351"/>
      <c r="AJ785" s="351"/>
      <c r="AK785" s="351"/>
      <c r="AL785" s="351"/>
      <c r="AM785" s="407">
        <f>AM783-AM784</f>
        <v>0</v>
      </c>
      <c r="AN785" s="443"/>
    </row>
    <row r="786" spans="1:40">
      <c r="B786" s="324"/>
      <c r="C786" s="350"/>
      <c r="D786" s="350"/>
      <c r="E786" s="334"/>
      <c r="F786" s="334"/>
      <c r="G786" s="334"/>
      <c r="H786" s="334"/>
      <c r="I786" s="334"/>
      <c r="J786" s="334"/>
      <c r="K786" s="334"/>
      <c r="L786" s="334"/>
      <c r="M786" s="334"/>
      <c r="N786" s="334"/>
      <c r="O786" s="300"/>
      <c r="P786" s="334"/>
      <c r="Q786" s="334"/>
      <c r="R786" s="334"/>
      <c r="S786" s="350"/>
      <c r="T786" s="345"/>
      <c r="U786" s="350"/>
      <c r="V786" s="350"/>
      <c r="W786" s="334"/>
      <c r="X786" s="334"/>
      <c r="Y786" s="352"/>
      <c r="Z786" s="352"/>
      <c r="AA786" s="352"/>
      <c r="AB786" s="352"/>
      <c r="AC786" s="352"/>
      <c r="AD786" s="352"/>
      <c r="AE786" s="352"/>
      <c r="AF786" s="352"/>
      <c r="AG786" s="352"/>
      <c r="AH786" s="352"/>
      <c r="AI786" s="352"/>
      <c r="AJ786" s="352"/>
      <c r="AK786" s="352"/>
      <c r="AL786" s="352"/>
      <c r="AM786" s="348"/>
      <c r="AN786" s="443"/>
    </row>
    <row r="787" spans="1:40">
      <c r="B787" s="439" t="s">
        <v>325</v>
      </c>
      <c r="C787" s="304"/>
      <c r="D787" s="279"/>
      <c r="E787" s="279"/>
      <c r="F787" s="279"/>
      <c r="G787" s="279"/>
      <c r="H787" s="279"/>
      <c r="I787" s="279"/>
      <c r="J787" s="279"/>
      <c r="K787" s="279"/>
      <c r="L787" s="279"/>
      <c r="M787" s="279"/>
      <c r="N787" s="279"/>
      <c r="O787" s="357"/>
      <c r="P787" s="279"/>
      <c r="Q787" s="279"/>
      <c r="R787" s="279"/>
      <c r="S787" s="304"/>
      <c r="T787" s="309"/>
      <c r="U787" s="309"/>
      <c r="V787" s="279"/>
      <c r="W787" s="279"/>
      <c r="X787" s="309"/>
      <c r="Y787" s="291">
        <f>SUMPRODUCT(E608:E769,Y608:Y769)</f>
        <v>2672553.5680451612</v>
      </c>
      <c r="Z787" s="291">
        <f>SUMPRODUCT(E608:E769,Z608:Z769)</f>
        <v>1704572.2223731424</v>
      </c>
      <c r="AA787" s="291">
        <f t="shared" ref="AA787:AL787" si="88">IF(AA606="kw",SUMPRODUCT($N$608:$N$769,$P$608:$P$769,AA608:AA769),SUMPRODUCT($E$608:$E$769,AA608:AA769))</f>
        <v>23754.846519971528</v>
      </c>
      <c r="AB787" s="291">
        <f t="shared" si="88"/>
        <v>275.42334554034346</v>
      </c>
      <c r="AC787" s="291">
        <f t="shared" si="88"/>
        <v>0</v>
      </c>
      <c r="AD787" s="291">
        <f t="shared" si="88"/>
        <v>0</v>
      </c>
      <c r="AE787" s="291">
        <f t="shared" si="88"/>
        <v>0</v>
      </c>
      <c r="AF787" s="291">
        <f t="shared" si="88"/>
        <v>0</v>
      </c>
      <c r="AG787" s="291">
        <f t="shared" si="88"/>
        <v>0</v>
      </c>
      <c r="AH787" s="291">
        <f t="shared" si="88"/>
        <v>0</v>
      </c>
      <c r="AI787" s="291">
        <f t="shared" si="88"/>
        <v>0</v>
      </c>
      <c r="AJ787" s="291">
        <f t="shared" si="88"/>
        <v>0</v>
      </c>
      <c r="AK787" s="291">
        <f t="shared" si="88"/>
        <v>0</v>
      </c>
      <c r="AL787" s="291">
        <f t="shared" si="88"/>
        <v>0</v>
      </c>
      <c r="AM787" s="337"/>
    </row>
    <row r="788" spans="1:40">
      <c r="B788" s="440" t="s">
        <v>326</v>
      </c>
      <c r="C788" s="364"/>
      <c r="D788" s="384"/>
      <c r="E788" s="384"/>
      <c r="F788" s="384"/>
      <c r="G788" s="384"/>
      <c r="H788" s="384"/>
      <c r="I788" s="384"/>
      <c r="J788" s="384"/>
      <c r="K788" s="384"/>
      <c r="L788" s="384"/>
      <c r="M788" s="384"/>
      <c r="N788" s="384"/>
      <c r="O788" s="383"/>
      <c r="P788" s="384"/>
      <c r="Q788" s="384"/>
      <c r="R788" s="384"/>
      <c r="S788" s="364"/>
      <c r="T788" s="385"/>
      <c r="U788" s="385"/>
      <c r="V788" s="384"/>
      <c r="W788" s="384"/>
      <c r="X788" s="385"/>
      <c r="Y788" s="326">
        <f>SUMPRODUCT(F608:F769,Y608:Y769)</f>
        <v>2652957.62364682</v>
      </c>
      <c r="Z788" s="326">
        <f>SUMPRODUCT(F608:F769,Z608:Z769)</f>
        <v>1692073.8003052117</v>
      </c>
      <c r="AA788" s="326">
        <f t="shared" ref="AA788:AL788" si="89">IF(AA606="kw",SUMPRODUCT($N$608:$N$769,$Q$608:$Q$769,AA608:AA769),SUMPRODUCT($F$608:$F$769,AA608:AA769))</f>
        <v>23580.669037745422</v>
      </c>
      <c r="AB788" s="326">
        <f t="shared" si="89"/>
        <v>273.40386101821969</v>
      </c>
      <c r="AC788" s="326">
        <f t="shared" si="89"/>
        <v>0</v>
      </c>
      <c r="AD788" s="326">
        <f t="shared" si="89"/>
        <v>0</v>
      </c>
      <c r="AE788" s="326">
        <f t="shared" si="89"/>
        <v>0</v>
      </c>
      <c r="AF788" s="326">
        <f t="shared" si="89"/>
        <v>0</v>
      </c>
      <c r="AG788" s="326">
        <f t="shared" si="89"/>
        <v>0</v>
      </c>
      <c r="AH788" s="326">
        <f t="shared" si="89"/>
        <v>0</v>
      </c>
      <c r="AI788" s="326">
        <f t="shared" si="89"/>
        <v>0</v>
      </c>
      <c r="AJ788" s="326">
        <f t="shared" si="89"/>
        <v>0</v>
      </c>
      <c r="AK788" s="326">
        <f t="shared" si="89"/>
        <v>0</v>
      </c>
      <c r="AL788" s="326">
        <f t="shared" si="89"/>
        <v>0</v>
      </c>
      <c r="AM788" s="386"/>
    </row>
    <row r="789" spans="1:40" ht="20.25" customHeight="1">
      <c r="B789" s="368" t="s">
        <v>592</v>
      </c>
      <c r="C789" s="387"/>
      <c r="D789" s="388"/>
      <c r="E789" s="388"/>
      <c r="F789" s="388"/>
      <c r="G789" s="388"/>
      <c r="H789" s="388"/>
      <c r="I789" s="388"/>
      <c r="J789" s="388"/>
      <c r="K789" s="388"/>
      <c r="L789" s="388"/>
      <c r="M789" s="388"/>
      <c r="N789" s="388"/>
      <c r="O789" s="388"/>
      <c r="P789" s="388"/>
      <c r="Q789" s="388"/>
      <c r="R789" s="388"/>
      <c r="S789" s="371"/>
      <c r="T789" s="372"/>
      <c r="U789" s="388"/>
      <c r="V789" s="388"/>
      <c r="W789" s="388"/>
      <c r="X789" s="388"/>
      <c r="Y789" s="409"/>
      <c r="Z789" s="409"/>
      <c r="AA789" s="409"/>
      <c r="AB789" s="409"/>
      <c r="AC789" s="409"/>
      <c r="AD789" s="409"/>
      <c r="AE789" s="409"/>
      <c r="AF789" s="409"/>
      <c r="AG789" s="409"/>
      <c r="AH789" s="409"/>
      <c r="AI789" s="409"/>
      <c r="AJ789" s="409"/>
      <c r="AK789" s="409"/>
      <c r="AL789" s="409"/>
      <c r="AM789" s="389"/>
    </row>
    <row r="792" spans="1:40" ht="15.75">
      <c r="B792" s="280" t="s">
        <v>327</v>
      </c>
      <c r="C792" s="281"/>
      <c r="D792" s="589" t="s">
        <v>526</v>
      </c>
      <c r="E792" s="253"/>
      <c r="F792" s="589"/>
      <c r="G792" s="253"/>
      <c r="H792" s="253"/>
      <c r="I792" s="253"/>
      <c r="J792" s="253"/>
      <c r="K792" s="253"/>
      <c r="L792" s="253"/>
      <c r="M792" s="253"/>
      <c r="N792" s="253"/>
      <c r="O792" s="281"/>
      <c r="P792" s="253"/>
      <c r="Q792" s="253"/>
      <c r="R792" s="253"/>
      <c r="S792" s="253"/>
      <c r="T792" s="253"/>
      <c r="U792" s="253"/>
      <c r="V792" s="253"/>
      <c r="W792" s="253"/>
      <c r="X792" s="253"/>
      <c r="Y792" s="270"/>
      <c r="Z792" s="267"/>
      <c r="AA792" s="267"/>
      <c r="AB792" s="267"/>
      <c r="AC792" s="267"/>
      <c r="AD792" s="267"/>
      <c r="AE792" s="267"/>
      <c r="AF792" s="267"/>
      <c r="AG792" s="267"/>
      <c r="AH792" s="267"/>
      <c r="AI792" s="267"/>
      <c r="AJ792" s="267"/>
      <c r="AK792" s="267"/>
      <c r="AL792" s="267"/>
    </row>
    <row r="793" spans="1:40" ht="33" customHeight="1">
      <c r="B793" s="830" t="s">
        <v>211</v>
      </c>
      <c r="C793" s="832" t="s">
        <v>33</v>
      </c>
      <c r="D793" s="284" t="s">
        <v>422</v>
      </c>
      <c r="E793" s="834" t="s">
        <v>209</v>
      </c>
      <c r="F793" s="835"/>
      <c r="G793" s="835"/>
      <c r="H793" s="835"/>
      <c r="I793" s="835"/>
      <c r="J793" s="835"/>
      <c r="K793" s="835"/>
      <c r="L793" s="835"/>
      <c r="M793" s="836"/>
      <c r="N793" s="840" t="s">
        <v>213</v>
      </c>
      <c r="O793" s="284" t="s">
        <v>423</v>
      </c>
      <c r="P793" s="834" t="s">
        <v>212</v>
      </c>
      <c r="Q793" s="835"/>
      <c r="R793" s="835"/>
      <c r="S793" s="835"/>
      <c r="T793" s="835"/>
      <c r="U793" s="835"/>
      <c r="V793" s="835"/>
      <c r="W793" s="835"/>
      <c r="X793" s="836"/>
      <c r="Y793" s="837" t="s">
        <v>243</v>
      </c>
      <c r="Z793" s="838"/>
      <c r="AA793" s="838"/>
      <c r="AB793" s="838"/>
      <c r="AC793" s="838"/>
      <c r="AD793" s="838"/>
      <c r="AE793" s="838"/>
      <c r="AF793" s="838"/>
      <c r="AG793" s="838"/>
      <c r="AH793" s="838"/>
      <c r="AI793" s="838"/>
      <c r="AJ793" s="838"/>
      <c r="AK793" s="838"/>
      <c r="AL793" s="838"/>
      <c r="AM793" s="839"/>
    </row>
    <row r="794" spans="1:40" ht="65.25" customHeight="1">
      <c r="B794" s="831"/>
      <c r="C794" s="833"/>
      <c r="D794" s="285">
        <v>2019</v>
      </c>
      <c r="E794" s="285">
        <v>2020</v>
      </c>
      <c r="F794" s="285">
        <v>2021</v>
      </c>
      <c r="G794" s="285">
        <v>2022</v>
      </c>
      <c r="H794" s="285">
        <v>2023</v>
      </c>
      <c r="I794" s="285">
        <v>2024</v>
      </c>
      <c r="J794" s="285">
        <v>2025</v>
      </c>
      <c r="K794" s="285">
        <v>2026</v>
      </c>
      <c r="L794" s="285">
        <v>2027</v>
      </c>
      <c r="M794" s="285">
        <v>2028</v>
      </c>
      <c r="N794" s="841"/>
      <c r="O794" s="285">
        <v>2019</v>
      </c>
      <c r="P794" s="285">
        <v>2020</v>
      </c>
      <c r="Q794" s="285">
        <v>2021</v>
      </c>
      <c r="R794" s="285">
        <v>2022</v>
      </c>
      <c r="S794" s="285">
        <v>2023</v>
      </c>
      <c r="T794" s="285">
        <v>2024</v>
      </c>
      <c r="U794" s="285">
        <v>2025</v>
      </c>
      <c r="V794" s="285">
        <v>2026</v>
      </c>
      <c r="W794" s="285">
        <v>2027</v>
      </c>
      <c r="X794" s="285">
        <v>2028</v>
      </c>
      <c r="Y794" s="285" t="str">
        <f>'1.  LRAMVA Summary'!D52</f>
        <v>Residential</v>
      </c>
      <c r="Z794" s="285" t="str">
        <f>'1.  LRAMVA Summary'!E52</f>
        <v>GS &lt;50 kW</v>
      </c>
      <c r="AA794" s="285" t="str">
        <f>'1.  LRAMVA Summary'!F52</f>
        <v>GS &gt;50 kW</v>
      </c>
      <c r="AB794" s="285" t="str">
        <f>'1.  LRAMVA Summary'!G52</f>
        <v>Large User</v>
      </c>
      <c r="AC794" s="285" t="str">
        <f>'1.  LRAMVA Summary'!H52</f>
        <v>Street Lighting</v>
      </c>
      <c r="AD794" s="285" t="str">
        <f>'1.  LRAMVA Summary'!I52</f>
        <v/>
      </c>
      <c r="AE794" s="285" t="str">
        <f>'1.  LRAMVA Summary'!J52</f>
        <v/>
      </c>
      <c r="AF794" s="285" t="str">
        <f>'1.  LRAMVA Summary'!K52</f>
        <v/>
      </c>
      <c r="AG794" s="285" t="str">
        <f>'1.  LRAMVA Summary'!L52</f>
        <v/>
      </c>
      <c r="AH794" s="285" t="str">
        <f>'1.  LRAMVA Summary'!M52</f>
        <v/>
      </c>
      <c r="AI794" s="285" t="str">
        <f>'1.  LRAMVA Summary'!N52</f>
        <v/>
      </c>
      <c r="AJ794" s="285" t="str">
        <f>'1.  LRAMVA Summary'!O52</f>
        <v/>
      </c>
      <c r="AK794" s="285" t="str">
        <f>'1.  LRAMVA Summary'!P52</f>
        <v/>
      </c>
      <c r="AL794" s="285" t="str">
        <f>'1.  LRAMVA Summary'!Q52</f>
        <v/>
      </c>
      <c r="AM794" s="287" t="str">
        <f>'1.  LRAMVA Summary'!R52</f>
        <v>Total</v>
      </c>
    </row>
    <row r="795" spans="1:40" ht="15.75" customHeight="1">
      <c r="A795" s="532"/>
      <c r="B795" s="518" t="s">
        <v>504</v>
      </c>
      <c r="C795" s="289"/>
      <c r="D795" s="289"/>
      <c r="E795" s="289"/>
      <c r="F795" s="289"/>
      <c r="G795" s="289"/>
      <c r="H795" s="289"/>
      <c r="I795" s="289"/>
      <c r="J795" s="289"/>
      <c r="K795" s="289"/>
      <c r="L795" s="289"/>
      <c r="M795" s="289"/>
      <c r="N795" s="290"/>
      <c r="O795" s="289"/>
      <c r="P795" s="289"/>
      <c r="Q795" s="289"/>
      <c r="R795" s="289"/>
      <c r="S795" s="289"/>
      <c r="T795" s="289"/>
      <c r="U795" s="289"/>
      <c r="V795" s="289"/>
      <c r="W795" s="289"/>
      <c r="X795" s="289"/>
      <c r="Y795" s="291" t="str">
        <f>'1.  LRAMVA Summary'!D53</f>
        <v>kWh</v>
      </c>
      <c r="Z795" s="291" t="str">
        <f>'1.  LRAMVA Summary'!E53</f>
        <v>kWh</v>
      </c>
      <c r="AA795" s="291" t="str">
        <f>'1.  LRAMVA Summary'!F53</f>
        <v>kW</v>
      </c>
      <c r="AB795" s="291" t="str">
        <f>'1.  LRAMVA Summary'!G53</f>
        <v>kW</v>
      </c>
      <c r="AC795" s="291" t="str">
        <f>'1.  LRAMVA Summary'!H53</f>
        <v>kW</v>
      </c>
      <c r="AD795" s="291">
        <f>'1.  LRAMVA Summary'!I53</f>
        <v>0</v>
      </c>
      <c r="AE795" s="291">
        <f>'1.  LRAMVA Summary'!J53</f>
        <v>0</v>
      </c>
      <c r="AF795" s="291">
        <f>'1.  LRAMVA Summary'!K53</f>
        <v>0</v>
      </c>
      <c r="AG795" s="291">
        <f>'1.  LRAMVA Summary'!L53</f>
        <v>0</v>
      </c>
      <c r="AH795" s="291">
        <f>'1.  LRAMVA Summary'!M53</f>
        <v>0</v>
      </c>
      <c r="AI795" s="291">
        <f>'1.  LRAMVA Summary'!N53</f>
        <v>0</v>
      </c>
      <c r="AJ795" s="291">
        <f>'1.  LRAMVA Summary'!O53</f>
        <v>0</v>
      </c>
      <c r="AK795" s="291">
        <f>'1.  LRAMVA Summary'!P53</f>
        <v>0</v>
      </c>
      <c r="AL795" s="291">
        <f>'1.  LRAMVA Summary'!Q53</f>
        <v>0</v>
      </c>
      <c r="AM795" s="292"/>
    </row>
    <row r="796" spans="1:40" ht="15.75" hidden="1" outlineLevel="1">
      <c r="A796" s="532"/>
      <c r="B796" s="504" t="s">
        <v>497</v>
      </c>
      <c r="C796" s="289"/>
      <c r="D796" s="289"/>
      <c r="E796" s="289"/>
      <c r="F796" s="289"/>
      <c r="G796" s="289"/>
      <c r="H796" s="289"/>
      <c r="I796" s="289"/>
      <c r="J796" s="289"/>
      <c r="K796" s="289"/>
      <c r="L796" s="289"/>
      <c r="M796" s="289"/>
      <c r="N796" s="290"/>
      <c r="O796" s="289"/>
      <c r="P796" s="289"/>
      <c r="Q796" s="289"/>
      <c r="R796" s="289"/>
      <c r="S796" s="289"/>
      <c r="T796" s="289"/>
      <c r="U796" s="289"/>
      <c r="V796" s="289"/>
      <c r="W796" s="289"/>
      <c r="X796" s="289"/>
      <c r="Y796" s="291"/>
      <c r="Z796" s="291"/>
      <c r="AA796" s="291"/>
      <c r="AB796" s="291"/>
      <c r="AC796" s="291"/>
      <c r="AD796" s="291"/>
      <c r="AE796" s="291"/>
      <c r="AF796" s="291"/>
      <c r="AG796" s="291"/>
      <c r="AH796" s="291"/>
      <c r="AI796" s="291"/>
      <c r="AJ796" s="291"/>
      <c r="AK796" s="291"/>
      <c r="AL796" s="291"/>
      <c r="AM796" s="292"/>
    </row>
    <row r="797" spans="1:40" hidden="1" outlineLevel="1">
      <c r="A797" s="532">
        <v>1</v>
      </c>
      <c r="B797" s="428" t="s">
        <v>95</v>
      </c>
      <c r="C797" s="291" t="s">
        <v>25</v>
      </c>
      <c r="D797" s="295"/>
      <c r="E797" s="295"/>
      <c r="F797" s="295"/>
      <c r="G797" s="295"/>
      <c r="H797" s="295"/>
      <c r="I797" s="295"/>
      <c r="J797" s="295"/>
      <c r="K797" s="295"/>
      <c r="L797" s="295"/>
      <c r="M797" s="295"/>
      <c r="N797" s="291"/>
      <c r="O797" s="295"/>
      <c r="P797" s="295"/>
      <c r="Q797" s="295"/>
      <c r="R797" s="295"/>
      <c r="S797" s="295"/>
      <c r="T797" s="295"/>
      <c r="U797" s="295"/>
      <c r="V797" s="295"/>
      <c r="W797" s="295"/>
      <c r="X797" s="295"/>
      <c r="Y797" s="410"/>
      <c r="Z797" s="410"/>
      <c r="AA797" s="410"/>
      <c r="AB797" s="410"/>
      <c r="AC797" s="410"/>
      <c r="AD797" s="410"/>
      <c r="AE797" s="410"/>
      <c r="AF797" s="410"/>
      <c r="AG797" s="410"/>
      <c r="AH797" s="410"/>
      <c r="AI797" s="410"/>
      <c r="AJ797" s="410"/>
      <c r="AK797" s="410"/>
      <c r="AL797" s="410"/>
      <c r="AM797" s="296">
        <f>SUM(Y797:AL797)</f>
        <v>0</v>
      </c>
    </row>
    <row r="798" spans="1:40" hidden="1" outlineLevel="1">
      <c r="A798" s="532"/>
      <c r="B798" s="294" t="s">
        <v>342</v>
      </c>
      <c r="C798" s="291" t="s">
        <v>163</v>
      </c>
      <c r="D798" s="295"/>
      <c r="E798" s="295"/>
      <c r="F798" s="295"/>
      <c r="G798" s="295"/>
      <c r="H798" s="295"/>
      <c r="I798" s="295"/>
      <c r="J798" s="295"/>
      <c r="K798" s="295"/>
      <c r="L798" s="295"/>
      <c r="M798" s="295"/>
      <c r="N798" s="468"/>
      <c r="O798" s="295"/>
      <c r="P798" s="295"/>
      <c r="Q798" s="295"/>
      <c r="R798" s="295"/>
      <c r="S798" s="295"/>
      <c r="T798" s="295"/>
      <c r="U798" s="295"/>
      <c r="V798" s="295"/>
      <c r="W798" s="295"/>
      <c r="X798" s="295"/>
      <c r="Y798" s="411">
        <f>Y797</f>
        <v>0</v>
      </c>
      <c r="Z798" s="411">
        <f t="shared" ref="Z798" si="90">Z797</f>
        <v>0</v>
      </c>
      <c r="AA798" s="411">
        <f t="shared" ref="AA798" si="91">AA797</f>
        <v>0</v>
      </c>
      <c r="AB798" s="411">
        <f t="shared" ref="AB798" si="92">AB797</f>
        <v>0</v>
      </c>
      <c r="AC798" s="411">
        <f t="shared" ref="AC798" si="93">AC797</f>
        <v>0</v>
      </c>
      <c r="AD798" s="411">
        <f t="shared" ref="AD798" si="94">AD797</f>
        <v>0</v>
      </c>
      <c r="AE798" s="411">
        <f t="shared" ref="AE798" si="95">AE797</f>
        <v>0</v>
      </c>
      <c r="AF798" s="411">
        <f t="shared" ref="AF798" si="96">AF797</f>
        <v>0</v>
      </c>
      <c r="AG798" s="411">
        <f t="shared" ref="AG798" si="97">AG797</f>
        <v>0</v>
      </c>
      <c r="AH798" s="411">
        <f t="shared" ref="AH798" si="98">AH797</f>
        <v>0</v>
      </c>
      <c r="AI798" s="411">
        <f t="shared" ref="AI798" si="99">AI797</f>
        <v>0</v>
      </c>
      <c r="AJ798" s="411">
        <f t="shared" ref="AJ798" si="100">AJ797</f>
        <v>0</v>
      </c>
      <c r="AK798" s="411">
        <f t="shared" ref="AK798" si="101">AK797</f>
        <v>0</v>
      </c>
      <c r="AL798" s="411">
        <f t="shared" ref="AL798" si="102">AL797</f>
        <v>0</v>
      </c>
      <c r="AM798" s="297"/>
    </row>
    <row r="799" spans="1:40" ht="15.75" hidden="1" outlineLevel="1">
      <c r="A799" s="532"/>
      <c r="B799" s="298"/>
      <c r="C799" s="299"/>
      <c r="D799" s="299"/>
      <c r="E799" s="299"/>
      <c r="F799" s="299"/>
      <c r="G799" s="299"/>
      <c r="H799" s="299"/>
      <c r="I799" s="299"/>
      <c r="J799" s="299"/>
      <c r="K799" s="299"/>
      <c r="L799" s="299"/>
      <c r="M799" s="299"/>
      <c r="N799" s="300"/>
      <c r="O799" s="299"/>
      <c r="P799" s="299"/>
      <c r="Q799" s="299"/>
      <c r="R799" s="299"/>
      <c r="S799" s="299"/>
      <c r="T799" s="299"/>
      <c r="U799" s="299"/>
      <c r="V799" s="299"/>
      <c r="W799" s="299"/>
      <c r="X799" s="299"/>
      <c r="Y799" s="412"/>
      <c r="Z799" s="413"/>
      <c r="AA799" s="413"/>
      <c r="AB799" s="413"/>
      <c r="AC799" s="413"/>
      <c r="AD799" s="413"/>
      <c r="AE799" s="413"/>
      <c r="AF799" s="413"/>
      <c r="AG799" s="413"/>
      <c r="AH799" s="413"/>
      <c r="AI799" s="413"/>
      <c r="AJ799" s="413"/>
      <c r="AK799" s="413"/>
      <c r="AL799" s="413"/>
      <c r="AM799" s="302"/>
    </row>
    <row r="800" spans="1:40" hidden="1" outlineLevel="1">
      <c r="A800" s="532">
        <v>2</v>
      </c>
      <c r="B800" s="428" t="s">
        <v>96</v>
      </c>
      <c r="C800" s="291" t="s">
        <v>25</v>
      </c>
      <c r="D800" s="295"/>
      <c r="E800" s="295"/>
      <c r="F800" s="295"/>
      <c r="G800" s="295"/>
      <c r="H800" s="295"/>
      <c r="I800" s="295"/>
      <c r="J800" s="295"/>
      <c r="K800" s="295"/>
      <c r="L800" s="295"/>
      <c r="M800" s="295"/>
      <c r="N800" s="291"/>
      <c r="O800" s="295"/>
      <c r="P800" s="295"/>
      <c r="Q800" s="295"/>
      <c r="R800" s="295"/>
      <c r="S800" s="295"/>
      <c r="T800" s="295"/>
      <c r="U800" s="295"/>
      <c r="V800" s="295"/>
      <c r="W800" s="295"/>
      <c r="X800" s="295"/>
      <c r="Y800" s="410"/>
      <c r="Z800" s="410"/>
      <c r="AA800" s="410"/>
      <c r="AB800" s="410"/>
      <c r="AC800" s="410"/>
      <c r="AD800" s="410"/>
      <c r="AE800" s="410"/>
      <c r="AF800" s="410"/>
      <c r="AG800" s="410"/>
      <c r="AH800" s="410"/>
      <c r="AI800" s="410"/>
      <c r="AJ800" s="410"/>
      <c r="AK800" s="410"/>
      <c r="AL800" s="410"/>
      <c r="AM800" s="296">
        <f>SUM(Y800:AL800)</f>
        <v>0</v>
      </c>
    </row>
    <row r="801" spans="1:39" hidden="1" outlineLevel="1">
      <c r="A801" s="532"/>
      <c r="B801" s="294" t="s">
        <v>342</v>
      </c>
      <c r="C801" s="291" t="s">
        <v>163</v>
      </c>
      <c r="D801" s="295"/>
      <c r="E801" s="295"/>
      <c r="F801" s="295"/>
      <c r="G801" s="295"/>
      <c r="H801" s="295"/>
      <c r="I801" s="295"/>
      <c r="J801" s="295"/>
      <c r="K801" s="295"/>
      <c r="L801" s="295"/>
      <c r="M801" s="295"/>
      <c r="N801" s="468"/>
      <c r="O801" s="295"/>
      <c r="P801" s="295"/>
      <c r="Q801" s="295"/>
      <c r="R801" s="295"/>
      <c r="S801" s="295"/>
      <c r="T801" s="295"/>
      <c r="U801" s="295"/>
      <c r="V801" s="295"/>
      <c r="W801" s="295"/>
      <c r="X801" s="295"/>
      <c r="Y801" s="411">
        <f>Y800</f>
        <v>0</v>
      </c>
      <c r="Z801" s="411">
        <f t="shared" ref="Z801" si="103">Z800</f>
        <v>0</v>
      </c>
      <c r="AA801" s="411">
        <f t="shared" ref="AA801" si="104">AA800</f>
        <v>0</v>
      </c>
      <c r="AB801" s="411">
        <f t="shared" ref="AB801" si="105">AB800</f>
        <v>0</v>
      </c>
      <c r="AC801" s="411">
        <f t="shared" ref="AC801" si="106">AC800</f>
        <v>0</v>
      </c>
      <c r="AD801" s="411">
        <f t="shared" ref="AD801" si="107">AD800</f>
        <v>0</v>
      </c>
      <c r="AE801" s="411">
        <f t="shared" ref="AE801" si="108">AE800</f>
        <v>0</v>
      </c>
      <c r="AF801" s="411">
        <f t="shared" ref="AF801" si="109">AF800</f>
        <v>0</v>
      </c>
      <c r="AG801" s="411">
        <f t="shared" ref="AG801" si="110">AG800</f>
        <v>0</v>
      </c>
      <c r="AH801" s="411">
        <f t="shared" ref="AH801" si="111">AH800</f>
        <v>0</v>
      </c>
      <c r="AI801" s="411">
        <f t="shared" ref="AI801" si="112">AI800</f>
        <v>0</v>
      </c>
      <c r="AJ801" s="411">
        <f t="shared" ref="AJ801" si="113">AJ800</f>
        <v>0</v>
      </c>
      <c r="AK801" s="411">
        <f t="shared" ref="AK801" si="114">AK800</f>
        <v>0</v>
      </c>
      <c r="AL801" s="411">
        <f t="shared" ref="AL801" si="115">AL800</f>
        <v>0</v>
      </c>
      <c r="AM801" s="297"/>
    </row>
    <row r="802" spans="1:39" ht="15.75" hidden="1" outlineLevel="1">
      <c r="A802" s="532"/>
      <c r="B802" s="298"/>
      <c r="C802" s="299"/>
      <c r="D802" s="304"/>
      <c r="E802" s="304"/>
      <c r="F802" s="304"/>
      <c r="G802" s="304"/>
      <c r="H802" s="304"/>
      <c r="I802" s="304"/>
      <c r="J802" s="304"/>
      <c r="K802" s="304"/>
      <c r="L802" s="304"/>
      <c r="M802" s="304"/>
      <c r="N802" s="300"/>
      <c r="O802" s="304"/>
      <c r="P802" s="304"/>
      <c r="Q802" s="304"/>
      <c r="R802" s="304"/>
      <c r="S802" s="304"/>
      <c r="T802" s="304"/>
      <c r="U802" s="304"/>
      <c r="V802" s="304"/>
      <c r="W802" s="304"/>
      <c r="X802" s="304"/>
      <c r="Y802" s="412"/>
      <c r="Z802" s="413"/>
      <c r="AA802" s="413"/>
      <c r="AB802" s="413"/>
      <c r="AC802" s="413"/>
      <c r="AD802" s="413"/>
      <c r="AE802" s="413"/>
      <c r="AF802" s="413"/>
      <c r="AG802" s="413"/>
      <c r="AH802" s="413"/>
      <c r="AI802" s="413"/>
      <c r="AJ802" s="413"/>
      <c r="AK802" s="413"/>
      <c r="AL802" s="413"/>
      <c r="AM802" s="302"/>
    </row>
    <row r="803" spans="1:39" hidden="1" outlineLevel="1">
      <c r="A803" s="532">
        <v>3</v>
      </c>
      <c r="B803" s="428" t="s">
        <v>97</v>
      </c>
      <c r="C803" s="291" t="s">
        <v>25</v>
      </c>
      <c r="D803" s="295"/>
      <c r="E803" s="295"/>
      <c r="F803" s="295"/>
      <c r="G803" s="295"/>
      <c r="H803" s="295"/>
      <c r="I803" s="295"/>
      <c r="J803" s="295"/>
      <c r="K803" s="295"/>
      <c r="L803" s="295"/>
      <c r="M803" s="295"/>
      <c r="N803" s="291"/>
      <c r="O803" s="295"/>
      <c r="P803" s="295"/>
      <c r="Q803" s="295"/>
      <c r="R803" s="295"/>
      <c r="S803" s="295"/>
      <c r="T803" s="295"/>
      <c r="U803" s="295"/>
      <c r="V803" s="295"/>
      <c r="W803" s="295"/>
      <c r="X803" s="295"/>
      <c r="Y803" s="410"/>
      <c r="Z803" s="410"/>
      <c r="AA803" s="410"/>
      <c r="AB803" s="410"/>
      <c r="AC803" s="410"/>
      <c r="AD803" s="410"/>
      <c r="AE803" s="410"/>
      <c r="AF803" s="410"/>
      <c r="AG803" s="410"/>
      <c r="AH803" s="410"/>
      <c r="AI803" s="410"/>
      <c r="AJ803" s="410"/>
      <c r="AK803" s="410"/>
      <c r="AL803" s="410"/>
      <c r="AM803" s="296">
        <f>SUM(Y803:AL803)</f>
        <v>0</v>
      </c>
    </row>
    <row r="804" spans="1:39" hidden="1" outlineLevel="1">
      <c r="A804" s="532"/>
      <c r="B804" s="294" t="s">
        <v>342</v>
      </c>
      <c r="C804" s="291" t="s">
        <v>163</v>
      </c>
      <c r="D804" s="295"/>
      <c r="E804" s="295"/>
      <c r="F804" s="295"/>
      <c r="G804" s="295"/>
      <c r="H804" s="295"/>
      <c r="I804" s="295"/>
      <c r="J804" s="295"/>
      <c r="K804" s="295"/>
      <c r="L804" s="295"/>
      <c r="M804" s="295"/>
      <c r="N804" s="468"/>
      <c r="O804" s="295"/>
      <c r="P804" s="295"/>
      <c r="Q804" s="295"/>
      <c r="R804" s="295"/>
      <c r="S804" s="295"/>
      <c r="T804" s="295"/>
      <c r="U804" s="295"/>
      <c r="V804" s="295"/>
      <c r="W804" s="295"/>
      <c r="X804" s="295"/>
      <c r="Y804" s="411">
        <f>Y803</f>
        <v>0</v>
      </c>
      <c r="Z804" s="411">
        <f t="shared" ref="Z804" si="116">Z803</f>
        <v>0</v>
      </c>
      <c r="AA804" s="411">
        <f t="shared" ref="AA804" si="117">AA803</f>
        <v>0</v>
      </c>
      <c r="AB804" s="411">
        <f t="shared" ref="AB804" si="118">AB803</f>
        <v>0</v>
      </c>
      <c r="AC804" s="411">
        <f t="shared" ref="AC804" si="119">AC803</f>
        <v>0</v>
      </c>
      <c r="AD804" s="411">
        <f t="shared" ref="AD804" si="120">AD803</f>
        <v>0</v>
      </c>
      <c r="AE804" s="411">
        <f t="shared" ref="AE804" si="121">AE803</f>
        <v>0</v>
      </c>
      <c r="AF804" s="411">
        <f t="shared" ref="AF804" si="122">AF803</f>
        <v>0</v>
      </c>
      <c r="AG804" s="411">
        <f t="shared" ref="AG804" si="123">AG803</f>
        <v>0</v>
      </c>
      <c r="AH804" s="411">
        <f t="shared" ref="AH804" si="124">AH803</f>
        <v>0</v>
      </c>
      <c r="AI804" s="411">
        <f t="shared" ref="AI804" si="125">AI803</f>
        <v>0</v>
      </c>
      <c r="AJ804" s="411">
        <f t="shared" ref="AJ804" si="126">AJ803</f>
        <v>0</v>
      </c>
      <c r="AK804" s="411">
        <f t="shared" ref="AK804" si="127">AK803</f>
        <v>0</v>
      </c>
      <c r="AL804" s="411">
        <f t="shared" ref="AL804" si="128">AL803</f>
        <v>0</v>
      </c>
      <c r="AM804" s="297"/>
    </row>
    <row r="805" spans="1:39" hidden="1" outlineLevel="1">
      <c r="A805" s="532"/>
      <c r="B805" s="294"/>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12"/>
      <c r="AA805" s="412"/>
      <c r="AB805" s="412"/>
      <c r="AC805" s="412"/>
      <c r="AD805" s="412"/>
      <c r="AE805" s="412"/>
      <c r="AF805" s="412"/>
      <c r="AG805" s="412"/>
      <c r="AH805" s="412"/>
      <c r="AI805" s="412"/>
      <c r="AJ805" s="412"/>
      <c r="AK805" s="412"/>
      <c r="AL805" s="412"/>
      <c r="AM805" s="306"/>
    </row>
    <row r="806" spans="1:39" hidden="1" outlineLevel="1">
      <c r="A806" s="532">
        <v>4</v>
      </c>
      <c r="B806" s="520" t="s">
        <v>676</v>
      </c>
      <c r="C806" s="291" t="s">
        <v>25</v>
      </c>
      <c r="D806" s="295"/>
      <c r="E806" s="295"/>
      <c r="F806" s="295"/>
      <c r="G806" s="295"/>
      <c r="H806" s="295"/>
      <c r="I806" s="295"/>
      <c r="J806" s="295"/>
      <c r="K806" s="295"/>
      <c r="L806" s="295"/>
      <c r="M806" s="295"/>
      <c r="N806" s="291"/>
      <c r="O806" s="295"/>
      <c r="P806" s="295"/>
      <c r="Q806" s="295"/>
      <c r="R806" s="295"/>
      <c r="S806" s="295"/>
      <c r="T806" s="295"/>
      <c r="U806" s="295"/>
      <c r="V806" s="295"/>
      <c r="W806" s="295"/>
      <c r="X806" s="295"/>
      <c r="Y806" s="415"/>
      <c r="Z806" s="415"/>
      <c r="AA806" s="415"/>
      <c r="AB806" s="415"/>
      <c r="AC806" s="415"/>
      <c r="AD806" s="415"/>
      <c r="AE806" s="415"/>
      <c r="AF806" s="410"/>
      <c r="AG806" s="410"/>
      <c r="AH806" s="410"/>
      <c r="AI806" s="410"/>
      <c r="AJ806" s="410"/>
      <c r="AK806" s="410"/>
      <c r="AL806" s="410"/>
      <c r="AM806" s="296">
        <f>SUM(Y806:AL806)</f>
        <v>0</v>
      </c>
    </row>
    <row r="807" spans="1:39" hidden="1" outlineLevel="1">
      <c r="A807" s="532"/>
      <c r="B807" s="294" t="s">
        <v>342</v>
      </c>
      <c r="C807" s="291" t="s">
        <v>163</v>
      </c>
      <c r="D807" s="295"/>
      <c r="E807" s="295"/>
      <c r="F807" s="295"/>
      <c r="G807" s="295"/>
      <c r="H807" s="295"/>
      <c r="I807" s="295"/>
      <c r="J807" s="295"/>
      <c r="K807" s="295"/>
      <c r="L807" s="295"/>
      <c r="M807" s="295"/>
      <c r="N807" s="468"/>
      <c r="O807" s="295"/>
      <c r="P807" s="295"/>
      <c r="Q807" s="295"/>
      <c r="R807" s="295"/>
      <c r="S807" s="295"/>
      <c r="T807" s="295"/>
      <c r="U807" s="295"/>
      <c r="V807" s="295"/>
      <c r="W807" s="295"/>
      <c r="X807" s="295"/>
      <c r="Y807" s="411">
        <f>Y806</f>
        <v>0</v>
      </c>
      <c r="Z807" s="411">
        <f t="shared" ref="Z807" si="129">Z806</f>
        <v>0</v>
      </c>
      <c r="AA807" s="411">
        <f t="shared" ref="AA807" si="130">AA806</f>
        <v>0</v>
      </c>
      <c r="AB807" s="411">
        <f t="shared" ref="AB807" si="131">AB806</f>
        <v>0</v>
      </c>
      <c r="AC807" s="411">
        <f t="shared" ref="AC807" si="132">AC806</f>
        <v>0</v>
      </c>
      <c r="AD807" s="411">
        <f t="shared" ref="AD807" si="133">AD806</f>
        <v>0</v>
      </c>
      <c r="AE807" s="411">
        <f t="shared" ref="AE807" si="134">AE806</f>
        <v>0</v>
      </c>
      <c r="AF807" s="411">
        <f t="shared" ref="AF807" si="135">AF806</f>
        <v>0</v>
      </c>
      <c r="AG807" s="411">
        <f t="shared" ref="AG807" si="136">AG806</f>
        <v>0</v>
      </c>
      <c r="AH807" s="411">
        <f t="shared" ref="AH807" si="137">AH806</f>
        <v>0</v>
      </c>
      <c r="AI807" s="411">
        <f t="shared" ref="AI807" si="138">AI806</f>
        <v>0</v>
      </c>
      <c r="AJ807" s="411">
        <f t="shared" ref="AJ807" si="139">AJ806</f>
        <v>0</v>
      </c>
      <c r="AK807" s="411">
        <f t="shared" ref="AK807" si="140">AK806</f>
        <v>0</v>
      </c>
      <c r="AL807" s="411">
        <f t="shared" ref="AL807" si="141">AL806</f>
        <v>0</v>
      </c>
      <c r="AM807" s="297"/>
    </row>
    <row r="808" spans="1:39" hidden="1" outlineLevel="1">
      <c r="A808" s="532"/>
      <c r="B808" s="294"/>
      <c r="C808" s="305"/>
      <c r="D808" s="304"/>
      <c r="E808" s="304"/>
      <c r="F808" s="304"/>
      <c r="G808" s="304"/>
      <c r="H808" s="304"/>
      <c r="I808" s="304"/>
      <c r="J808" s="304"/>
      <c r="K808" s="304"/>
      <c r="L808" s="304"/>
      <c r="M808" s="304"/>
      <c r="N808" s="291"/>
      <c r="O808" s="304"/>
      <c r="P808" s="304"/>
      <c r="Q808" s="304"/>
      <c r="R808" s="304"/>
      <c r="S808" s="304"/>
      <c r="T808" s="304"/>
      <c r="U808" s="304"/>
      <c r="V808" s="304"/>
      <c r="W808" s="304"/>
      <c r="X808" s="304"/>
      <c r="Y808" s="412"/>
      <c r="Z808" s="412"/>
      <c r="AA808" s="412"/>
      <c r="AB808" s="412"/>
      <c r="AC808" s="412"/>
      <c r="AD808" s="412"/>
      <c r="AE808" s="412"/>
      <c r="AF808" s="412"/>
      <c r="AG808" s="412"/>
      <c r="AH808" s="412"/>
      <c r="AI808" s="412"/>
      <c r="AJ808" s="412"/>
      <c r="AK808" s="412"/>
      <c r="AL808" s="412"/>
      <c r="AM808" s="306"/>
    </row>
    <row r="809" spans="1:39" ht="15.75" hidden="1" customHeight="1" outlineLevel="1">
      <c r="A809" s="532">
        <v>5</v>
      </c>
      <c r="B809" s="428" t="s">
        <v>98</v>
      </c>
      <c r="C809" s="291" t="s">
        <v>25</v>
      </c>
      <c r="D809" s="295"/>
      <c r="E809" s="295"/>
      <c r="F809" s="295"/>
      <c r="G809" s="295"/>
      <c r="H809" s="295"/>
      <c r="I809" s="295"/>
      <c r="J809" s="295"/>
      <c r="K809" s="295"/>
      <c r="L809" s="295"/>
      <c r="M809" s="295"/>
      <c r="N809" s="291"/>
      <c r="O809" s="295"/>
      <c r="P809" s="295"/>
      <c r="Q809" s="295"/>
      <c r="R809" s="295"/>
      <c r="S809" s="295"/>
      <c r="T809" s="295"/>
      <c r="U809" s="295"/>
      <c r="V809" s="295"/>
      <c r="W809" s="295"/>
      <c r="X809" s="295"/>
      <c r="Y809" s="415"/>
      <c r="Z809" s="415"/>
      <c r="AA809" s="415"/>
      <c r="AB809" s="415"/>
      <c r="AC809" s="415"/>
      <c r="AD809" s="415"/>
      <c r="AE809" s="415"/>
      <c r="AF809" s="410"/>
      <c r="AG809" s="410"/>
      <c r="AH809" s="410"/>
      <c r="AI809" s="410"/>
      <c r="AJ809" s="410"/>
      <c r="AK809" s="410"/>
      <c r="AL809" s="410"/>
      <c r="AM809" s="296">
        <f>SUM(Y809:AL809)</f>
        <v>0</v>
      </c>
    </row>
    <row r="810" spans="1:39" ht="20.25" hidden="1" customHeight="1" outlineLevel="1">
      <c r="A810" s="532"/>
      <c r="B810" s="294" t="s">
        <v>342</v>
      </c>
      <c r="C810" s="291" t="s">
        <v>163</v>
      </c>
      <c r="D810" s="295"/>
      <c r="E810" s="295"/>
      <c r="F810" s="295"/>
      <c r="G810" s="295"/>
      <c r="H810" s="295"/>
      <c r="I810" s="295"/>
      <c r="J810" s="295"/>
      <c r="K810" s="295"/>
      <c r="L810" s="295"/>
      <c r="M810" s="295"/>
      <c r="N810" s="468"/>
      <c r="O810" s="295"/>
      <c r="P810" s="295"/>
      <c r="Q810" s="295"/>
      <c r="R810" s="295"/>
      <c r="S810" s="295"/>
      <c r="T810" s="295"/>
      <c r="U810" s="295"/>
      <c r="V810" s="295"/>
      <c r="W810" s="295"/>
      <c r="X810" s="295"/>
      <c r="Y810" s="411">
        <f>Y809</f>
        <v>0</v>
      </c>
      <c r="Z810" s="411">
        <f t="shared" ref="Z810" si="142">Z809</f>
        <v>0</v>
      </c>
      <c r="AA810" s="411">
        <f t="shared" ref="AA810" si="143">AA809</f>
        <v>0</v>
      </c>
      <c r="AB810" s="411">
        <f t="shared" ref="AB810" si="144">AB809</f>
        <v>0</v>
      </c>
      <c r="AC810" s="411">
        <f t="shared" ref="AC810" si="145">AC809</f>
        <v>0</v>
      </c>
      <c r="AD810" s="411">
        <f t="shared" ref="AD810" si="146">AD809</f>
        <v>0</v>
      </c>
      <c r="AE810" s="411">
        <f t="shared" ref="AE810" si="147">AE809</f>
        <v>0</v>
      </c>
      <c r="AF810" s="411">
        <f t="shared" ref="AF810" si="148">AF809</f>
        <v>0</v>
      </c>
      <c r="AG810" s="411">
        <f t="shared" ref="AG810" si="149">AG809</f>
        <v>0</v>
      </c>
      <c r="AH810" s="411">
        <f t="shared" ref="AH810" si="150">AH809</f>
        <v>0</v>
      </c>
      <c r="AI810" s="411">
        <f t="shared" ref="AI810" si="151">AI809</f>
        <v>0</v>
      </c>
      <c r="AJ810" s="411">
        <f t="shared" ref="AJ810" si="152">AJ809</f>
        <v>0</v>
      </c>
      <c r="AK810" s="411">
        <f t="shared" ref="AK810" si="153">AK809</f>
        <v>0</v>
      </c>
      <c r="AL810" s="411">
        <f t="shared" ref="AL810" si="154">AL809</f>
        <v>0</v>
      </c>
      <c r="AM810" s="297"/>
    </row>
    <row r="811" spans="1:39" hidden="1" outlineLevel="1">
      <c r="A811" s="532"/>
      <c r="B811" s="294"/>
      <c r="C811" s="291"/>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22"/>
      <c r="Z811" s="423"/>
      <c r="AA811" s="423"/>
      <c r="AB811" s="423"/>
      <c r="AC811" s="423"/>
      <c r="AD811" s="423"/>
      <c r="AE811" s="423"/>
      <c r="AF811" s="423"/>
      <c r="AG811" s="423"/>
      <c r="AH811" s="423"/>
      <c r="AI811" s="423"/>
      <c r="AJ811" s="423"/>
      <c r="AK811" s="423"/>
      <c r="AL811" s="423"/>
      <c r="AM811" s="297"/>
    </row>
    <row r="812" spans="1:39" ht="15.75" hidden="1" outlineLevel="1">
      <c r="A812" s="532"/>
      <c r="B812" s="319" t="s">
        <v>498</v>
      </c>
      <c r="C812" s="289"/>
      <c r="D812" s="289"/>
      <c r="E812" s="289"/>
      <c r="F812" s="289"/>
      <c r="G812" s="289"/>
      <c r="H812" s="289"/>
      <c r="I812" s="289"/>
      <c r="J812" s="289"/>
      <c r="K812" s="289"/>
      <c r="L812" s="289"/>
      <c r="M812" s="289"/>
      <c r="N812" s="290"/>
      <c r="O812" s="289"/>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hidden="1" outlineLevel="1">
      <c r="A813" s="532">
        <v>6</v>
      </c>
      <c r="B813" s="428" t="s">
        <v>99</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5"/>
      <c r="AG813" s="415"/>
      <c r="AH813" s="415"/>
      <c r="AI813" s="415"/>
      <c r="AJ813" s="415"/>
      <c r="AK813" s="415"/>
      <c r="AL813" s="415"/>
      <c r="AM813" s="296">
        <f>SUM(Y813:AL813)</f>
        <v>0</v>
      </c>
    </row>
    <row r="814" spans="1:39" hidden="1"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155">Z813</f>
        <v>0</v>
      </c>
      <c r="AA814" s="411">
        <f t="shared" ref="AA814" si="156">AA813</f>
        <v>0</v>
      </c>
      <c r="AB814" s="411">
        <f t="shared" ref="AB814" si="157">AB813</f>
        <v>0</v>
      </c>
      <c r="AC814" s="411">
        <f t="shared" ref="AC814" si="158">AC813</f>
        <v>0</v>
      </c>
      <c r="AD814" s="411">
        <f t="shared" ref="AD814" si="159">AD813</f>
        <v>0</v>
      </c>
      <c r="AE814" s="411">
        <f t="shared" ref="AE814" si="160">AE813</f>
        <v>0</v>
      </c>
      <c r="AF814" s="411">
        <f t="shared" ref="AF814" si="161">AF813</f>
        <v>0</v>
      </c>
      <c r="AG814" s="411">
        <f t="shared" ref="AG814" si="162">AG813</f>
        <v>0</v>
      </c>
      <c r="AH814" s="411">
        <f t="shared" ref="AH814" si="163">AH813</f>
        <v>0</v>
      </c>
      <c r="AI814" s="411">
        <f t="shared" ref="AI814" si="164">AI813</f>
        <v>0</v>
      </c>
      <c r="AJ814" s="411">
        <f t="shared" ref="AJ814" si="165">AJ813</f>
        <v>0</v>
      </c>
      <c r="AK814" s="411">
        <f t="shared" ref="AK814" si="166">AK813</f>
        <v>0</v>
      </c>
      <c r="AL814" s="411">
        <f t="shared" ref="AL814" si="167">AL813</f>
        <v>0</v>
      </c>
      <c r="AM814" s="311"/>
    </row>
    <row r="815" spans="1:39" hidden="1" outlineLevel="1">
      <c r="A815" s="532"/>
      <c r="B815" s="310"/>
      <c r="C815" s="312"/>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313"/>
    </row>
    <row r="816" spans="1:39" ht="30" hidden="1" outlineLevel="1">
      <c r="A816" s="532">
        <v>7</v>
      </c>
      <c r="B816" s="428" t="s">
        <v>100</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5"/>
      <c r="AG816" s="415"/>
      <c r="AH816" s="415"/>
      <c r="AI816" s="415"/>
      <c r="AJ816" s="415"/>
      <c r="AK816" s="415"/>
      <c r="AL816" s="415"/>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168">Z816</f>
        <v>0</v>
      </c>
      <c r="AA817" s="411">
        <f t="shared" ref="AA817" si="169">AA816</f>
        <v>0</v>
      </c>
      <c r="AB817" s="411">
        <f t="shared" ref="AB817" si="170">AB816</f>
        <v>0</v>
      </c>
      <c r="AC817" s="411">
        <f t="shared" ref="AC817" si="171">AC816</f>
        <v>0</v>
      </c>
      <c r="AD817" s="411">
        <f t="shared" ref="AD817" si="172">AD816</f>
        <v>0</v>
      </c>
      <c r="AE817" s="411">
        <f t="shared" ref="AE817" si="173">AE816</f>
        <v>0</v>
      </c>
      <c r="AF817" s="411">
        <f t="shared" ref="AF817" si="174">AF816</f>
        <v>0</v>
      </c>
      <c r="AG817" s="411">
        <f t="shared" ref="AG817" si="175">AG816</f>
        <v>0</v>
      </c>
      <c r="AH817" s="411">
        <f t="shared" ref="AH817" si="176">AH816</f>
        <v>0</v>
      </c>
      <c r="AI817" s="411">
        <f t="shared" ref="AI817" si="177">AI816</f>
        <v>0</v>
      </c>
      <c r="AJ817" s="411">
        <f t="shared" ref="AJ817" si="178">AJ816</f>
        <v>0</v>
      </c>
      <c r="AK817" s="411">
        <f t="shared" ref="AK817" si="179">AK816</f>
        <v>0</v>
      </c>
      <c r="AL817" s="411">
        <f t="shared" ref="AL817" si="180">AL816</f>
        <v>0</v>
      </c>
      <c r="AM817" s="311"/>
    </row>
    <row r="818" spans="1:39" hidden="1" outlineLevel="1">
      <c r="A818" s="532"/>
      <c r="B818" s="314"/>
      <c r="C818" s="312"/>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6"/>
      <c r="Z818" s="417"/>
      <c r="AA818" s="416"/>
      <c r="AB818" s="416"/>
      <c r="AC818" s="416"/>
      <c r="AD818" s="416"/>
      <c r="AE818" s="416"/>
      <c r="AF818" s="416"/>
      <c r="AG818" s="416"/>
      <c r="AH818" s="416"/>
      <c r="AI818" s="416"/>
      <c r="AJ818" s="416"/>
      <c r="AK818" s="416"/>
      <c r="AL818" s="416"/>
      <c r="AM818" s="313"/>
    </row>
    <row r="819" spans="1:39" ht="30" hidden="1" outlineLevel="1">
      <c r="A819" s="532">
        <v>8</v>
      </c>
      <c r="B819" s="428" t="s">
        <v>101</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5"/>
      <c r="AG819" s="415"/>
      <c r="AH819" s="415"/>
      <c r="AI819" s="415"/>
      <c r="AJ819" s="415"/>
      <c r="AK819" s="415"/>
      <c r="AL819" s="415"/>
      <c r="AM819" s="296">
        <f>SUM(Y819:AL819)</f>
        <v>0</v>
      </c>
    </row>
    <row r="820" spans="1:39" hidden="1" outlineLevel="1">
      <c r="A820" s="532"/>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181">Z819</f>
        <v>0</v>
      </c>
      <c r="AA820" s="411">
        <f t="shared" ref="AA820" si="182">AA819</f>
        <v>0</v>
      </c>
      <c r="AB820" s="411">
        <f t="shared" ref="AB820" si="183">AB819</f>
        <v>0</v>
      </c>
      <c r="AC820" s="411">
        <f t="shared" ref="AC820" si="184">AC819</f>
        <v>0</v>
      </c>
      <c r="AD820" s="411">
        <f t="shared" ref="AD820" si="185">AD819</f>
        <v>0</v>
      </c>
      <c r="AE820" s="411">
        <f t="shared" ref="AE820" si="186">AE819</f>
        <v>0</v>
      </c>
      <c r="AF820" s="411">
        <f t="shared" ref="AF820" si="187">AF819</f>
        <v>0</v>
      </c>
      <c r="AG820" s="411">
        <f t="shared" ref="AG820" si="188">AG819</f>
        <v>0</v>
      </c>
      <c r="AH820" s="411">
        <f t="shared" ref="AH820" si="189">AH819</f>
        <v>0</v>
      </c>
      <c r="AI820" s="411">
        <f t="shared" ref="AI820" si="190">AI819</f>
        <v>0</v>
      </c>
      <c r="AJ820" s="411">
        <f t="shared" ref="AJ820" si="191">AJ819</f>
        <v>0</v>
      </c>
      <c r="AK820" s="411">
        <f t="shared" ref="AK820" si="192">AK819</f>
        <v>0</v>
      </c>
      <c r="AL820" s="411">
        <f t="shared" ref="AL820" si="193">AL819</f>
        <v>0</v>
      </c>
      <c r="AM820" s="311"/>
    </row>
    <row r="821" spans="1:39" hidden="1" outlineLevel="1">
      <c r="A821" s="532"/>
      <c r="B821" s="314"/>
      <c r="C821" s="312"/>
      <c r="D821" s="316"/>
      <c r="E821" s="316"/>
      <c r="F821" s="316"/>
      <c r="G821" s="316"/>
      <c r="H821" s="316"/>
      <c r="I821" s="316"/>
      <c r="J821" s="316"/>
      <c r="K821" s="316"/>
      <c r="L821" s="316"/>
      <c r="M821" s="316"/>
      <c r="N821" s="291"/>
      <c r="O821" s="316"/>
      <c r="P821" s="316"/>
      <c r="Q821" s="316"/>
      <c r="R821" s="316"/>
      <c r="S821" s="316"/>
      <c r="T821" s="316"/>
      <c r="U821" s="316"/>
      <c r="V821" s="316"/>
      <c r="W821" s="316"/>
      <c r="X821" s="316"/>
      <c r="Y821" s="416"/>
      <c r="Z821" s="417"/>
      <c r="AA821" s="416"/>
      <c r="AB821" s="416"/>
      <c r="AC821" s="416"/>
      <c r="AD821" s="416"/>
      <c r="AE821" s="416"/>
      <c r="AF821" s="416"/>
      <c r="AG821" s="416"/>
      <c r="AH821" s="416"/>
      <c r="AI821" s="416"/>
      <c r="AJ821" s="416"/>
      <c r="AK821" s="416"/>
      <c r="AL821" s="416"/>
      <c r="AM821" s="313"/>
    </row>
    <row r="822" spans="1:39" ht="30" hidden="1" outlineLevel="1">
      <c r="A822" s="532">
        <v>9</v>
      </c>
      <c r="B822" s="428" t="s">
        <v>102</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15"/>
      <c r="Z822" s="415"/>
      <c r="AA822" s="415"/>
      <c r="AB822" s="415"/>
      <c r="AC822" s="415"/>
      <c r="AD822" s="415"/>
      <c r="AE822" s="415"/>
      <c r="AF822" s="415"/>
      <c r="AG822" s="415"/>
      <c r="AH822" s="415"/>
      <c r="AI822" s="415"/>
      <c r="AJ822" s="415"/>
      <c r="AK822" s="415"/>
      <c r="AL822" s="415"/>
      <c r="AM822" s="296">
        <f>SUM(Y822:AL822)</f>
        <v>0</v>
      </c>
    </row>
    <row r="823" spans="1:39" hidden="1" outlineLevel="1">
      <c r="A823" s="532"/>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194">Z822</f>
        <v>0</v>
      </c>
      <c r="AA823" s="411">
        <f t="shared" ref="AA823" si="195">AA822</f>
        <v>0</v>
      </c>
      <c r="AB823" s="411">
        <f t="shared" ref="AB823" si="196">AB822</f>
        <v>0</v>
      </c>
      <c r="AC823" s="411">
        <f t="shared" ref="AC823" si="197">AC822</f>
        <v>0</v>
      </c>
      <c r="AD823" s="411">
        <f t="shared" ref="AD823" si="198">AD822</f>
        <v>0</v>
      </c>
      <c r="AE823" s="411">
        <f t="shared" ref="AE823" si="199">AE822</f>
        <v>0</v>
      </c>
      <c r="AF823" s="411">
        <f t="shared" ref="AF823" si="200">AF822</f>
        <v>0</v>
      </c>
      <c r="AG823" s="411">
        <f t="shared" ref="AG823" si="201">AG822</f>
        <v>0</v>
      </c>
      <c r="AH823" s="411">
        <f t="shared" ref="AH823" si="202">AH822</f>
        <v>0</v>
      </c>
      <c r="AI823" s="411">
        <f t="shared" ref="AI823" si="203">AI822</f>
        <v>0</v>
      </c>
      <c r="AJ823" s="411">
        <f t="shared" ref="AJ823" si="204">AJ822</f>
        <v>0</v>
      </c>
      <c r="AK823" s="411">
        <f t="shared" ref="AK823" si="205">AK822</f>
        <v>0</v>
      </c>
      <c r="AL823" s="411">
        <f t="shared" ref="AL823" si="206">AL822</f>
        <v>0</v>
      </c>
      <c r="AM823" s="311"/>
    </row>
    <row r="824" spans="1:39" hidden="1" outlineLevel="1">
      <c r="A824" s="532"/>
      <c r="B824" s="314"/>
      <c r="C824" s="312"/>
      <c r="D824" s="316"/>
      <c r="E824" s="316"/>
      <c r="F824" s="316"/>
      <c r="G824" s="316"/>
      <c r="H824" s="316"/>
      <c r="I824" s="316"/>
      <c r="J824" s="316"/>
      <c r="K824" s="316"/>
      <c r="L824" s="316"/>
      <c r="M824" s="316"/>
      <c r="N824" s="291"/>
      <c r="O824" s="316"/>
      <c r="P824" s="316"/>
      <c r="Q824" s="316"/>
      <c r="R824" s="316"/>
      <c r="S824" s="316"/>
      <c r="T824" s="316"/>
      <c r="U824" s="316"/>
      <c r="V824" s="316"/>
      <c r="W824" s="316"/>
      <c r="X824" s="316"/>
      <c r="Y824" s="416"/>
      <c r="Z824" s="416"/>
      <c r="AA824" s="416"/>
      <c r="AB824" s="416"/>
      <c r="AC824" s="416"/>
      <c r="AD824" s="416"/>
      <c r="AE824" s="416"/>
      <c r="AF824" s="416"/>
      <c r="AG824" s="416"/>
      <c r="AH824" s="416"/>
      <c r="AI824" s="416"/>
      <c r="AJ824" s="416"/>
      <c r="AK824" s="416"/>
      <c r="AL824" s="416"/>
      <c r="AM824" s="313"/>
    </row>
    <row r="825" spans="1:39" ht="30" hidden="1" outlineLevel="1">
      <c r="A825" s="532">
        <v>10</v>
      </c>
      <c r="B825" s="428" t="s">
        <v>103</v>
      </c>
      <c r="C825" s="291" t="s">
        <v>25</v>
      </c>
      <c r="D825" s="295"/>
      <c r="E825" s="295"/>
      <c r="F825" s="295"/>
      <c r="G825" s="295"/>
      <c r="H825" s="295"/>
      <c r="I825" s="295"/>
      <c r="J825" s="295"/>
      <c r="K825" s="295"/>
      <c r="L825" s="295"/>
      <c r="M825" s="295"/>
      <c r="N825" s="295">
        <v>3</v>
      </c>
      <c r="O825" s="295"/>
      <c r="P825" s="295"/>
      <c r="Q825" s="295"/>
      <c r="R825" s="295"/>
      <c r="S825" s="295"/>
      <c r="T825" s="295"/>
      <c r="U825" s="295"/>
      <c r="V825" s="295"/>
      <c r="W825" s="295"/>
      <c r="X825" s="295"/>
      <c r="Y825" s="415"/>
      <c r="Z825" s="415"/>
      <c r="AA825" s="415"/>
      <c r="AB825" s="415"/>
      <c r="AC825" s="415"/>
      <c r="AD825" s="415"/>
      <c r="AE825" s="415"/>
      <c r="AF825" s="415"/>
      <c r="AG825" s="415"/>
      <c r="AH825" s="415"/>
      <c r="AI825" s="415"/>
      <c r="AJ825" s="415"/>
      <c r="AK825" s="415"/>
      <c r="AL825" s="415"/>
      <c r="AM825" s="296">
        <f>SUM(Y825:AL825)</f>
        <v>0</v>
      </c>
    </row>
    <row r="826" spans="1:39" hidden="1" outlineLevel="1">
      <c r="A826" s="532"/>
      <c r="B826" s="294" t="s">
        <v>342</v>
      </c>
      <c r="C826" s="291" t="s">
        <v>163</v>
      </c>
      <c r="D826" s="295"/>
      <c r="E826" s="295"/>
      <c r="F826" s="295"/>
      <c r="G826" s="295"/>
      <c r="H826" s="295"/>
      <c r="I826" s="295"/>
      <c r="J826" s="295"/>
      <c r="K826" s="295"/>
      <c r="L826" s="295"/>
      <c r="M826" s="295"/>
      <c r="N826" s="295">
        <f>N825</f>
        <v>3</v>
      </c>
      <c r="O826" s="295"/>
      <c r="P826" s="295"/>
      <c r="Q826" s="295"/>
      <c r="R826" s="295"/>
      <c r="S826" s="295"/>
      <c r="T826" s="295"/>
      <c r="U826" s="295"/>
      <c r="V826" s="295"/>
      <c r="W826" s="295"/>
      <c r="X826" s="295"/>
      <c r="Y826" s="411">
        <f>Y825</f>
        <v>0</v>
      </c>
      <c r="Z826" s="411">
        <f t="shared" ref="Z826" si="207">Z825</f>
        <v>0</v>
      </c>
      <c r="AA826" s="411">
        <f t="shared" ref="AA826" si="208">AA825</f>
        <v>0</v>
      </c>
      <c r="AB826" s="411">
        <f t="shared" ref="AB826" si="209">AB825</f>
        <v>0</v>
      </c>
      <c r="AC826" s="411">
        <f t="shared" ref="AC826" si="210">AC825</f>
        <v>0</v>
      </c>
      <c r="AD826" s="411">
        <f t="shared" ref="AD826" si="211">AD825</f>
        <v>0</v>
      </c>
      <c r="AE826" s="411">
        <f t="shared" ref="AE826" si="212">AE825</f>
        <v>0</v>
      </c>
      <c r="AF826" s="411">
        <f t="shared" ref="AF826" si="213">AF825</f>
        <v>0</v>
      </c>
      <c r="AG826" s="411">
        <f t="shared" ref="AG826" si="214">AG825</f>
        <v>0</v>
      </c>
      <c r="AH826" s="411">
        <f t="shared" ref="AH826" si="215">AH825</f>
        <v>0</v>
      </c>
      <c r="AI826" s="411">
        <f t="shared" ref="AI826" si="216">AI825</f>
        <v>0</v>
      </c>
      <c r="AJ826" s="411">
        <f t="shared" ref="AJ826" si="217">AJ825</f>
        <v>0</v>
      </c>
      <c r="AK826" s="411">
        <f t="shared" ref="AK826" si="218">AK825</f>
        <v>0</v>
      </c>
      <c r="AL826" s="411">
        <f t="shared" ref="AL826" si="219">AL825</f>
        <v>0</v>
      </c>
      <c r="AM826" s="311"/>
    </row>
    <row r="827" spans="1:39" hidden="1" outlineLevel="1">
      <c r="A827" s="532"/>
      <c r="B827" s="314"/>
      <c r="C827" s="312"/>
      <c r="D827" s="316"/>
      <c r="E827" s="316"/>
      <c r="F827" s="316"/>
      <c r="G827" s="316"/>
      <c r="H827" s="316"/>
      <c r="I827" s="316"/>
      <c r="J827" s="316"/>
      <c r="K827" s="316"/>
      <c r="L827" s="316"/>
      <c r="M827" s="316"/>
      <c r="N827" s="291"/>
      <c r="O827" s="316"/>
      <c r="P827" s="316"/>
      <c r="Q827" s="316"/>
      <c r="R827" s="316"/>
      <c r="S827" s="316"/>
      <c r="T827" s="316"/>
      <c r="U827" s="316"/>
      <c r="V827" s="316"/>
      <c r="W827" s="316"/>
      <c r="X827" s="316"/>
      <c r="Y827" s="416"/>
      <c r="Z827" s="417"/>
      <c r="AA827" s="416"/>
      <c r="AB827" s="416"/>
      <c r="AC827" s="416"/>
      <c r="AD827" s="416"/>
      <c r="AE827" s="416"/>
      <c r="AF827" s="416"/>
      <c r="AG827" s="416"/>
      <c r="AH827" s="416"/>
      <c r="AI827" s="416"/>
      <c r="AJ827" s="416"/>
      <c r="AK827" s="416"/>
      <c r="AL827" s="416"/>
      <c r="AM827" s="313"/>
    </row>
    <row r="828" spans="1:39" ht="15.75" hidden="1" outlineLevel="1">
      <c r="A828" s="532"/>
      <c r="B828" s="288" t="s">
        <v>10</v>
      </c>
      <c r="C828" s="289"/>
      <c r="D828" s="289"/>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ht="30" hidden="1" outlineLevel="1">
      <c r="A829" s="532">
        <v>11</v>
      </c>
      <c r="B829" s="428" t="s">
        <v>104</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220">Z829</f>
        <v>0</v>
      </c>
      <c r="AA830" s="411">
        <f t="shared" ref="AA830" si="221">AA829</f>
        <v>0</v>
      </c>
      <c r="AB830" s="411">
        <f t="shared" ref="AB830" si="222">AB829</f>
        <v>0</v>
      </c>
      <c r="AC830" s="411">
        <f t="shared" ref="AC830" si="223">AC829</f>
        <v>0</v>
      </c>
      <c r="AD830" s="411">
        <f t="shared" ref="AD830" si="224">AD829</f>
        <v>0</v>
      </c>
      <c r="AE830" s="411">
        <f t="shared" ref="AE830" si="225">AE829</f>
        <v>0</v>
      </c>
      <c r="AF830" s="411">
        <f t="shared" ref="AF830" si="226">AF829</f>
        <v>0</v>
      </c>
      <c r="AG830" s="411">
        <f t="shared" ref="AG830" si="227">AG829</f>
        <v>0</v>
      </c>
      <c r="AH830" s="411">
        <f t="shared" ref="AH830" si="228">AH829</f>
        <v>0</v>
      </c>
      <c r="AI830" s="411">
        <f t="shared" ref="AI830" si="229">AI829</f>
        <v>0</v>
      </c>
      <c r="AJ830" s="411">
        <f t="shared" ref="AJ830" si="230">AJ829</f>
        <v>0</v>
      </c>
      <c r="AK830" s="411">
        <f t="shared" ref="AK830" si="231">AK829</f>
        <v>0</v>
      </c>
      <c r="AL830" s="411">
        <f t="shared" ref="AL830" si="232">AL829</f>
        <v>0</v>
      </c>
      <c r="AM830" s="297"/>
    </row>
    <row r="831" spans="1:39" hidden="1" outlineLevel="1">
      <c r="A831" s="532"/>
      <c r="B831" s="315"/>
      <c r="C831" s="305"/>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1"/>
      <c r="AA831" s="421"/>
      <c r="AB831" s="421"/>
      <c r="AC831" s="421"/>
      <c r="AD831" s="421"/>
      <c r="AE831" s="421"/>
      <c r="AF831" s="421"/>
      <c r="AG831" s="421"/>
      <c r="AH831" s="421"/>
      <c r="AI831" s="421"/>
      <c r="AJ831" s="421"/>
      <c r="AK831" s="421"/>
      <c r="AL831" s="421"/>
      <c r="AM831" s="306"/>
    </row>
    <row r="832" spans="1:39" ht="45" hidden="1" outlineLevel="1">
      <c r="A832" s="532">
        <v>12</v>
      </c>
      <c r="B832" s="428" t="s">
        <v>105</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0"/>
      <c r="Z832" s="415"/>
      <c r="AA832" s="415"/>
      <c r="AB832" s="415"/>
      <c r="AC832" s="415"/>
      <c r="AD832" s="415"/>
      <c r="AE832" s="415"/>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233">Z832</f>
        <v>0</v>
      </c>
      <c r="AA833" s="411">
        <f t="shared" ref="AA833" si="234">AA832</f>
        <v>0</v>
      </c>
      <c r="AB833" s="411">
        <f t="shared" ref="AB833" si="235">AB832</f>
        <v>0</v>
      </c>
      <c r="AC833" s="411">
        <f t="shared" ref="AC833" si="236">AC832</f>
        <v>0</v>
      </c>
      <c r="AD833" s="411">
        <f t="shared" ref="AD833" si="237">AD832</f>
        <v>0</v>
      </c>
      <c r="AE833" s="411">
        <f t="shared" ref="AE833" si="238">AE832</f>
        <v>0</v>
      </c>
      <c r="AF833" s="411">
        <f t="shared" ref="AF833" si="239">AF832</f>
        <v>0</v>
      </c>
      <c r="AG833" s="411">
        <f t="shared" ref="AG833" si="240">AG832</f>
        <v>0</v>
      </c>
      <c r="AH833" s="411">
        <f t="shared" ref="AH833" si="241">AH832</f>
        <v>0</v>
      </c>
      <c r="AI833" s="411">
        <f t="shared" ref="AI833" si="242">AI832</f>
        <v>0</v>
      </c>
      <c r="AJ833" s="411">
        <f t="shared" ref="AJ833" si="243">AJ832</f>
        <v>0</v>
      </c>
      <c r="AK833" s="411">
        <f t="shared" ref="AK833" si="244">AK832</f>
        <v>0</v>
      </c>
      <c r="AL833" s="411">
        <f t="shared" ref="AL833" si="245">AL832</f>
        <v>0</v>
      </c>
      <c r="AM833" s="297"/>
    </row>
    <row r="834" spans="1:39" hidden="1" outlineLevel="1">
      <c r="A834" s="532"/>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2"/>
      <c r="Z834" s="422"/>
      <c r="AA834" s="412"/>
      <c r="AB834" s="412"/>
      <c r="AC834" s="412"/>
      <c r="AD834" s="412"/>
      <c r="AE834" s="412"/>
      <c r="AF834" s="412"/>
      <c r="AG834" s="412"/>
      <c r="AH834" s="412"/>
      <c r="AI834" s="412"/>
      <c r="AJ834" s="412"/>
      <c r="AK834" s="412"/>
      <c r="AL834" s="412"/>
      <c r="AM834" s="306"/>
    </row>
    <row r="835" spans="1:39" ht="30" hidden="1" outlineLevel="1">
      <c r="A835" s="532">
        <v>13</v>
      </c>
      <c r="B835" s="428" t="s">
        <v>106</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0"/>
      <c r="Z835" s="415"/>
      <c r="AA835" s="415"/>
      <c r="AB835" s="415"/>
      <c r="AC835" s="415"/>
      <c r="AD835" s="415"/>
      <c r="AE835" s="415"/>
      <c r="AF835" s="415"/>
      <c r="AG835" s="415"/>
      <c r="AH835" s="415"/>
      <c r="AI835" s="415"/>
      <c r="AJ835" s="415"/>
      <c r="AK835" s="415"/>
      <c r="AL835" s="415"/>
      <c r="AM835" s="296">
        <f>SUM(Y835:AL835)</f>
        <v>0</v>
      </c>
    </row>
    <row r="836" spans="1:39" hidden="1"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 si="246">Z835</f>
        <v>0</v>
      </c>
      <c r="AA836" s="411">
        <f t="shared" ref="AA836" si="247">AA835</f>
        <v>0</v>
      </c>
      <c r="AB836" s="411">
        <f t="shared" ref="AB836" si="248">AB835</f>
        <v>0</v>
      </c>
      <c r="AC836" s="411">
        <f t="shared" ref="AC836" si="249">AC835</f>
        <v>0</v>
      </c>
      <c r="AD836" s="411">
        <f t="shared" ref="AD836" si="250">AD835</f>
        <v>0</v>
      </c>
      <c r="AE836" s="411">
        <f t="shared" ref="AE836" si="251">AE835</f>
        <v>0</v>
      </c>
      <c r="AF836" s="411">
        <f t="shared" ref="AF836" si="252">AF835</f>
        <v>0</v>
      </c>
      <c r="AG836" s="411">
        <f t="shared" ref="AG836" si="253">AG835</f>
        <v>0</v>
      </c>
      <c r="AH836" s="411">
        <f t="shared" ref="AH836" si="254">AH835</f>
        <v>0</v>
      </c>
      <c r="AI836" s="411">
        <f t="shared" ref="AI836" si="255">AI835</f>
        <v>0</v>
      </c>
      <c r="AJ836" s="411">
        <f t="shared" ref="AJ836" si="256">AJ835</f>
        <v>0</v>
      </c>
      <c r="AK836" s="411">
        <f t="shared" ref="AK836" si="257">AK835</f>
        <v>0</v>
      </c>
      <c r="AL836" s="411">
        <f t="shared" ref="AL836" si="258">AL835</f>
        <v>0</v>
      </c>
      <c r="AM836" s="306"/>
    </row>
    <row r="837" spans="1:39" hidden="1" outlineLevel="1">
      <c r="A837" s="532"/>
      <c r="B837" s="315"/>
      <c r="C837" s="305"/>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32"/>
      <c r="B838" s="288" t="s">
        <v>107</v>
      </c>
      <c r="C838" s="289"/>
      <c r="D838" s="290"/>
      <c r="E838" s="290"/>
      <c r="F838" s="290"/>
      <c r="G838" s="290"/>
      <c r="H838" s="290"/>
      <c r="I838" s="290"/>
      <c r="J838" s="290"/>
      <c r="K838" s="290"/>
      <c r="L838" s="290"/>
      <c r="M838" s="290"/>
      <c r="N838" s="290"/>
      <c r="O838" s="290"/>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idden="1" outlineLevel="1">
      <c r="A839" s="532">
        <v>14</v>
      </c>
      <c r="B839" s="315" t="s">
        <v>108</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hidden="1" outlineLevel="1">
      <c r="A840" s="532"/>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 si="259">Z839</f>
        <v>0</v>
      </c>
      <c r="AA840" s="411">
        <f t="shared" ref="AA840" si="260">AA839</f>
        <v>0</v>
      </c>
      <c r="AB840" s="411">
        <f t="shared" ref="AB840" si="261">AB839</f>
        <v>0</v>
      </c>
      <c r="AC840" s="411">
        <f t="shared" ref="AC840" si="262">AC839</f>
        <v>0</v>
      </c>
      <c r="AD840" s="411">
        <f t="shared" ref="AD840" si="263">AD839</f>
        <v>0</v>
      </c>
      <c r="AE840" s="411">
        <f t="shared" ref="AE840" si="264">AE839</f>
        <v>0</v>
      </c>
      <c r="AF840" s="411">
        <f t="shared" ref="AF840" si="265">AF839</f>
        <v>0</v>
      </c>
      <c r="AG840" s="411">
        <f t="shared" ref="AG840" si="266">AG839</f>
        <v>0</v>
      </c>
      <c r="AH840" s="411">
        <f t="shared" ref="AH840" si="267">AH839</f>
        <v>0</v>
      </c>
      <c r="AI840" s="411">
        <f t="shared" ref="AI840" si="268">AI839</f>
        <v>0</v>
      </c>
      <c r="AJ840" s="411">
        <f t="shared" ref="AJ840" si="269">AJ839</f>
        <v>0</v>
      </c>
      <c r="AK840" s="411">
        <f t="shared" ref="AK840" si="270">AK839</f>
        <v>0</v>
      </c>
      <c r="AL840" s="411">
        <f t="shared" ref="AL840" si="271">AL839</f>
        <v>0</v>
      </c>
      <c r="AM840" s="297"/>
    </row>
    <row r="841" spans="1:39" hidden="1" outlineLevel="1">
      <c r="A841" s="532"/>
      <c r="B841" s="315"/>
      <c r="C841" s="305"/>
      <c r="D841" s="291"/>
      <c r="E841" s="291"/>
      <c r="F841" s="291"/>
      <c r="G841" s="291"/>
      <c r="H841" s="291"/>
      <c r="I841" s="291"/>
      <c r="J841" s="291"/>
      <c r="K841" s="291"/>
      <c r="L841" s="291"/>
      <c r="M841" s="291"/>
      <c r="N841" s="468"/>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s="309" customFormat="1" ht="15.75" hidden="1" outlineLevel="1">
      <c r="A842" s="532"/>
      <c r="B842" s="288" t="s">
        <v>490</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12"/>
      <c r="AA842" s="412"/>
      <c r="AB842" s="412"/>
      <c r="AC842" s="412"/>
      <c r="AD842" s="412"/>
      <c r="AE842" s="416"/>
      <c r="AF842" s="416"/>
      <c r="AG842" s="416"/>
      <c r="AH842" s="416"/>
      <c r="AI842" s="416"/>
      <c r="AJ842" s="416"/>
      <c r="AK842" s="416"/>
      <c r="AL842" s="416"/>
      <c r="AM842" s="517"/>
    </row>
    <row r="843" spans="1:39" hidden="1" outlineLevel="1">
      <c r="A843" s="532">
        <v>15</v>
      </c>
      <c r="B843" s="294" t="s">
        <v>495</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AL844" si="272">Z843</f>
        <v>0</v>
      </c>
      <c r="AA844" s="411">
        <f t="shared" si="272"/>
        <v>0</v>
      </c>
      <c r="AB844" s="411">
        <f t="shared" si="272"/>
        <v>0</v>
      </c>
      <c r="AC844" s="411">
        <f t="shared" si="272"/>
        <v>0</v>
      </c>
      <c r="AD844" s="411">
        <f t="shared" si="272"/>
        <v>0</v>
      </c>
      <c r="AE844" s="411">
        <f t="shared" si="272"/>
        <v>0</v>
      </c>
      <c r="AF844" s="411">
        <f t="shared" si="272"/>
        <v>0</v>
      </c>
      <c r="AG844" s="411">
        <f t="shared" si="272"/>
        <v>0</v>
      </c>
      <c r="AH844" s="411">
        <f t="shared" si="272"/>
        <v>0</v>
      </c>
      <c r="AI844" s="411">
        <f t="shared" si="272"/>
        <v>0</v>
      </c>
      <c r="AJ844" s="411">
        <f t="shared" si="272"/>
        <v>0</v>
      </c>
      <c r="AK844" s="411">
        <f t="shared" si="272"/>
        <v>0</v>
      </c>
      <c r="AL844" s="411">
        <f t="shared" si="272"/>
        <v>0</v>
      </c>
      <c r="AM844" s="297"/>
    </row>
    <row r="845" spans="1:39" hidden="1" outlineLevel="1">
      <c r="A845" s="532"/>
      <c r="B845" s="315"/>
      <c r="C845" s="305"/>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12"/>
      <c r="AA845" s="412"/>
      <c r="AB845" s="412"/>
      <c r="AC845" s="412"/>
      <c r="AD845" s="412"/>
      <c r="AE845" s="412"/>
      <c r="AF845" s="412"/>
      <c r="AG845" s="412"/>
      <c r="AH845" s="412"/>
      <c r="AI845" s="412"/>
      <c r="AJ845" s="412"/>
      <c r="AK845" s="412"/>
      <c r="AL845" s="412"/>
      <c r="AM845" s="306"/>
    </row>
    <row r="846" spans="1:39" s="283" customFormat="1" hidden="1" outlineLevel="1">
      <c r="A846" s="532">
        <v>16</v>
      </c>
      <c r="B846" s="324" t="s">
        <v>491</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s="283" customFormat="1" hidden="1" outlineLevel="1">
      <c r="A847" s="532"/>
      <c r="B847" s="294" t="s">
        <v>342</v>
      </c>
      <c r="C847" s="291" t="s">
        <v>163</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AL847" si="273">Z846</f>
        <v>0</v>
      </c>
      <c r="AA847" s="411">
        <f t="shared" si="273"/>
        <v>0</v>
      </c>
      <c r="AB847" s="411">
        <f t="shared" si="273"/>
        <v>0</v>
      </c>
      <c r="AC847" s="411">
        <f t="shared" si="273"/>
        <v>0</v>
      </c>
      <c r="AD847" s="411">
        <f t="shared" si="273"/>
        <v>0</v>
      </c>
      <c r="AE847" s="411">
        <f t="shared" si="273"/>
        <v>0</v>
      </c>
      <c r="AF847" s="411">
        <f t="shared" si="273"/>
        <v>0</v>
      </c>
      <c r="AG847" s="411">
        <f t="shared" si="273"/>
        <v>0</v>
      </c>
      <c r="AH847" s="411">
        <f t="shared" si="273"/>
        <v>0</v>
      </c>
      <c r="AI847" s="411">
        <f t="shared" si="273"/>
        <v>0</v>
      </c>
      <c r="AJ847" s="411">
        <f t="shared" si="273"/>
        <v>0</v>
      </c>
      <c r="AK847" s="411">
        <f t="shared" si="273"/>
        <v>0</v>
      </c>
      <c r="AL847" s="411">
        <f t="shared" si="273"/>
        <v>0</v>
      </c>
      <c r="AM847" s="297"/>
    </row>
    <row r="848" spans="1:39" s="283" customFormat="1" hidden="1" outlineLevel="1">
      <c r="A848" s="532"/>
      <c r="B848" s="32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12"/>
      <c r="AE848" s="416"/>
      <c r="AF848" s="416"/>
      <c r="AG848" s="416"/>
      <c r="AH848" s="416"/>
      <c r="AI848" s="416"/>
      <c r="AJ848" s="416"/>
      <c r="AK848" s="416"/>
      <c r="AL848" s="416"/>
      <c r="AM848" s="313"/>
    </row>
    <row r="849" spans="1:39" ht="15.75" hidden="1" outlineLevel="1">
      <c r="A849" s="532"/>
      <c r="B849" s="519" t="s">
        <v>496</v>
      </c>
      <c r="C849" s="320"/>
      <c r="D849" s="290"/>
      <c r="E849" s="289"/>
      <c r="F849" s="289"/>
      <c r="G849" s="289"/>
      <c r="H849" s="289"/>
      <c r="I849" s="289"/>
      <c r="J849" s="289"/>
      <c r="K849" s="289"/>
      <c r="L849" s="289"/>
      <c r="M849" s="289"/>
      <c r="N849" s="290"/>
      <c r="O849" s="289"/>
      <c r="P849" s="289"/>
      <c r="Q849" s="289"/>
      <c r="R849" s="289"/>
      <c r="S849" s="289"/>
      <c r="T849" s="289"/>
      <c r="U849" s="289"/>
      <c r="V849" s="289"/>
      <c r="W849" s="289"/>
      <c r="X849" s="289"/>
      <c r="Y849" s="414"/>
      <c r="Z849" s="414"/>
      <c r="AA849" s="414"/>
      <c r="AB849" s="414"/>
      <c r="AC849" s="414"/>
      <c r="AD849" s="414"/>
      <c r="AE849" s="414"/>
      <c r="AF849" s="414"/>
      <c r="AG849" s="414"/>
      <c r="AH849" s="414"/>
      <c r="AI849" s="414"/>
      <c r="AJ849" s="414"/>
      <c r="AK849" s="414"/>
      <c r="AL849" s="414"/>
      <c r="AM849" s="292"/>
    </row>
    <row r="850" spans="1:39" hidden="1" outlineLevel="1">
      <c r="A850" s="532">
        <v>17</v>
      </c>
      <c r="B850" s="428" t="s">
        <v>112</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L851" si="274">Z850</f>
        <v>0</v>
      </c>
      <c r="AA851" s="411">
        <f t="shared" si="274"/>
        <v>0</v>
      </c>
      <c r="AB851" s="411">
        <f t="shared" si="274"/>
        <v>0</v>
      </c>
      <c r="AC851" s="411">
        <f t="shared" si="274"/>
        <v>0</v>
      </c>
      <c r="AD851" s="411">
        <f t="shared" si="274"/>
        <v>0</v>
      </c>
      <c r="AE851" s="411">
        <f t="shared" si="274"/>
        <v>0</v>
      </c>
      <c r="AF851" s="411">
        <f t="shared" si="274"/>
        <v>0</v>
      </c>
      <c r="AG851" s="411">
        <f t="shared" si="274"/>
        <v>0</v>
      </c>
      <c r="AH851" s="411">
        <f t="shared" si="274"/>
        <v>0</v>
      </c>
      <c r="AI851" s="411">
        <f t="shared" si="274"/>
        <v>0</v>
      </c>
      <c r="AJ851" s="411">
        <f t="shared" si="274"/>
        <v>0</v>
      </c>
      <c r="AK851" s="411">
        <f t="shared" si="274"/>
        <v>0</v>
      </c>
      <c r="AL851" s="411">
        <f t="shared" si="274"/>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idden="1" outlineLevel="1">
      <c r="A853" s="532">
        <v>18</v>
      </c>
      <c r="B853" s="428" t="s">
        <v>109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L854" si="275">Z853</f>
        <v>0</v>
      </c>
      <c r="AA854" s="411">
        <f t="shared" si="275"/>
        <v>0</v>
      </c>
      <c r="AB854" s="411">
        <f t="shared" si="275"/>
        <v>0</v>
      </c>
      <c r="AC854" s="411">
        <f t="shared" si="275"/>
        <v>0</v>
      </c>
      <c r="AD854" s="411">
        <f t="shared" si="275"/>
        <v>0</v>
      </c>
      <c r="AE854" s="411">
        <f t="shared" si="275"/>
        <v>0</v>
      </c>
      <c r="AF854" s="411">
        <f t="shared" si="275"/>
        <v>0</v>
      </c>
      <c r="AG854" s="411">
        <f t="shared" si="275"/>
        <v>0</v>
      </c>
      <c r="AH854" s="411">
        <f t="shared" si="275"/>
        <v>0</v>
      </c>
      <c r="AI854" s="411">
        <f t="shared" si="275"/>
        <v>0</v>
      </c>
      <c r="AJ854" s="411">
        <f t="shared" si="275"/>
        <v>0</v>
      </c>
      <c r="AK854" s="411">
        <f t="shared" si="275"/>
        <v>0</v>
      </c>
      <c r="AL854" s="411">
        <f t="shared" si="275"/>
        <v>0</v>
      </c>
      <c r="AM854" s="306"/>
    </row>
    <row r="855" spans="1:39" hidden="1" outlineLevel="1">
      <c r="A855" s="532"/>
      <c r="B855" s="322"/>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3"/>
      <c r="Z855" s="424"/>
      <c r="AA855" s="424"/>
      <c r="AB855" s="424"/>
      <c r="AC855" s="424"/>
      <c r="AD855" s="424"/>
      <c r="AE855" s="424"/>
      <c r="AF855" s="424"/>
      <c r="AG855" s="424"/>
      <c r="AH855" s="424"/>
      <c r="AI855" s="424"/>
      <c r="AJ855" s="424"/>
      <c r="AK855" s="424"/>
      <c r="AL855" s="424"/>
      <c r="AM855" s="297"/>
    </row>
    <row r="856" spans="1:39" hidden="1" outlineLevel="1">
      <c r="A856" s="532">
        <v>19</v>
      </c>
      <c r="B856" s="428" t="s">
        <v>111</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L857" si="276">Z856</f>
        <v>0</v>
      </c>
      <c r="AA857" s="411">
        <f t="shared" si="276"/>
        <v>0</v>
      </c>
      <c r="AB857" s="411">
        <f t="shared" si="276"/>
        <v>0</v>
      </c>
      <c r="AC857" s="411">
        <f t="shared" si="276"/>
        <v>0</v>
      </c>
      <c r="AD857" s="411">
        <f t="shared" si="276"/>
        <v>0</v>
      </c>
      <c r="AE857" s="411">
        <f t="shared" si="276"/>
        <v>0</v>
      </c>
      <c r="AF857" s="411">
        <f t="shared" si="276"/>
        <v>0</v>
      </c>
      <c r="AG857" s="411">
        <f t="shared" si="276"/>
        <v>0</v>
      </c>
      <c r="AH857" s="411">
        <f t="shared" si="276"/>
        <v>0</v>
      </c>
      <c r="AI857" s="411">
        <f t="shared" si="276"/>
        <v>0</v>
      </c>
      <c r="AJ857" s="411">
        <f t="shared" si="276"/>
        <v>0</v>
      </c>
      <c r="AK857" s="411">
        <f t="shared" si="276"/>
        <v>0</v>
      </c>
      <c r="AL857" s="411">
        <f t="shared" si="276"/>
        <v>0</v>
      </c>
      <c r="AM857" s="297"/>
    </row>
    <row r="858" spans="1:39" hidden="1" outlineLevel="1">
      <c r="A858" s="532"/>
      <c r="B858" s="322"/>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12"/>
      <c r="AE858" s="412"/>
      <c r="AF858" s="412"/>
      <c r="AG858" s="412"/>
      <c r="AH858" s="412"/>
      <c r="AI858" s="412"/>
      <c r="AJ858" s="412"/>
      <c r="AK858" s="412"/>
      <c r="AL858" s="412"/>
      <c r="AM858" s="306"/>
    </row>
    <row r="859" spans="1:39" hidden="1" outlineLevel="1">
      <c r="A859" s="532">
        <v>20</v>
      </c>
      <c r="B859" s="428" t="s">
        <v>110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L860" si="277">Z859</f>
        <v>0</v>
      </c>
      <c r="AA860" s="411">
        <f t="shared" si="277"/>
        <v>0</v>
      </c>
      <c r="AB860" s="411">
        <f t="shared" si="277"/>
        <v>0</v>
      </c>
      <c r="AC860" s="411">
        <f t="shared" si="277"/>
        <v>0</v>
      </c>
      <c r="AD860" s="411">
        <f t="shared" si="277"/>
        <v>0</v>
      </c>
      <c r="AE860" s="411">
        <f t="shared" si="277"/>
        <v>0</v>
      </c>
      <c r="AF860" s="411">
        <f t="shared" si="277"/>
        <v>0</v>
      </c>
      <c r="AG860" s="411">
        <f t="shared" si="277"/>
        <v>0</v>
      </c>
      <c r="AH860" s="411">
        <f t="shared" si="277"/>
        <v>0</v>
      </c>
      <c r="AI860" s="411">
        <f t="shared" si="277"/>
        <v>0</v>
      </c>
      <c r="AJ860" s="411">
        <f t="shared" si="277"/>
        <v>0</v>
      </c>
      <c r="AK860" s="411">
        <f t="shared" si="277"/>
        <v>0</v>
      </c>
      <c r="AL860" s="411">
        <f t="shared" si="277"/>
        <v>0</v>
      </c>
      <c r="AM860" s="306"/>
    </row>
    <row r="861" spans="1:39" ht="15.75" hidden="1" outlineLevel="1">
      <c r="A861" s="532"/>
      <c r="B861" s="323"/>
      <c r="C861" s="300"/>
      <c r="D861" s="291"/>
      <c r="E861" s="291"/>
      <c r="F861" s="291"/>
      <c r="G861" s="291"/>
      <c r="H861" s="291"/>
      <c r="I861" s="291"/>
      <c r="J861" s="291"/>
      <c r="K861" s="291"/>
      <c r="L861" s="291"/>
      <c r="M861" s="291"/>
      <c r="N861" s="300"/>
      <c r="O861" s="291"/>
      <c r="P861" s="291"/>
      <c r="Q861" s="291"/>
      <c r="R861" s="291"/>
      <c r="S861" s="291"/>
      <c r="T861" s="291"/>
      <c r="U861" s="291"/>
      <c r="V861" s="291"/>
      <c r="W861" s="291"/>
      <c r="X861" s="291"/>
      <c r="Y861" s="412"/>
      <c r="Z861" s="412"/>
      <c r="AA861" s="412"/>
      <c r="AB861" s="412"/>
      <c r="AC861" s="412"/>
      <c r="AD861" s="412"/>
      <c r="AE861" s="412"/>
      <c r="AF861" s="412"/>
      <c r="AG861" s="412"/>
      <c r="AH861" s="412"/>
      <c r="AI861" s="412"/>
      <c r="AJ861" s="412"/>
      <c r="AK861" s="412"/>
      <c r="AL861" s="412"/>
      <c r="AM861" s="306"/>
    </row>
    <row r="862" spans="1:39" ht="15.75" hidden="1" outlineLevel="1">
      <c r="A862" s="532"/>
      <c r="B862" s="518" t="s">
        <v>503</v>
      </c>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15.75" hidden="1" outlineLevel="1">
      <c r="A863" s="532"/>
      <c r="B863" s="504" t="s">
        <v>499</v>
      </c>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22"/>
      <c r="Z863" s="425"/>
      <c r="AA863" s="425"/>
      <c r="AB863" s="425"/>
      <c r="AC863" s="425"/>
      <c r="AD863" s="425"/>
      <c r="AE863" s="425"/>
      <c r="AF863" s="425"/>
      <c r="AG863" s="425"/>
      <c r="AH863" s="425"/>
      <c r="AI863" s="425"/>
      <c r="AJ863" s="425"/>
      <c r="AK863" s="425"/>
      <c r="AL863" s="425"/>
      <c r="AM863" s="306"/>
    </row>
    <row r="864" spans="1:39" hidden="1" outlineLevel="1">
      <c r="A864" s="532">
        <v>21</v>
      </c>
      <c r="B864" s="428" t="s">
        <v>113</v>
      </c>
      <c r="C864" s="291" t="s">
        <v>25</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5"/>
      <c r="Z864" s="415"/>
      <c r="AA864" s="415"/>
      <c r="AB864" s="415"/>
      <c r="AC864" s="415"/>
      <c r="AD864" s="415"/>
      <c r="AE864" s="415"/>
      <c r="AF864" s="410"/>
      <c r="AG864" s="410"/>
      <c r="AH864" s="410"/>
      <c r="AI864" s="410"/>
      <c r="AJ864" s="410"/>
      <c r="AK864" s="410"/>
      <c r="AL864" s="410"/>
      <c r="AM864" s="296">
        <f>SUM(Y864:AL864)</f>
        <v>0</v>
      </c>
    </row>
    <row r="865" spans="1:39" hidden="1" outlineLevel="1">
      <c r="A865" s="532"/>
      <c r="B865" s="294" t="s">
        <v>342</v>
      </c>
      <c r="C865" s="291" t="s">
        <v>163</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1">
        <f>Y864</f>
        <v>0</v>
      </c>
      <c r="Z865" s="411">
        <f t="shared" ref="Z865" si="278">Z864</f>
        <v>0</v>
      </c>
      <c r="AA865" s="411">
        <f t="shared" ref="AA865" si="279">AA864</f>
        <v>0</v>
      </c>
      <c r="AB865" s="411">
        <f t="shared" ref="AB865" si="280">AB864</f>
        <v>0</v>
      </c>
      <c r="AC865" s="411">
        <f t="shared" ref="AC865" si="281">AC864</f>
        <v>0</v>
      </c>
      <c r="AD865" s="411">
        <f t="shared" ref="AD865" si="282">AD864</f>
        <v>0</v>
      </c>
      <c r="AE865" s="411">
        <f t="shared" ref="AE865" si="283">AE864</f>
        <v>0</v>
      </c>
      <c r="AF865" s="411">
        <f t="shared" ref="AF865" si="284">AF864</f>
        <v>0</v>
      </c>
      <c r="AG865" s="411">
        <f t="shared" ref="AG865" si="285">AG864</f>
        <v>0</v>
      </c>
      <c r="AH865" s="411">
        <f t="shared" ref="AH865" si="286">AH864</f>
        <v>0</v>
      </c>
      <c r="AI865" s="411">
        <f t="shared" ref="AI865" si="287">AI864</f>
        <v>0</v>
      </c>
      <c r="AJ865" s="411">
        <f t="shared" ref="AJ865" si="288">AJ864</f>
        <v>0</v>
      </c>
      <c r="AK865" s="411">
        <f t="shared" ref="AK865" si="289">AK864</f>
        <v>0</v>
      </c>
      <c r="AL865" s="411">
        <f t="shared" ref="AL865" si="290">AL864</f>
        <v>0</v>
      </c>
      <c r="AM865" s="306"/>
    </row>
    <row r="866" spans="1:39" hidden="1" outlineLevel="1">
      <c r="A866" s="532"/>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22"/>
      <c r="Z866" s="425"/>
      <c r="AA866" s="425"/>
      <c r="AB866" s="425"/>
      <c r="AC866" s="425"/>
      <c r="AD866" s="425"/>
      <c r="AE866" s="425"/>
      <c r="AF866" s="425"/>
      <c r="AG866" s="425"/>
      <c r="AH866" s="425"/>
      <c r="AI866" s="425"/>
      <c r="AJ866" s="425"/>
      <c r="AK866" s="425"/>
      <c r="AL866" s="425"/>
      <c r="AM866" s="306"/>
    </row>
    <row r="867" spans="1:39" ht="30" hidden="1" outlineLevel="1">
      <c r="A867" s="532">
        <v>22</v>
      </c>
      <c r="B867" s="428" t="s">
        <v>114</v>
      </c>
      <c r="C867" s="291" t="s">
        <v>25</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5"/>
      <c r="Z867" s="415"/>
      <c r="AA867" s="415"/>
      <c r="AB867" s="415"/>
      <c r="AC867" s="415"/>
      <c r="AD867" s="415"/>
      <c r="AE867" s="415"/>
      <c r="AF867" s="410"/>
      <c r="AG867" s="410"/>
      <c r="AH867" s="410"/>
      <c r="AI867" s="410"/>
      <c r="AJ867" s="410"/>
      <c r="AK867" s="410"/>
      <c r="AL867" s="410"/>
      <c r="AM867" s="296">
        <f>SUM(Y867:AL867)</f>
        <v>0</v>
      </c>
    </row>
    <row r="868" spans="1:39" hidden="1" outlineLevel="1">
      <c r="A868" s="532"/>
      <c r="B868" s="294" t="s">
        <v>342</v>
      </c>
      <c r="C868" s="291" t="s">
        <v>163</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1">
        <f>Y867</f>
        <v>0</v>
      </c>
      <c r="Z868" s="411">
        <f t="shared" ref="Z868" si="291">Z867</f>
        <v>0</v>
      </c>
      <c r="AA868" s="411">
        <f t="shared" ref="AA868" si="292">AA867</f>
        <v>0</v>
      </c>
      <c r="AB868" s="411">
        <f t="shared" ref="AB868" si="293">AB867</f>
        <v>0</v>
      </c>
      <c r="AC868" s="411">
        <f t="shared" ref="AC868" si="294">AC867</f>
        <v>0</v>
      </c>
      <c r="AD868" s="411">
        <f t="shared" ref="AD868" si="295">AD867</f>
        <v>0</v>
      </c>
      <c r="AE868" s="411">
        <f t="shared" ref="AE868" si="296">AE867</f>
        <v>0</v>
      </c>
      <c r="AF868" s="411">
        <f t="shared" ref="AF868" si="297">AF867</f>
        <v>0</v>
      </c>
      <c r="AG868" s="411">
        <f t="shared" ref="AG868" si="298">AG867</f>
        <v>0</v>
      </c>
      <c r="AH868" s="411">
        <f t="shared" ref="AH868" si="299">AH867</f>
        <v>0</v>
      </c>
      <c r="AI868" s="411">
        <f t="shared" ref="AI868" si="300">AI867</f>
        <v>0</v>
      </c>
      <c r="AJ868" s="411">
        <f t="shared" ref="AJ868" si="301">AJ867</f>
        <v>0</v>
      </c>
      <c r="AK868" s="411">
        <f t="shared" ref="AK868" si="302">AK867</f>
        <v>0</v>
      </c>
      <c r="AL868" s="411">
        <f t="shared" ref="AL868" si="303">AL867</f>
        <v>0</v>
      </c>
      <c r="AM868" s="306"/>
    </row>
    <row r="869" spans="1:39" hidden="1" outlineLevel="1">
      <c r="A869" s="532"/>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22"/>
      <c r="Z869" s="425"/>
      <c r="AA869" s="425"/>
      <c r="AB869" s="425"/>
      <c r="AC869" s="425"/>
      <c r="AD869" s="425"/>
      <c r="AE869" s="425"/>
      <c r="AF869" s="425"/>
      <c r="AG869" s="425"/>
      <c r="AH869" s="425"/>
      <c r="AI869" s="425"/>
      <c r="AJ869" s="425"/>
      <c r="AK869" s="425"/>
      <c r="AL869" s="425"/>
      <c r="AM869" s="306"/>
    </row>
    <row r="870" spans="1:39" ht="30" hidden="1" outlineLevel="1">
      <c r="A870" s="532">
        <v>23</v>
      </c>
      <c r="B870" s="428" t="s">
        <v>115</v>
      </c>
      <c r="C870" s="291" t="s">
        <v>25</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5"/>
      <c r="Z870" s="415"/>
      <c r="AA870" s="415"/>
      <c r="AB870" s="415"/>
      <c r="AC870" s="415"/>
      <c r="AD870" s="415"/>
      <c r="AE870" s="415"/>
      <c r="AF870" s="410"/>
      <c r="AG870" s="410"/>
      <c r="AH870" s="410"/>
      <c r="AI870" s="410"/>
      <c r="AJ870" s="410"/>
      <c r="AK870" s="410"/>
      <c r="AL870" s="410"/>
      <c r="AM870" s="296">
        <f>SUM(Y870:AL870)</f>
        <v>0</v>
      </c>
    </row>
    <row r="871" spans="1:39" hidden="1" outlineLevel="1">
      <c r="A871" s="532"/>
      <c r="B871" s="294" t="s">
        <v>342</v>
      </c>
      <c r="C871" s="291" t="s">
        <v>163</v>
      </c>
      <c r="D871" s="295"/>
      <c r="E871" s="295"/>
      <c r="F871" s="295"/>
      <c r="G871" s="295"/>
      <c r="H871" s="295"/>
      <c r="I871" s="295"/>
      <c r="J871" s="295"/>
      <c r="K871" s="295"/>
      <c r="L871" s="295"/>
      <c r="M871" s="295"/>
      <c r="N871" s="291"/>
      <c r="O871" s="295"/>
      <c r="P871" s="295"/>
      <c r="Q871" s="295"/>
      <c r="R871" s="295"/>
      <c r="S871" s="295"/>
      <c r="T871" s="295"/>
      <c r="U871" s="295"/>
      <c r="V871" s="295"/>
      <c r="W871" s="295"/>
      <c r="X871" s="295"/>
      <c r="Y871" s="411">
        <f>Y870</f>
        <v>0</v>
      </c>
      <c r="Z871" s="411">
        <f t="shared" ref="Z871" si="304">Z870</f>
        <v>0</v>
      </c>
      <c r="AA871" s="411">
        <f t="shared" ref="AA871" si="305">AA870</f>
        <v>0</v>
      </c>
      <c r="AB871" s="411">
        <f t="shared" ref="AB871" si="306">AB870</f>
        <v>0</v>
      </c>
      <c r="AC871" s="411">
        <f t="shared" ref="AC871" si="307">AC870</f>
        <v>0</v>
      </c>
      <c r="AD871" s="411">
        <f t="shared" ref="AD871" si="308">AD870</f>
        <v>0</v>
      </c>
      <c r="AE871" s="411">
        <f t="shared" ref="AE871" si="309">AE870</f>
        <v>0</v>
      </c>
      <c r="AF871" s="411">
        <f t="shared" ref="AF871" si="310">AF870</f>
        <v>0</v>
      </c>
      <c r="AG871" s="411">
        <f t="shared" ref="AG871" si="311">AG870</f>
        <v>0</v>
      </c>
      <c r="AH871" s="411">
        <f t="shared" ref="AH871" si="312">AH870</f>
        <v>0</v>
      </c>
      <c r="AI871" s="411">
        <f t="shared" ref="AI871" si="313">AI870</f>
        <v>0</v>
      </c>
      <c r="AJ871" s="411">
        <f t="shared" ref="AJ871" si="314">AJ870</f>
        <v>0</v>
      </c>
      <c r="AK871" s="411">
        <f t="shared" ref="AK871" si="315">AK870</f>
        <v>0</v>
      </c>
      <c r="AL871" s="411">
        <f t="shared" ref="AL871" si="316">AL870</f>
        <v>0</v>
      </c>
      <c r="AM871" s="306"/>
    </row>
    <row r="872" spans="1:39" hidden="1" outlineLevel="1">
      <c r="A872" s="532"/>
      <c r="B872" s="430"/>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22"/>
      <c r="Z872" s="425"/>
      <c r="AA872" s="425"/>
      <c r="AB872" s="425"/>
      <c r="AC872" s="425"/>
      <c r="AD872" s="425"/>
      <c r="AE872" s="425"/>
      <c r="AF872" s="425"/>
      <c r="AG872" s="425"/>
      <c r="AH872" s="425"/>
      <c r="AI872" s="425"/>
      <c r="AJ872" s="425"/>
      <c r="AK872" s="425"/>
      <c r="AL872" s="425"/>
      <c r="AM872" s="306"/>
    </row>
    <row r="873" spans="1:39" ht="30" hidden="1" outlineLevel="1">
      <c r="A873" s="532">
        <v>24</v>
      </c>
      <c r="B873" s="428" t="s">
        <v>116</v>
      </c>
      <c r="C873" s="291" t="s">
        <v>25</v>
      </c>
      <c r="D873" s="295"/>
      <c r="E873" s="295"/>
      <c r="F873" s="295"/>
      <c r="G873" s="295"/>
      <c r="H873" s="295"/>
      <c r="I873" s="295"/>
      <c r="J873" s="295"/>
      <c r="K873" s="295"/>
      <c r="L873" s="295"/>
      <c r="M873" s="295"/>
      <c r="N873" s="291"/>
      <c r="O873" s="295"/>
      <c r="P873" s="295"/>
      <c r="Q873" s="295"/>
      <c r="R873" s="295"/>
      <c r="S873" s="295"/>
      <c r="T873" s="295"/>
      <c r="U873" s="295"/>
      <c r="V873" s="295"/>
      <c r="W873" s="295"/>
      <c r="X873" s="295"/>
      <c r="Y873" s="415"/>
      <c r="Z873" s="415"/>
      <c r="AA873" s="415"/>
      <c r="AB873" s="415"/>
      <c r="AC873" s="415"/>
      <c r="AD873" s="415"/>
      <c r="AE873" s="415"/>
      <c r="AF873" s="410"/>
      <c r="AG873" s="410"/>
      <c r="AH873" s="410"/>
      <c r="AI873" s="410"/>
      <c r="AJ873" s="410"/>
      <c r="AK873" s="410"/>
      <c r="AL873" s="410"/>
      <c r="AM873" s="296">
        <f>SUM(Y873:AL873)</f>
        <v>0</v>
      </c>
    </row>
    <row r="874" spans="1:39" hidden="1" outlineLevel="1">
      <c r="A874" s="532"/>
      <c r="B874" s="294" t="s">
        <v>342</v>
      </c>
      <c r="C874" s="291" t="s">
        <v>163</v>
      </c>
      <c r="D874" s="295"/>
      <c r="E874" s="295"/>
      <c r="F874" s="295"/>
      <c r="G874" s="295"/>
      <c r="H874" s="295"/>
      <c r="I874" s="295"/>
      <c r="J874" s="295"/>
      <c r="K874" s="295"/>
      <c r="L874" s="295"/>
      <c r="M874" s="295"/>
      <c r="N874" s="291"/>
      <c r="O874" s="295"/>
      <c r="P874" s="295"/>
      <c r="Q874" s="295"/>
      <c r="R874" s="295"/>
      <c r="S874" s="295"/>
      <c r="T874" s="295"/>
      <c r="U874" s="295"/>
      <c r="V874" s="295"/>
      <c r="W874" s="295"/>
      <c r="X874" s="295"/>
      <c r="Y874" s="411">
        <f>Y873</f>
        <v>0</v>
      </c>
      <c r="Z874" s="411">
        <f t="shared" ref="Z874" si="317">Z873</f>
        <v>0</v>
      </c>
      <c r="AA874" s="411">
        <f t="shared" ref="AA874" si="318">AA873</f>
        <v>0</v>
      </c>
      <c r="AB874" s="411">
        <f t="shared" ref="AB874" si="319">AB873</f>
        <v>0</v>
      </c>
      <c r="AC874" s="411">
        <f t="shared" ref="AC874" si="320">AC873</f>
        <v>0</v>
      </c>
      <c r="AD874" s="411">
        <f t="shared" ref="AD874" si="321">AD873</f>
        <v>0</v>
      </c>
      <c r="AE874" s="411">
        <f t="shared" ref="AE874" si="322">AE873</f>
        <v>0</v>
      </c>
      <c r="AF874" s="411">
        <f t="shared" ref="AF874" si="323">AF873</f>
        <v>0</v>
      </c>
      <c r="AG874" s="411">
        <f t="shared" ref="AG874" si="324">AG873</f>
        <v>0</v>
      </c>
      <c r="AH874" s="411">
        <f t="shared" ref="AH874" si="325">AH873</f>
        <v>0</v>
      </c>
      <c r="AI874" s="411">
        <f t="shared" ref="AI874" si="326">AI873</f>
        <v>0</v>
      </c>
      <c r="AJ874" s="411">
        <f t="shared" ref="AJ874" si="327">AJ873</f>
        <v>0</v>
      </c>
      <c r="AK874" s="411">
        <f t="shared" ref="AK874" si="328">AK873</f>
        <v>0</v>
      </c>
      <c r="AL874" s="411">
        <f t="shared" ref="AL874" si="329">AL873</f>
        <v>0</v>
      </c>
      <c r="AM874" s="306"/>
    </row>
    <row r="875" spans="1:39" hidden="1" outlineLevel="1">
      <c r="A875" s="532"/>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15.75" hidden="1" outlineLevel="1">
      <c r="A876" s="532"/>
      <c r="B876" s="288" t="s">
        <v>500</v>
      </c>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idden="1" outlineLevel="1">
      <c r="A877" s="532">
        <v>25</v>
      </c>
      <c r="B877" s="428" t="s">
        <v>117</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32"/>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330">Z877</f>
        <v>0</v>
      </c>
      <c r="AA878" s="411">
        <f t="shared" ref="AA878" si="331">AA877</f>
        <v>0</v>
      </c>
      <c r="AB878" s="411">
        <f t="shared" ref="AB878" si="332">AB877</f>
        <v>0</v>
      </c>
      <c r="AC878" s="411">
        <f t="shared" ref="AC878" si="333">AC877</f>
        <v>0</v>
      </c>
      <c r="AD878" s="411">
        <f t="shared" ref="AD878" si="334">AD877</f>
        <v>0</v>
      </c>
      <c r="AE878" s="411">
        <f t="shared" ref="AE878" si="335">AE877</f>
        <v>0</v>
      </c>
      <c r="AF878" s="411">
        <f t="shared" ref="AF878" si="336">AF877</f>
        <v>0</v>
      </c>
      <c r="AG878" s="411">
        <f t="shared" ref="AG878" si="337">AG877</f>
        <v>0</v>
      </c>
      <c r="AH878" s="411">
        <f t="shared" ref="AH878" si="338">AH877</f>
        <v>0</v>
      </c>
      <c r="AI878" s="411">
        <f t="shared" ref="AI878" si="339">AI877</f>
        <v>0</v>
      </c>
      <c r="AJ878" s="411">
        <f t="shared" ref="AJ878" si="340">AJ877</f>
        <v>0</v>
      </c>
      <c r="AK878" s="411">
        <f t="shared" ref="AK878" si="341">AK877</f>
        <v>0</v>
      </c>
      <c r="AL878" s="411">
        <f t="shared" ref="AL878" si="342">AL877</f>
        <v>0</v>
      </c>
      <c r="AM878" s="306"/>
    </row>
    <row r="879" spans="1:39" hidden="1" outlineLevel="1">
      <c r="A879" s="532"/>
      <c r="B879" s="294"/>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idden="1" outlineLevel="1">
      <c r="A880" s="532">
        <v>26</v>
      </c>
      <c r="B880" s="428" t="s">
        <v>118</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32"/>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343">Z880</f>
        <v>0</v>
      </c>
      <c r="AA881" s="411">
        <f t="shared" ref="AA881" si="344">AA880</f>
        <v>0</v>
      </c>
      <c r="AB881" s="411">
        <f t="shared" ref="AB881" si="345">AB880</f>
        <v>0</v>
      </c>
      <c r="AC881" s="411">
        <f t="shared" ref="AC881" si="346">AC880</f>
        <v>0</v>
      </c>
      <c r="AD881" s="411">
        <f t="shared" ref="AD881" si="347">AD880</f>
        <v>0</v>
      </c>
      <c r="AE881" s="411">
        <f t="shared" ref="AE881" si="348">AE880</f>
        <v>0</v>
      </c>
      <c r="AF881" s="411">
        <f t="shared" ref="AF881" si="349">AF880</f>
        <v>0</v>
      </c>
      <c r="AG881" s="411">
        <f t="shared" ref="AG881" si="350">AG880</f>
        <v>0</v>
      </c>
      <c r="AH881" s="411">
        <f t="shared" ref="AH881" si="351">AH880</f>
        <v>0</v>
      </c>
      <c r="AI881" s="411">
        <f t="shared" ref="AI881" si="352">AI880</f>
        <v>0</v>
      </c>
      <c r="AJ881" s="411">
        <f t="shared" ref="AJ881" si="353">AJ880</f>
        <v>0</v>
      </c>
      <c r="AK881" s="411">
        <f t="shared" ref="AK881" si="354">AK880</f>
        <v>0</v>
      </c>
      <c r="AL881" s="411">
        <f t="shared" ref="AL881" si="355">AL880</f>
        <v>0</v>
      </c>
      <c r="AM881" s="306"/>
    </row>
    <row r="882" spans="1:39" hidden="1" outlineLevel="1">
      <c r="A882" s="532"/>
      <c r="B882" s="294"/>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30" hidden="1" outlineLevel="1">
      <c r="A883" s="532">
        <v>27</v>
      </c>
      <c r="B883" s="428" t="s">
        <v>119</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idden="1" outlineLevel="1">
      <c r="A884" s="532"/>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356">Z883</f>
        <v>0</v>
      </c>
      <c r="AA884" s="411">
        <f t="shared" ref="AA884" si="357">AA883</f>
        <v>0</v>
      </c>
      <c r="AB884" s="411">
        <f t="shared" ref="AB884" si="358">AB883</f>
        <v>0</v>
      </c>
      <c r="AC884" s="411">
        <f t="shared" ref="AC884" si="359">AC883</f>
        <v>0</v>
      </c>
      <c r="AD884" s="411">
        <f t="shared" ref="AD884" si="360">AD883</f>
        <v>0</v>
      </c>
      <c r="AE884" s="411">
        <f t="shared" ref="AE884" si="361">AE883</f>
        <v>0</v>
      </c>
      <c r="AF884" s="411">
        <f t="shared" ref="AF884" si="362">AF883</f>
        <v>0</v>
      </c>
      <c r="AG884" s="411">
        <f t="shared" ref="AG884" si="363">AG883</f>
        <v>0</v>
      </c>
      <c r="AH884" s="411">
        <f t="shared" ref="AH884" si="364">AH883</f>
        <v>0</v>
      </c>
      <c r="AI884" s="411">
        <f t="shared" ref="AI884" si="365">AI883</f>
        <v>0</v>
      </c>
      <c r="AJ884" s="411">
        <f t="shared" ref="AJ884" si="366">AJ883</f>
        <v>0</v>
      </c>
      <c r="AK884" s="411">
        <f t="shared" ref="AK884" si="367">AK883</f>
        <v>0</v>
      </c>
      <c r="AL884" s="411">
        <f t="shared" ref="AL884" si="368">AL883</f>
        <v>0</v>
      </c>
      <c r="AM884" s="306"/>
    </row>
    <row r="885" spans="1:39" hidden="1" outlineLevel="1">
      <c r="A885" s="532"/>
      <c r="B885" s="294"/>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30" hidden="1" outlineLevel="1">
      <c r="A886" s="532">
        <v>28</v>
      </c>
      <c r="B886" s="428" t="s">
        <v>120</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hidden="1" outlineLevel="1">
      <c r="A887" s="532"/>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369">Z886</f>
        <v>0</v>
      </c>
      <c r="AA887" s="411">
        <f t="shared" ref="AA887" si="370">AA886</f>
        <v>0</v>
      </c>
      <c r="AB887" s="411">
        <f t="shared" ref="AB887" si="371">AB886</f>
        <v>0</v>
      </c>
      <c r="AC887" s="411">
        <f t="shared" ref="AC887" si="372">AC886</f>
        <v>0</v>
      </c>
      <c r="AD887" s="411">
        <f t="shared" ref="AD887" si="373">AD886</f>
        <v>0</v>
      </c>
      <c r="AE887" s="411">
        <f t="shared" ref="AE887" si="374">AE886</f>
        <v>0</v>
      </c>
      <c r="AF887" s="411">
        <f t="shared" ref="AF887" si="375">AF886</f>
        <v>0</v>
      </c>
      <c r="AG887" s="411">
        <f t="shared" ref="AG887" si="376">AG886</f>
        <v>0</v>
      </c>
      <c r="AH887" s="411">
        <f t="shared" ref="AH887" si="377">AH886</f>
        <v>0</v>
      </c>
      <c r="AI887" s="411">
        <f t="shared" ref="AI887" si="378">AI886</f>
        <v>0</v>
      </c>
      <c r="AJ887" s="411">
        <f t="shared" ref="AJ887" si="379">AJ886</f>
        <v>0</v>
      </c>
      <c r="AK887" s="411">
        <f t="shared" ref="AK887" si="380">AK886</f>
        <v>0</v>
      </c>
      <c r="AL887" s="411">
        <f t="shared" ref="AL887" si="381">AL886</f>
        <v>0</v>
      </c>
      <c r="AM887" s="306"/>
    </row>
    <row r="888" spans="1:39" hidden="1" outlineLevel="1">
      <c r="A888" s="532"/>
      <c r="B888" s="294"/>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0" hidden="1" outlineLevel="1">
      <c r="A889" s="532">
        <v>29</v>
      </c>
      <c r="B889" s="428" t="s">
        <v>121</v>
      </c>
      <c r="C889" s="291" t="s">
        <v>25</v>
      </c>
      <c r="D889" s="295"/>
      <c r="E889" s="295"/>
      <c r="F889" s="295"/>
      <c r="G889" s="295"/>
      <c r="H889" s="295"/>
      <c r="I889" s="295"/>
      <c r="J889" s="295"/>
      <c r="K889" s="295"/>
      <c r="L889" s="295"/>
      <c r="M889" s="295"/>
      <c r="N889" s="295">
        <v>3</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idden="1" outlineLevel="1">
      <c r="A890" s="532"/>
      <c r="B890" s="294" t="s">
        <v>342</v>
      </c>
      <c r="C890" s="291" t="s">
        <v>163</v>
      </c>
      <c r="D890" s="295"/>
      <c r="E890" s="295"/>
      <c r="F890" s="295"/>
      <c r="G890" s="295"/>
      <c r="H890" s="295"/>
      <c r="I890" s="295"/>
      <c r="J890" s="295"/>
      <c r="K890" s="295"/>
      <c r="L890" s="295"/>
      <c r="M890" s="295"/>
      <c r="N890" s="295">
        <f>N889</f>
        <v>3</v>
      </c>
      <c r="O890" s="295"/>
      <c r="P890" s="295"/>
      <c r="Q890" s="295"/>
      <c r="R890" s="295"/>
      <c r="S890" s="295"/>
      <c r="T890" s="295"/>
      <c r="U890" s="295"/>
      <c r="V890" s="295"/>
      <c r="W890" s="295"/>
      <c r="X890" s="295"/>
      <c r="Y890" s="411">
        <f>Y889</f>
        <v>0</v>
      </c>
      <c r="Z890" s="411">
        <f t="shared" ref="Z890" si="382">Z889</f>
        <v>0</v>
      </c>
      <c r="AA890" s="411">
        <f t="shared" ref="AA890" si="383">AA889</f>
        <v>0</v>
      </c>
      <c r="AB890" s="411">
        <f t="shared" ref="AB890" si="384">AB889</f>
        <v>0</v>
      </c>
      <c r="AC890" s="411">
        <f t="shared" ref="AC890" si="385">AC889</f>
        <v>0</v>
      </c>
      <c r="AD890" s="411">
        <f t="shared" ref="AD890" si="386">AD889</f>
        <v>0</v>
      </c>
      <c r="AE890" s="411">
        <f t="shared" ref="AE890" si="387">AE889</f>
        <v>0</v>
      </c>
      <c r="AF890" s="411">
        <f t="shared" ref="AF890" si="388">AF889</f>
        <v>0</v>
      </c>
      <c r="AG890" s="411">
        <f t="shared" ref="AG890" si="389">AG889</f>
        <v>0</v>
      </c>
      <c r="AH890" s="411">
        <f t="shared" ref="AH890" si="390">AH889</f>
        <v>0</v>
      </c>
      <c r="AI890" s="411">
        <f t="shared" ref="AI890" si="391">AI889</f>
        <v>0</v>
      </c>
      <c r="AJ890" s="411">
        <f t="shared" ref="AJ890" si="392">AJ889</f>
        <v>0</v>
      </c>
      <c r="AK890" s="411">
        <f t="shared" ref="AK890" si="393">AK889</f>
        <v>0</v>
      </c>
      <c r="AL890" s="411">
        <f t="shared" ref="AL890" si="394">AL889</f>
        <v>0</v>
      </c>
      <c r="AM890" s="306"/>
    </row>
    <row r="891" spans="1:39" hidden="1" outlineLevel="1">
      <c r="A891" s="532"/>
      <c r="B891" s="294"/>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30" hidden="1" outlineLevel="1">
      <c r="A892" s="532">
        <v>30</v>
      </c>
      <c r="B892" s="428" t="s">
        <v>122</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idden="1"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395">Z892</f>
        <v>0</v>
      </c>
      <c r="AA893" s="411">
        <f t="shared" ref="AA893" si="396">AA892</f>
        <v>0</v>
      </c>
      <c r="AB893" s="411">
        <f t="shared" ref="AB893" si="397">AB892</f>
        <v>0</v>
      </c>
      <c r="AC893" s="411">
        <f t="shared" ref="AC893" si="398">AC892</f>
        <v>0</v>
      </c>
      <c r="AD893" s="411">
        <f t="shared" ref="AD893" si="399">AD892</f>
        <v>0</v>
      </c>
      <c r="AE893" s="411">
        <f t="shared" ref="AE893" si="400">AE892</f>
        <v>0</v>
      </c>
      <c r="AF893" s="411">
        <f t="shared" ref="AF893" si="401">AF892</f>
        <v>0</v>
      </c>
      <c r="AG893" s="411">
        <f t="shared" ref="AG893" si="402">AG892</f>
        <v>0</v>
      </c>
      <c r="AH893" s="411">
        <f t="shared" ref="AH893" si="403">AH892</f>
        <v>0</v>
      </c>
      <c r="AI893" s="411">
        <f t="shared" ref="AI893" si="404">AI892</f>
        <v>0</v>
      </c>
      <c r="AJ893" s="411">
        <f t="shared" ref="AJ893" si="405">AJ892</f>
        <v>0</v>
      </c>
      <c r="AK893" s="411">
        <f t="shared" ref="AK893" si="406">AK892</f>
        <v>0</v>
      </c>
      <c r="AL893" s="411">
        <f t="shared" ref="AL893" si="407">AL892</f>
        <v>0</v>
      </c>
      <c r="AM893" s="306"/>
    </row>
    <row r="894" spans="1:39" hidden="1" outlineLevel="1">
      <c r="A894" s="532"/>
      <c r="B894" s="294"/>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hidden="1" outlineLevel="1">
      <c r="A895" s="532">
        <v>31</v>
      </c>
      <c r="B895" s="428" t="s">
        <v>123</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idden="1"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408">Z895</f>
        <v>0</v>
      </c>
      <c r="AA896" s="411">
        <f t="shared" ref="AA896" si="409">AA895</f>
        <v>0</v>
      </c>
      <c r="AB896" s="411">
        <f t="shared" ref="AB896" si="410">AB895</f>
        <v>0</v>
      </c>
      <c r="AC896" s="411">
        <f t="shared" ref="AC896" si="411">AC895</f>
        <v>0</v>
      </c>
      <c r="AD896" s="411">
        <f t="shared" ref="AD896" si="412">AD895</f>
        <v>0</v>
      </c>
      <c r="AE896" s="411">
        <f t="shared" ref="AE896" si="413">AE895</f>
        <v>0</v>
      </c>
      <c r="AF896" s="411">
        <f t="shared" ref="AF896" si="414">AF895</f>
        <v>0</v>
      </c>
      <c r="AG896" s="411">
        <f t="shared" ref="AG896" si="415">AG895</f>
        <v>0</v>
      </c>
      <c r="AH896" s="411">
        <f t="shared" ref="AH896" si="416">AH895</f>
        <v>0</v>
      </c>
      <c r="AI896" s="411">
        <f t="shared" ref="AI896" si="417">AI895</f>
        <v>0</v>
      </c>
      <c r="AJ896" s="411">
        <f t="shared" ref="AJ896" si="418">AJ895</f>
        <v>0</v>
      </c>
      <c r="AK896" s="411">
        <f t="shared" ref="AK896" si="419">AK895</f>
        <v>0</v>
      </c>
      <c r="AL896" s="411">
        <f t="shared" ref="AL896" si="420">AL895</f>
        <v>0</v>
      </c>
      <c r="AM896" s="306"/>
    </row>
    <row r="897" spans="1:39" hidden="1"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hidden="1" outlineLevel="1">
      <c r="A898" s="532">
        <v>32</v>
      </c>
      <c r="B898" s="428" t="s">
        <v>124</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idden="1"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421">Z898</f>
        <v>0</v>
      </c>
      <c r="AA899" s="411">
        <f t="shared" ref="AA899" si="422">AA898</f>
        <v>0</v>
      </c>
      <c r="AB899" s="411">
        <f t="shared" ref="AB899" si="423">AB898</f>
        <v>0</v>
      </c>
      <c r="AC899" s="411">
        <f t="shared" ref="AC899" si="424">AC898</f>
        <v>0</v>
      </c>
      <c r="AD899" s="411">
        <f t="shared" ref="AD899" si="425">AD898</f>
        <v>0</v>
      </c>
      <c r="AE899" s="411">
        <f t="shared" ref="AE899" si="426">AE898</f>
        <v>0</v>
      </c>
      <c r="AF899" s="411">
        <f t="shared" ref="AF899" si="427">AF898</f>
        <v>0</v>
      </c>
      <c r="AG899" s="411">
        <f t="shared" ref="AG899" si="428">AG898</f>
        <v>0</v>
      </c>
      <c r="AH899" s="411">
        <f t="shared" ref="AH899" si="429">AH898</f>
        <v>0</v>
      </c>
      <c r="AI899" s="411">
        <f t="shared" ref="AI899" si="430">AI898</f>
        <v>0</v>
      </c>
      <c r="AJ899" s="411">
        <f t="shared" ref="AJ899" si="431">AJ898</f>
        <v>0</v>
      </c>
      <c r="AK899" s="411">
        <f t="shared" ref="AK899" si="432">AK898</f>
        <v>0</v>
      </c>
      <c r="AL899" s="411">
        <f>AL898</f>
        <v>0</v>
      </c>
      <c r="AM899" s="306"/>
    </row>
    <row r="900" spans="1:39" hidden="1"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15.75" hidden="1" outlineLevel="1">
      <c r="A901" s="532"/>
      <c r="B901" s="288" t="s">
        <v>501</v>
      </c>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idden="1" outlineLevel="1">
      <c r="A902" s="532">
        <v>33</v>
      </c>
      <c r="B902" s="428" t="s">
        <v>125</v>
      </c>
      <c r="C902" s="291" t="s">
        <v>25</v>
      </c>
      <c r="D902" s="295"/>
      <c r="E902" s="295"/>
      <c r="F902" s="295"/>
      <c r="G902" s="295"/>
      <c r="H902" s="295"/>
      <c r="I902" s="295"/>
      <c r="J902" s="295"/>
      <c r="K902" s="295"/>
      <c r="L902" s="295"/>
      <c r="M902" s="295"/>
      <c r="N902" s="295">
        <v>0</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idden="1" outlineLevel="1">
      <c r="A903" s="532"/>
      <c r="B903" s="294" t="s">
        <v>342</v>
      </c>
      <c r="C903" s="291" t="s">
        <v>163</v>
      </c>
      <c r="D903" s="295"/>
      <c r="E903" s="295"/>
      <c r="F903" s="295"/>
      <c r="G903" s="295"/>
      <c r="H903" s="295"/>
      <c r="I903" s="295"/>
      <c r="J903" s="295"/>
      <c r="K903" s="295"/>
      <c r="L903" s="295"/>
      <c r="M903" s="295"/>
      <c r="N903" s="295">
        <f>N902</f>
        <v>0</v>
      </c>
      <c r="O903" s="295"/>
      <c r="P903" s="295"/>
      <c r="Q903" s="295"/>
      <c r="R903" s="295"/>
      <c r="S903" s="295"/>
      <c r="T903" s="295"/>
      <c r="U903" s="295"/>
      <c r="V903" s="295"/>
      <c r="W903" s="295"/>
      <c r="X903" s="295"/>
      <c r="Y903" s="411">
        <f>Y902</f>
        <v>0</v>
      </c>
      <c r="Z903" s="411">
        <f t="shared" ref="Z903" si="433">Z902</f>
        <v>0</v>
      </c>
      <c r="AA903" s="411">
        <f t="shared" ref="AA903" si="434">AA902</f>
        <v>0</v>
      </c>
      <c r="AB903" s="411">
        <f t="shared" ref="AB903" si="435">AB902</f>
        <v>0</v>
      </c>
      <c r="AC903" s="411">
        <f t="shared" ref="AC903" si="436">AC902</f>
        <v>0</v>
      </c>
      <c r="AD903" s="411">
        <f t="shared" ref="AD903" si="437">AD902</f>
        <v>0</v>
      </c>
      <c r="AE903" s="411">
        <f t="shared" ref="AE903" si="438">AE902</f>
        <v>0</v>
      </c>
      <c r="AF903" s="411">
        <f t="shared" ref="AF903" si="439">AF902</f>
        <v>0</v>
      </c>
      <c r="AG903" s="411">
        <f t="shared" ref="AG903" si="440">AG902</f>
        <v>0</v>
      </c>
      <c r="AH903" s="411">
        <f t="shared" ref="AH903" si="441">AH902</f>
        <v>0</v>
      </c>
      <c r="AI903" s="411">
        <f t="shared" ref="AI903" si="442">AI902</f>
        <v>0</v>
      </c>
      <c r="AJ903" s="411">
        <f t="shared" ref="AJ903" si="443">AJ902</f>
        <v>0</v>
      </c>
      <c r="AK903" s="411">
        <f t="shared" ref="AK903" si="444">AK902</f>
        <v>0</v>
      </c>
      <c r="AL903" s="411">
        <f t="shared" ref="AL903" si="445">AL902</f>
        <v>0</v>
      </c>
      <c r="AM903" s="306"/>
    </row>
    <row r="904" spans="1:39" hidden="1" outlineLevel="1">
      <c r="A904" s="532"/>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idden="1" outlineLevel="1">
      <c r="A905" s="532">
        <v>34</v>
      </c>
      <c r="B905" s="428" t="s">
        <v>126</v>
      </c>
      <c r="C905" s="291" t="s">
        <v>25</v>
      </c>
      <c r="D905" s="295"/>
      <c r="E905" s="295"/>
      <c r="F905" s="295"/>
      <c r="G905" s="295"/>
      <c r="H905" s="295"/>
      <c r="I905" s="295"/>
      <c r="J905" s="295"/>
      <c r="K905" s="295"/>
      <c r="L905" s="295"/>
      <c r="M905" s="295"/>
      <c r="N905" s="295">
        <v>0</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idden="1" outlineLevel="1">
      <c r="A906" s="532"/>
      <c r="B906" s="294" t="s">
        <v>342</v>
      </c>
      <c r="C906" s="291" t="s">
        <v>163</v>
      </c>
      <c r="D906" s="295"/>
      <c r="E906" s="295"/>
      <c r="F906" s="295"/>
      <c r="G906" s="295"/>
      <c r="H906" s="295"/>
      <c r="I906" s="295"/>
      <c r="J906" s="295"/>
      <c r="K906" s="295"/>
      <c r="L906" s="295"/>
      <c r="M906" s="295"/>
      <c r="N906" s="295">
        <f>N905</f>
        <v>0</v>
      </c>
      <c r="O906" s="295"/>
      <c r="P906" s="295"/>
      <c r="Q906" s="295"/>
      <c r="R906" s="295"/>
      <c r="S906" s="295"/>
      <c r="T906" s="295"/>
      <c r="U906" s="295"/>
      <c r="V906" s="295"/>
      <c r="W906" s="295"/>
      <c r="X906" s="295"/>
      <c r="Y906" s="411">
        <f>Y905</f>
        <v>0</v>
      </c>
      <c r="Z906" s="411">
        <f t="shared" ref="Z906" si="446">Z905</f>
        <v>0</v>
      </c>
      <c r="AA906" s="411">
        <f t="shared" ref="AA906" si="447">AA905</f>
        <v>0</v>
      </c>
      <c r="AB906" s="411">
        <f t="shared" ref="AB906" si="448">AB905</f>
        <v>0</v>
      </c>
      <c r="AC906" s="411">
        <f t="shared" ref="AC906" si="449">AC905</f>
        <v>0</v>
      </c>
      <c r="AD906" s="411">
        <f t="shared" ref="AD906" si="450">AD905</f>
        <v>0</v>
      </c>
      <c r="AE906" s="411">
        <f t="shared" ref="AE906" si="451">AE905</f>
        <v>0</v>
      </c>
      <c r="AF906" s="411">
        <f t="shared" ref="AF906" si="452">AF905</f>
        <v>0</v>
      </c>
      <c r="AG906" s="411">
        <f t="shared" ref="AG906" si="453">AG905</f>
        <v>0</v>
      </c>
      <c r="AH906" s="411">
        <f t="shared" ref="AH906" si="454">AH905</f>
        <v>0</v>
      </c>
      <c r="AI906" s="411">
        <f t="shared" ref="AI906" si="455">AI905</f>
        <v>0</v>
      </c>
      <c r="AJ906" s="411">
        <f t="shared" ref="AJ906" si="456">AJ905</f>
        <v>0</v>
      </c>
      <c r="AK906" s="411">
        <f t="shared" ref="AK906" si="457">AK905</f>
        <v>0</v>
      </c>
      <c r="AL906" s="411">
        <f t="shared" ref="AL906" si="458">AL905</f>
        <v>0</v>
      </c>
      <c r="AM906" s="306"/>
    </row>
    <row r="907" spans="1:39" hidden="1" outlineLevel="1">
      <c r="A907" s="532"/>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idden="1" outlineLevel="1">
      <c r="A908" s="532">
        <v>35</v>
      </c>
      <c r="B908" s="428" t="s">
        <v>127</v>
      </c>
      <c r="C908" s="291" t="s">
        <v>25</v>
      </c>
      <c r="D908" s="295"/>
      <c r="E908" s="295"/>
      <c r="F908" s="295"/>
      <c r="G908" s="295"/>
      <c r="H908" s="295"/>
      <c r="I908" s="295"/>
      <c r="J908" s="295"/>
      <c r="K908" s="295"/>
      <c r="L908" s="295"/>
      <c r="M908" s="295"/>
      <c r="N908" s="295">
        <v>0</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idden="1" outlineLevel="1">
      <c r="A909" s="532"/>
      <c r="B909" s="294" t="s">
        <v>342</v>
      </c>
      <c r="C909" s="291" t="s">
        <v>163</v>
      </c>
      <c r="D909" s="295"/>
      <c r="E909" s="295"/>
      <c r="F909" s="295"/>
      <c r="G909" s="295"/>
      <c r="H909" s="295"/>
      <c r="I909" s="295"/>
      <c r="J909" s="295"/>
      <c r="K909" s="295"/>
      <c r="L909" s="295"/>
      <c r="M909" s="295"/>
      <c r="N909" s="295">
        <f>N908</f>
        <v>0</v>
      </c>
      <c r="O909" s="295"/>
      <c r="P909" s="295"/>
      <c r="Q909" s="295"/>
      <c r="R909" s="295"/>
      <c r="S909" s="295"/>
      <c r="T909" s="295"/>
      <c r="U909" s="295"/>
      <c r="V909" s="295"/>
      <c r="W909" s="295"/>
      <c r="X909" s="295"/>
      <c r="Y909" s="411">
        <f>Y908</f>
        <v>0</v>
      </c>
      <c r="Z909" s="411">
        <f t="shared" ref="Z909" si="459">Z908</f>
        <v>0</v>
      </c>
      <c r="AA909" s="411">
        <f t="shared" ref="AA909" si="460">AA908</f>
        <v>0</v>
      </c>
      <c r="AB909" s="411">
        <f t="shared" ref="AB909" si="461">AB908</f>
        <v>0</v>
      </c>
      <c r="AC909" s="411">
        <f t="shared" ref="AC909" si="462">AC908</f>
        <v>0</v>
      </c>
      <c r="AD909" s="411">
        <f t="shared" ref="AD909" si="463">AD908</f>
        <v>0</v>
      </c>
      <c r="AE909" s="411">
        <f t="shared" ref="AE909" si="464">AE908</f>
        <v>0</v>
      </c>
      <c r="AF909" s="411">
        <f t="shared" ref="AF909" si="465">AF908</f>
        <v>0</v>
      </c>
      <c r="AG909" s="411">
        <f t="shared" ref="AG909" si="466">AG908</f>
        <v>0</v>
      </c>
      <c r="AH909" s="411">
        <f t="shared" ref="AH909" si="467">AH908</f>
        <v>0</v>
      </c>
      <c r="AI909" s="411">
        <f t="shared" ref="AI909" si="468">AI908</f>
        <v>0</v>
      </c>
      <c r="AJ909" s="411">
        <f t="shared" ref="AJ909" si="469">AJ908</f>
        <v>0</v>
      </c>
      <c r="AK909" s="411">
        <f t="shared" ref="AK909" si="470">AK908</f>
        <v>0</v>
      </c>
      <c r="AL909" s="411">
        <f t="shared" ref="AL909" si="471">AL908</f>
        <v>0</v>
      </c>
      <c r="AM909" s="306"/>
    </row>
    <row r="910" spans="1:39" hidden="1" outlineLevel="1">
      <c r="A910" s="532"/>
      <c r="B910" s="431"/>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15.75" hidden="1" outlineLevel="1">
      <c r="A911" s="532"/>
      <c r="B911" s="288" t="s">
        <v>502</v>
      </c>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2">
        <v>36</v>
      </c>
      <c r="B912" s="428" t="s">
        <v>128</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472">Z912</f>
        <v>0</v>
      </c>
      <c r="AA913" s="411">
        <f t="shared" ref="AA913" si="473">AA912</f>
        <v>0</v>
      </c>
      <c r="AB913" s="411">
        <f t="shared" ref="AB913" si="474">AB912</f>
        <v>0</v>
      </c>
      <c r="AC913" s="411">
        <f t="shared" ref="AC913" si="475">AC912</f>
        <v>0</v>
      </c>
      <c r="AD913" s="411">
        <f t="shared" ref="AD913" si="476">AD912</f>
        <v>0</v>
      </c>
      <c r="AE913" s="411">
        <f t="shared" ref="AE913" si="477">AE912</f>
        <v>0</v>
      </c>
      <c r="AF913" s="411">
        <f t="shared" ref="AF913" si="478">AF912</f>
        <v>0</v>
      </c>
      <c r="AG913" s="411">
        <f t="shared" ref="AG913" si="479">AG912</f>
        <v>0</v>
      </c>
      <c r="AH913" s="411">
        <f t="shared" ref="AH913" si="480">AH912</f>
        <v>0</v>
      </c>
      <c r="AI913" s="411">
        <f t="shared" ref="AI913" si="481">AI912</f>
        <v>0</v>
      </c>
      <c r="AJ913" s="411">
        <f t="shared" ref="AJ913" si="482">AJ912</f>
        <v>0</v>
      </c>
      <c r="AK913" s="411">
        <f t="shared" ref="AK913" si="483">AK912</f>
        <v>0</v>
      </c>
      <c r="AL913" s="411">
        <f t="shared" ref="AL913" si="484">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37</v>
      </c>
      <c r="B915" s="428" t="s">
        <v>129</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485">Z915</f>
        <v>0</v>
      </c>
      <c r="AA916" s="411">
        <f t="shared" ref="AA916" si="486">AA915</f>
        <v>0</v>
      </c>
      <c r="AB916" s="411">
        <f t="shared" ref="AB916" si="487">AB915</f>
        <v>0</v>
      </c>
      <c r="AC916" s="411">
        <f t="shared" ref="AC916" si="488">AC915</f>
        <v>0</v>
      </c>
      <c r="AD916" s="411">
        <f t="shared" ref="AD916" si="489">AD915</f>
        <v>0</v>
      </c>
      <c r="AE916" s="411">
        <f t="shared" ref="AE916" si="490">AE915</f>
        <v>0</v>
      </c>
      <c r="AF916" s="411">
        <f t="shared" ref="AF916" si="491">AF915</f>
        <v>0</v>
      </c>
      <c r="AG916" s="411">
        <f t="shared" ref="AG916" si="492">AG915</f>
        <v>0</v>
      </c>
      <c r="AH916" s="411">
        <f t="shared" ref="AH916" si="493">AH915</f>
        <v>0</v>
      </c>
      <c r="AI916" s="411">
        <f t="shared" ref="AI916" si="494">AI915</f>
        <v>0</v>
      </c>
      <c r="AJ916" s="411">
        <f t="shared" ref="AJ916" si="495">AJ915</f>
        <v>0</v>
      </c>
      <c r="AK916" s="411">
        <f t="shared" ref="AK916" si="496">AK915</f>
        <v>0</v>
      </c>
      <c r="AL916" s="411">
        <f t="shared" ref="AL916" si="497">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idden="1" outlineLevel="1">
      <c r="A918" s="532">
        <v>38</v>
      </c>
      <c r="B918" s="428" t="s">
        <v>130</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498">Z918</f>
        <v>0</v>
      </c>
      <c r="AA919" s="411">
        <f t="shared" ref="AA919" si="499">AA918</f>
        <v>0</v>
      </c>
      <c r="AB919" s="411">
        <f t="shared" ref="AB919" si="500">AB918</f>
        <v>0</v>
      </c>
      <c r="AC919" s="411">
        <f t="shared" ref="AC919" si="501">AC918</f>
        <v>0</v>
      </c>
      <c r="AD919" s="411">
        <f t="shared" ref="AD919" si="502">AD918</f>
        <v>0</v>
      </c>
      <c r="AE919" s="411">
        <f t="shared" ref="AE919" si="503">AE918</f>
        <v>0</v>
      </c>
      <c r="AF919" s="411">
        <f t="shared" ref="AF919" si="504">AF918</f>
        <v>0</v>
      </c>
      <c r="AG919" s="411">
        <f t="shared" ref="AG919" si="505">AG918</f>
        <v>0</v>
      </c>
      <c r="AH919" s="411">
        <f t="shared" ref="AH919" si="506">AH918</f>
        <v>0</v>
      </c>
      <c r="AI919" s="411">
        <f t="shared" ref="AI919" si="507">AI918</f>
        <v>0</v>
      </c>
      <c r="AJ919" s="411">
        <f t="shared" ref="AJ919" si="508">AJ918</f>
        <v>0</v>
      </c>
      <c r="AK919" s="411">
        <f t="shared" ref="AK919" si="509">AK918</f>
        <v>0</v>
      </c>
      <c r="AL919" s="411">
        <f t="shared" ref="AL919" si="510">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39</v>
      </c>
      <c r="B921" s="428" t="s">
        <v>131</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511">Z921</f>
        <v>0</v>
      </c>
      <c r="AA922" s="411">
        <f t="shared" ref="AA922" si="512">AA921</f>
        <v>0</v>
      </c>
      <c r="AB922" s="411">
        <f t="shared" ref="AB922" si="513">AB921</f>
        <v>0</v>
      </c>
      <c r="AC922" s="411">
        <f t="shared" ref="AC922" si="514">AC921</f>
        <v>0</v>
      </c>
      <c r="AD922" s="411">
        <f t="shared" ref="AD922" si="515">AD921</f>
        <v>0</v>
      </c>
      <c r="AE922" s="411">
        <f t="shared" ref="AE922" si="516">AE921</f>
        <v>0</v>
      </c>
      <c r="AF922" s="411">
        <f t="shared" ref="AF922" si="517">AF921</f>
        <v>0</v>
      </c>
      <c r="AG922" s="411">
        <f t="shared" ref="AG922" si="518">AG921</f>
        <v>0</v>
      </c>
      <c r="AH922" s="411">
        <f t="shared" ref="AH922" si="519">AH921</f>
        <v>0</v>
      </c>
      <c r="AI922" s="411">
        <f t="shared" ref="AI922" si="520">AI921</f>
        <v>0</v>
      </c>
      <c r="AJ922" s="411">
        <f t="shared" ref="AJ922" si="521">AJ921</f>
        <v>0</v>
      </c>
      <c r="AK922" s="411">
        <f t="shared" ref="AK922" si="522">AK921</f>
        <v>0</v>
      </c>
      <c r="AL922" s="411">
        <f t="shared" ref="AL922" si="523">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40</v>
      </c>
      <c r="B924" s="428" t="s">
        <v>132</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524">Z924</f>
        <v>0</v>
      </c>
      <c r="AA925" s="411">
        <f t="shared" ref="AA925" si="525">AA924</f>
        <v>0</v>
      </c>
      <c r="AB925" s="411">
        <f t="shared" ref="AB925" si="526">AB924</f>
        <v>0</v>
      </c>
      <c r="AC925" s="411">
        <f t="shared" ref="AC925" si="527">AC924</f>
        <v>0</v>
      </c>
      <c r="AD925" s="411">
        <f t="shared" ref="AD925" si="528">AD924</f>
        <v>0</v>
      </c>
      <c r="AE925" s="411">
        <f t="shared" ref="AE925" si="529">AE924</f>
        <v>0</v>
      </c>
      <c r="AF925" s="411">
        <f t="shared" ref="AF925" si="530">AF924</f>
        <v>0</v>
      </c>
      <c r="AG925" s="411">
        <f t="shared" ref="AG925" si="531">AG924</f>
        <v>0</v>
      </c>
      <c r="AH925" s="411">
        <f t="shared" ref="AH925" si="532">AH924</f>
        <v>0</v>
      </c>
      <c r="AI925" s="411">
        <f t="shared" ref="AI925" si="533">AI924</f>
        <v>0</v>
      </c>
      <c r="AJ925" s="411">
        <f t="shared" ref="AJ925" si="534">AJ924</f>
        <v>0</v>
      </c>
      <c r="AK925" s="411">
        <f t="shared" ref="AK925" si="535">AK924</f>
        <v>0</v>
      </c>
      <c r="AL925" s="411">
        <f t="shared" ref="AL925" si="536">AL924</f>
        <v>0</v>
      </c>
      <c r="AM925" s="306"/>
    </row>
    <row r="926" spans="1:39" hidden="1"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5" hidden="1" outlineLevel="1">
      <c r="A927" s="532">
        <v>41</v>
      </c>
      <c r="B927" s="428" t="s">
        <v>133</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537">Z927</f>
        <v>0</v>
      </c>
      <c r="AA928" s="411">
        <f t="shared" ref="AA928" si="538">AA927</f>
        <v>0</v>
      </c>
      <c r="AB928" s="411">
        <f t="shared" ref="AB928" si="539">AB927</f>
        <v>0</v>
      </c>
      <c r="AC928" s="411">
        <f t="shared" ref="AC928" si="540">AC927</f>
        <v>0</v>
      </c>
      <c r="AD928" s="411">
        <f t="shared" ref="AD928" si="541">AD927</f>
        <v>0</v>
      </c>
      <c r="AE928" s="411">
        <f t="shared" ref="AE928" si="542">AE927</f>
        <v>0</v>
      </c>
      <c r="AF928" s="411">
        <f t="shared" ref="AF928" si="543">AF927</f>
        <v>0</v>
      </c>
      <c r="AG928" s="411">
        <f t="shared" ref="AG928" si="544">AG927</f>
        <v>0</v>
      </c>
      <c r="AH928" s="411">
        <f t="shared" ref="AH928" si="545">AH927</f>
        <v>0</v>
      </c>
      <c r="AI928" s="411">
        <f t="shared" ref="AI928" si="546">AI927</f>
        <v>0</v>
      </c>
      <c r="AJ928" s="411">
        <f t="shared" ref="AJ928" si="547">AJ927</f>
        <v>0</v>
      </c>
      <c r="AK928" s="411">
        <f t="shared" ref="AK928" si="548">AK927</f>
        <v>0</v>
      </c>
      <c r="AL928" s="411">
        <f t="shared" ref="AL928" si="549">AL927</f>
        <v>0</v>
      </c>
      <c r="AM928" s="306"/>
    </row>
    <row r="929" spans="1:39" hidden="1" outlineLevel="1">
      <c r="A929" s="532"/>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45" hidden="1" outlineLevel="1">
      <c r="A930" s="532">
        <v>42</v>
      </c>
      <c r="B930" s="428" t="s">
        <v>134</v>
      </c>
      <c r="C930" s="291" t="s">
        <v>25</v>
      </c>
      <c r="D930" s="295"/>
      <c r="E930" s="295"/>
      <c r="F930" s="295"/>
      <c r="G930" s="295"/>
      <c r="H930" s="295"/>
      <c r="I930" s="295"/>
      <c r="J930" s="295"/>
      <c r="K930" s="295"/>
      <c r="L930" s="295"/>
      <c r="M930" s="295"/>
      <c r="N930" s="291"/>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idden="1" outlineLevel="1">
      <c r="A931" s="532"/>
      <c r="B931" s="294" t="s">
        <v>342</v>
      </c>
      <c r="C931" s="291" t="s">
        <v>163</v>
      </c>
      <c r="D931" s="295"/>
      <c r="E931" s="295"/>
      <c r="F931" s="295"/>
      <c r="G931" s="295"/>
      <c r="H931" s="295"/>
      <c r="I931" s="295"/>
      <c r="J931" s="295"/>
      <c r="K931" s="295"/>
      <c r="L931" s="295"/>
      <c r="M931" s="295"/>
      <c r="N931" s="468"/>
      <c r="O931" s="295"/>
      <c r="P931" s="295"/>
      <c r="Q931" s="295"/>
      <c r="R931" s="295"/>
      <c r="S931" s="295"/>
      <c r="T931" s="295"/>
      <c r="U931" s="295"/>
      <c r="V931" s="295"/>
      <c r="W931" s="295"/>
      <c r="X931" s="295"/>
      <c r="Y931" s="411">
        <f>Y930</f>
        <v>0</v>
      </c>
      <c r="Z931" s="411">
        <f t="shared" ref="Z931" si="550">Z930</f>
        <v>0</v>
      </c>
      <c r="AA931" s="411">
        <f t="shared" ref="AA931" si="551">AA930</f>
        <v>0</v>
      </c>
      <c r="AB931" s="411">
        <f t="shared" ref="AB931" si="552">AB930</f>
        <v>0</v>
      </c>
      <c r="AC931" s="411">
        <f t="shared" ref="AC931" si="553">AC930</f>
        <v>0</v>
      </c>
      <c r="AD931" s="411">
        <f t="shared" ref="AD931" si="554">AD930</f>
        <v>0</v>
      </c>
      <c r="AE931" s="411">
        <f t="shared" ref="AE931" si="555">AE930</f>
        <v>0</v>
      </c>
      <c r="AF931" s="411">
        <f t="shared" ref="AF931" si="556">AF930</f>
        <v>0</v>
      </c>
      <c r="AG931" s="411">
        <f t="shared" ref="AG931" si="557">AG930</f>
        <v>0</v>
      </c>
      <c r="AH931" s="411">
        <f t="shared" ref="AH931" si="558">AH930</f>
        <v>0</v>
      </c>
      <c r="AI931" s="411">
        <f t="shared" ref="AI931" si="559">AI930</f>
        <v>0</v>
      </c>
      <c r="AJ931" s="411">
        <f t="shared" ref="AJ931" si="560">AJ930</f>
        <v>0</v>
      </c>
      <c r="AK931" s="411">
        <f t="shared" ref="AK931" si="561">AK930</f>
        <v>0</v>
      </c>
      <c r="AL931" s="411">
        <f t="shared" ref="AL931" si="562">AL930</f>
        <v>0</v>
      </c>
      <c r="AM931" s="306"/>
    </row>
    <row r="932" spans="1:39" hidden="1" outlineLevel="1">
      <c r="A932" s="532"/>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30" hidden="1" outlineLevel="1">
      <c r="A933" s="532">
        <v>43</v>
      </c>
      <c r="B933" s="428" t="s">
        <v>135</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idden="1" outlineLevel="1">
      <c r="A934" s="532"/>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563">Z933</f>
        <v>0</v>
      </c>
      <c r="AA934" s="411">
        <f t="shared" ref="AA934" si="564">AA933</f>
        <v>0</v>
      </c>
      <c r="AB934" s="411">
        <f t="shared" ref="AB934" si="565">AB933</f>
        <v>0</v>
      </c>
      <c r="AC934" s="411">
        <f t="shared" ref="AC934" si="566">AC933</f>
        <v>0</v>
      </c>
      <c r="AD934" s="411">
        <f t="shared" ref="AD934" si="567">AD933</f>
        <v>0</v>
      </c>
      <c r="AE934" s="411">
        <f t="shared" ref="AE934" si="568">AE933</f>
        <v>0</v>
      </c>
      <c r="AF934" s="411">
        <f t="shared" ref="AF934" si="569">AF933</f>
        <v>0</v>
      </c>
      <c r="AG934" s="411">
        <f t="shared" ref="AG934" si="570">AG933</f>
        <v>0</v>
      </c>
      <c r="AH934" s="411">
        <f t="shared" ref="AH934" si="571">AH933</f>
        <v>0</v>
      </c>
      <c r="AI934" s="411">
        <f t="shared" ref="AI934" si="572">AI933</f>
        <v>0</v>
      </c>
      <c r="AJ934" s="411">
        <f t="shared" ref="AJ934" si="573">AJ933</f>
        <v>0</v>
      </c>
      <c r="AK934" s="411">
        <f t="shared" ref="AK934" si="574">AK933</f>
        <v>0</v>
      </c>
      <c r="AL934" s="411">
        <f t="shared" ref="AL934" si="575">AL933</f>
        <v>0</v>
      </c>
      <c r="AM934" s="306"/>
    </row>
    <row r="935" spans="1:39" hidden="1" outlineLevel="1">
      <c r="A935" s="532"/>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45" hidden="1" outlineLevel="1">
      <c r="A936" s="532">
        <v>44</v>
      </c>
      <c r="B936" s="428" t="s">
        <v>136</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hidden="1" outlineLevel="1">
      <c r="A937" s="532"/>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576">Z936</f>
        <v>0</v>
      </c>
      <c r="AA937" s="411">
        <f t="shared" ref="AA937" si="577">AA936</f>
        <v>0</v>
      </c>
      <c r="AB937" s="411">
        <f t="shared" ref="AB937" si="578">AB936</f>
        <v>0</v>
      </c>
      <c r="AC937" s="411">
        <f t="shared" ref="AC937" si="579">AC936</f>
        <v>0</v>
      </c>
      <c r="AD937" s="411">
        <f t="shared" ref="AD937" si="580">AD936</f>
        <v>0</v>
      </c>
      <c r="AE937" s="411">
        <f t="shared" ref="AE937" si="581">AE936</f>
        <v>0</v>
      </c>
      <c r="AF937" s="411">
        <f t="shared" ref="AF937" si="582">AF936</f>
        <v>0</v>
      </c>
      <c r="AG937" s="411">
        <f t="shared" ref="AG937" si="583">AG936</f>
        <v>0</v>
      </c>
      <c r="AH937" s="411">
        <f t="shared" ref="AH937" si="584">AH936</f>
        <v>0</v>
      </c>
      <c r="AI937" s="411">
        <f t="shared" ref="AI937" si="585">AI936</f>
        <v>0</v>
      </c>
      <c r="AJ937" s="411">
        <f t="shared" ref="AJ937" si="586">AJ936</f>
        <v>0</v>
      </c>
      <c r="AK937" s="411">
        <f t="shared" ref="AK937" si="587">AK936</f>
        <v>0</v>
      </c>
      <c r="AL937" s="411">
        <f t="shared" ref="AL937" si="588">AL936</f>
        <v>0</v>
      </c>
      <c r="AM937" s="306"/>
    </row>
    <row r="938" spans="1:39" hidden="1" outlineLevel="1">
      <c r="A938" s="532"/>
      <c r="B938" s="428"/>
      <c r="C938" s="291"/>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412"/>
      <c r="Z938" s="425"/>
      <c r="AA938" s="425"/>
      <c r="AB938" s="425"/>
      <c r="AC938" s="425"/>
      <c r="AD938" s="425"/>
      <c r="AE938" s="425"/>
      <c r="AF938" s="425"/>
      <c r="AG938" s="425"/>
      <c r="AH938" s="425"/>
      <c r="AI938" s="425"/>
      <c r="AJ938" s="425"/>
      <c r="AK938" s="425"/>
      <c r="AL938" s="425"/>
      <c r="AM938" s="306"/>
    </row>
    <row r="939" spans="1:39" ht="30" hidden="1" outlineLevel="1">
      <c r="A939" s="532">
        <v>45</v>
      </c>
      <c r="B939" s="428" t="s">
        <v>137</v>
      </c>
      <c r="C939" s="291" t="s">
        <v>25</v>
      </c>
      <c r="D939" s="295"/>
      <c r="E939" s="295"/>
      <c r="F939" s="295"/>
      <c r="G939" s="295"/>
      <c r="H939" s="295"/>
      <c r="I939" s="295"/>
      <c r="J939" s="295"/>
      <c r="K939" s="295"/>
      <c r="L939" s="295"/>
      <c r="M939" s="295"/>
      <c r="N939" s="295">
        <v>12</v>
      </c>
      <c r="O939" s="295"/>
      <c r="P939" s="295"/>
      <c r="Q939" s="295"/>
      <c r="R939" s="295"/>
      <c r="S939" s="295"/>
      <c r="T939" s="295"/>
      <c r="U939" s="295"/>
      <c r="V939" s="295"/>
      <c r="W939" s="295"/>
      <c r="X939" s="295"/>
      <c r="Y939" s="426"/>
      <c r="Z939" s="415"/>
      <c r="AA939" s="415"/>
      <c r="AB939" s="415"/>
      <c r="AC939" s="415"/>
      <c r="AD939" s="415"/>
      <c r="AE939" s="415"/>
      <c r="AF939" s="415"/>
      <c r="AG939" s="415"/>
      <c r="AH939" s="415"/>
      <c r="AI939" s="415"/>
      <c r="AJ939" s="415"/>
      <c r="AK939" s="415"/>
      <c r="AL939" s="415"/>
      <c r="AM939" s="296">
        <f>SUM(Y939:AL939)</f>
        <v>0</v>
      </c>
    </row>
    <row r="940" spans="1:39" hidden="1" outlineLevel="1">
      <c r="A940" s="532"/>
      <c r="B940" s="294" t="s">
        <v>342</v>
      </c>
      <c r="C940" s="291" t="s">
        <v>163</v>
      </c>
      <c r="D940" s="295"/>
      <c r="E940" s="295"/>
      <c r="F940" s="295"/>
      <c r="G940" s="295"/>
      <c r="H940" s="295"/>
      <c r="I940" s="295"/>
      <c r="J940" s="295"/>
      <c r="K940" s="295"/>
      <c r="L940" s="295"/>
      <c r="M940" s="295"/>
      <c r="N940" s="295">
        <f>N939</f>
        <v>12</v>
      </c>
      <c r="O940" s="295"/>
      <c r="P940" s="295"/>
      <c r="Q940" s="295"/>
      <c r="R940" s="295"/>
      <c r="S940" s="295"/>
      <c r="T940" s="295"/>
      <c r="U940" s="295"/>
      <c r="V940" s="295"/>
      <c r="W940" s="295"/>
      <c r="X940" s="295"/>
      <c r="Y940" s="411">
        <f>Y939</f>
        <v>0</v>
      </c>
      <c r="Z940" s="411">
        <f t="shared" ref="Z940" si="589">Z939</f>
        <v>0</v>
      </c>
      <c r="AA940" s="411">
        <f t="shared" ref="AA940" si="590">AA939</f>
        <v>0</v>
      </c>
      <c r="AB940" s="411">
        <f t="shared" ref="AB940" si="591">AB939</f>
        <v>0</v>
      </c>
      <c r="AC940" s="411">
        <f t="shared" ref="AC940" si="592">AC939</f>
        <v>0</v>
      </c>
      <c r="AD940" s="411">
        <f t="shared" ref="AD940" si="593">AD939</f>
        <v>0</v>
      </c>
      <c r="AE940" s="411">
        <f t="shared" ref="AE940" si="594">AE939</f>
        <v>0</v>
      </c>
      <c r="AF940" s="411">
        <f t="shared" ref="AF940" si="595">AF939</f>
        <v>0</v>
      </c>
      <c r="AG940" s="411">
        <f t="shared" ref="AG940" si="596">AG939</f>
        <v>0</v>
      </c>
      <c r="AH940" s="411">
        <f t="shared" ref="AH940" si="597">AH939</f>
        <v>0</v>
      </c>
      <c r="AI940" s="411">
        <f t="shared" ref="AI940" si="598">AI939</f>
        <v>0</v>
      </c>
      <c r="AJ940" s="411">
        <f t="shared" ref="AJ940" si="599">AJ939</f>
        <v>0</v>
      </c>
      <c r="AK940" s="411">
        <f t="shared" ref="AK940" si="600">AK939</f>
        <v>0</v>
      </c>
      <c r="AL940" s="411">
        <f t="shared" ref="AL940" si="601">AL939</f>
        <v>0</v>
      </c>
      <c r="AM940" s="306"/>
    </row>
    <row r="941" spans="1:39" hidden="1" outlineLevel="1">
      <c r="A941" s="532"/>
      <c r="B941" s="428"/>
      <c r="C941" s="291"/>
      <c r="D941" s="291"/>
      <c r="E941" s="291"/>
      <c r="F941" s="291"/>
      <c r="G941" s="291"/>
      <c r="H941" s="291"/>
      <c r="I941" s="291"/>
      <c r="J941" s="291"/>
      <c r="K941" s="291"/>
      <c r="L941" s="291"/>
      <c r="M941" s="291"/>
      <c r="N941" s="291"/>
      <c r="O941" s="291"/>
      <c r="P941" s="291"/>
      <c r="Q941" s="291"/>
      <c r="R941" s="291"/>
      <c r="S941" s="291"/>
      <c r="T941" s="291"/>
      <c r="U941" s="291"/>
      <c r="V941" s="291"/>
      <c r="W941" s="291"/>
      <c r="X941" s="291"/>
      <c r="Y941" s="412"/>
      <c r="Z941" s="425"/>
      <c r="AA941" s="425"/>
      <c r="AB941" s="425"/>
      <c r="AC941" s="425"/>
      <c r="AD941" s="425"/>
      <c r="AE941" s="425"/>
      <c r="AF941" s="425"/>
      <c r="AG941" s="425"/>
      <c r="AH941" s="425"/>
      <c r="AI941" s="425"/>
      <c r="AJ941" s="425"/>
      <c r="AK941" s="425"/>
      <c r="AL941" s="425"/>
      <c r="AM941" s="306"/>
    </row>
    <row r="942" spans="1:39" ht="30" hidden="1" outlineLevel="1">
      <c r="A942" s="532">
        <v>46</v>
      </c>
      <c r="B942" s="428" t="s">
        <v>138</v>
      </c>
      <c r="C942" s="291" t="s">
        <v>25</v>
      </c>
      <c r="D942" s="295"/>
      <c r="E942" s="295"/>
      <c r="F942" s="295"/>
      <c r="G942" s="295"/>
      <c r="H942" s="295"/>
      <c r="I942" s="295"/>
      <c r="J942" s="295"/>
      <c r="K942" s="295"/>
      <c r="L942" s="295"/>
      <c r="M942" s="295"/>
      <c r="N942" s="295">
        <v>12</v>
      </c>
      <c r="O942" s="295"/>
      <c r="P942" s="295"/>
      <c r="Q942" s="295"/>
      <c r="R942" s="295"/>
      <c r="S942" s="295"/>
      <c r="T942" s="295"/>
      <c r="U942" s="295"/>
      <c r="V942" s="295"/>
      <c r="W942" s="295"/>
      <c r="X942" s="295"/>
      <c r="Y942" s="426"/>
      <c r="Z942" s="415"/>
      <c r="AA942" s="415"/>
      <c r="AB942" s="415"/>
      <c r="AC942" s="415"/>
      <c r="AD942" s="415"/>
      <c r="AE942" s="415"/>
      <c r="AF942" s="415"/>
      <c r="AG942" s="415"/>
      <c r="AH942" s="415"/>
      <c r="AI942" s="415"/>
      <c r="AJ942" s="415"/>
      <c r="AK942" s="415"/>
      <c r="AL942" s="415"/>
      <c r="AM942" s="296">
        <f>SUM(Y942:AL942)</f>
        <v>0</v>
      </c>
    </row>
    <row r="943" spans="1:39" hidden="1" outlineLevel="1">
      <c r="A943" s="532"/>
      <c r="B943" s="294" t="s">
        <v>342</v>
      </c>
      <c r="C943" s="291" t="s">
        <v>163</v>
      </c>
      <c r="D943" s="295"/>
      <c r="E943" s="295"/>
      <c r="F943" s="295"/>
      <c r="G943" s="295"/>
      <c r="H943" s="295"/>
      <c r="I943" s="295"/>
      <c r="J943" s="295"/>
      <c r="K943" s="295"/>
      <c r="L943" s="295"/>
      <c r="M943" s="295"/>
      <c r="N943" s="295">
        <f>N942</f>
        <v>12</v>
      </c>
      <c r="O943" s="295"/>
      <c r="P943" s="295"/>
      <c r="Q943" s="295"/>
      <c r="R943" s="295"/>
      <c r="S943" s="295"/>
      <c r="T943" s="295"/>
      <c r="U943" s="295"/>
      <c r="V943" s="295"/>
      <c r="W943" s="295"/>
      <c r="X943" s="295"/>
      <c r="Y943" s="411">
        <f>Y942</f>
        <v>0</v>
      </c>
      <c r="Z943" s="411">
        <f t="shared" ref="Z943" si="602">Z942</f>
        <v>0</v>
      </c>
      <c r="AA943" s="411">
        <f t="shared" ref="AA943" si="603">AA942</f>
        <v>0</v>
      </c>
      <c r="AB943" s="411">
        <f t="shared" ref="AB943" si="604">AB942</f>
        <v>0</v>
      </c>
      <c r="AC943" s="411">
        <f t="shared" ref="AC943" si="605">AC942</f>
        <v>0</v>
      </c>
      <c r="AD943" s="411">
        <f t="shared" ref="AD943" si="606">AD942</f>
        <v>0</v>
      </c>
      <c r="AE943" s="411">
        <f t="shared" ref="AE943" si="607">AE942</f>
        <v>0</v>
      </c>
      <c r="AF943" s="411">
        <f t="shared" ref="AF943" si="608">AF942</f>
        <v>0</v>
      </c>
      <c r="AG943" s="411">
        <f t="shared" ref="AG943" si="609">AG942</f>
        <v>0</v>
      </c>
      <c r="AH943" s="411">
        <f t="shared" ref="AH943" si="610">AH942</f>
        <v>0</v>
      </c>
      <c r="AI943" s="411">
        <f t="shared" ref="AI943" si="611">AI942</f>
        <v>0</v>
      </c>
      <c r="AJ943" s="411">
        <f t="shared" ref="AJ943" si="612">AJ942</f>
        <v>0</v>
      </c>
      <c r="AK943" s="411">
        <f t="shared" ref="AK943" si="613">AK942</f>
        <v>0</v>
      </c>
      <c r="AL943" s="411">
        <f t="shared" ref="AL943" si="614">AL942</f>
        <v>0</v>
      </c>
      <c r="AM943" s="306"/>
    </row>
    <row r="944" spans="1:39" hidden="1" outlineLevel="1">
      <c r="A944" s="532"/>
      <c r="B944" s="428"/>
      <c r="C944" s="291"/>
      <c r="D944" s="291"/>
      <c r="E944" s="291"/>
      <c r="F944" s="291"/>
      <c r="G944" s="291"/>
      <c r="H944" s="291"/>
      <c r="I944" s="291"/>
      <c r="J944" s="291"/>
      <c r="K944" s="291"/>
      <c r="L944" s="291"/>
      <c r="M944" s="291"/>
      <c r="N944" s="291"/>
      <c r="O944" s="291"/>
      <c r="P944" s="291"/>
      <c r="Q944" s="291"/>
      <c r="R944" s="291"/>
      <c r="S944" s="291"/>
      <c r="T944" s="291"/>
      <c r="U944" s="291"/>
      <c r="V944" s="291"/>
      <c r="W944" s="291"/>
      <c r="X944" s="291"/>
      <c r="Y944" s="412"/>
      <c r="Z944" s="425"/>
      <c r="AA944" s="425"/>
      <c r="AB944" s="425"/>
      <c r="AC944" s="425"/>
      <c r="AD944" s="425"/>
      <c r="AE944" s="425"/>
      <c r="AF944" s="425"/>
      <c r="AG944" s="425"/>
      <c r="AH944" s="425"/>
      <c r="AI944" s="425"/>
      <c r="AJ944" s="425"/>
      <c r="AK944" s="425"/>
      <c r="AL944" s="425"/>
      <c r="AM944" s="306"/>
    </row>
    <row r="945" spans="1:39" ht="30" hidden="1" outlineLevel="1">
      <c r="A945" s="532">
        <v>47</v>
      </c>
      <c r="B945" s="428" t="s">
        <v>139</v>
      </c>
      <c r="C945" s="291" t="s">
        <v>25</v>
      </c>
      <c r="D945" s="295"/>
      <c r="E945" s="295"/>
      <c r="F945" s="295"/>
      <c r="G945" s="295"/>
      <c r="H945" s="295"/>
      <c r="I945" s="295"/>
      <c r="J945" s="295"/>
      <c r="K945" s="295"/>
      <c r="L945" s="295"/>
      <c r="M945" s="295"/>
      <c r="N945" s="295">
        <v>12</v>
      </c>
      <c r="O945" s="295"/>
      <c r="P945" s="295"/>
      <c r="Q945" s="295"/>
      <c r="R945" s="295"/>
      <c r="S945" s="295"/>
      <c r="T945" s="295"/>
      <c r="U945" s="295"/>
      <c r="V945" s="295"/>
      <c r="W945" s="295"/>
      <c r="X945" s="295"/>
      <c r="Y945" s="426"/>
      <c r="Z945" s="415"/>
      <c r="AA945" s="415"/>
      <c r="AB945" s="415"/>
      <c r="AC945" s="415"/>
      <c r="AD945" s="415"/>
      <c r="AE945" s="415"/>
      <c r="AF945" s="415"/>
      <c r="AG945" s="415"/>
      <c r="AH945" s="415"/>
      <c r="AI945" s="415"/>
      <c r="AJ945" s="415"/>
      <c r="AK945" s="415"/>
      <c r="AL945" s="415"/>
      <c r="AM945" s="296">
        <f>SUM(Y945:AL945)</f>
        <v>0</v>
      </c>
    </row>
    <row r="946" spans="1:39" hidden="1" outlineLevel="1">
      <c r="A946" s="532"/>
      <c r="B946" s="294" t="s">
        <v>342</v>
      </c>
      <c r="C946" s="291" t="s">
        <v>163</v>
      </c>
      <c r="D946" s="295"/>
      <c r="E946" s="295"/>
      <c r="F946" s="295"/>
      <c r="G946" s="295"/>
      <c r="H946" s="295"/>
      <c r="I946" s="295"/>
      <c r="J946" s="295"/>
      <c r="K946" s="295"/>
      <c r="L946" s="295"/>
      <c r="M946" s="295"/>
      <c r="N946" s="295">
        <f>N945</f>
        <v>12</v>
      </c>
      <c r="O946" s="295"/>
      <c r="P946" s="295"/>
      <c r="Q946" s="295"/>
      <c r="R946" s="295"/>
      <c r="S946" s="295"/>
      <c r="T946" s="295"/>
      <c r="U946" s="295"/>
      <c r="V946" s="295"/>
      <c r="W946" s="295"/>
      <c r="X946" s="295"/>
      <c r="Y946" s="411">
        <f>Y945</f>
        <v>0</v>
      </c>
      <c r="Z946" s="411">
        <f t="shared" ref="Z946" si="615">Z945</f>
        <v>0</v>
      </c>
      <c r="AA946" s="411">
        <f t="shared" ref="AA946" si="616">AA945</f>
        <v>0</v>
      </c>
      <c r="AB946" s="411">
        <f t="shared" ref="AB946" si="617">AB945</f>
        <v>0</v>
      </c>
      <c r="AC946" s="411">
        <f t="shared" ref="AC946" si="618">AC945</f>
        <v>0</v>
      </c>
      <c r="AD946" s="411">
        <f t="shared" ref="AD946" si="619">AD945</f>
        <v>0</v>
      </c>
      <c r="AE946" s="411">
        <f t="shared" ref="AE946" si="620">AE945</f>
        <v>0</v>
      </c>
      <c r="AF946" s="411">
        <f t="shared" ref="AF946" si="621">AF945</f>
        <v>0</v>
      </c>
      <c r="AG946" s="411">
        <f t="shared" ref="AG946" si="622">AG945</f>
        <v>0</v>
      </c>
      <c r="AH946" s="411">
        <f t="shared" ref="AH946" si="623">AH945</f>
        <v>0</v>
      </c>
      <c r="AI946" s="411">
        <f t="shared" ref="AI946" si="624">AI945</f>
        <v>0</v>
      </c>
      <c r="AJ946" s="411">
        <f t="shared" ref="AJ946" si="625">AJ945</f>
        <v>0</v>
      </c>
      <c r="AK946" s="411">
        <f t="shared" ref="AK946" si="626">AK945</f>
        <v>0</v>
      </c>
      <c r="AL946" s="411">
        <f t="shared" ref="AL946" si="627">AL945</f>
        <v>0</v>
      </c>
      <c r="AM946" s="306"/>
    </row>
    <row r="947" spans="1:39" hidden="1" outlineLevel="1">
      <c r="A947" s="532"/>
      <c r="B947" s="428"/>
      <c r="C947" s="291"/>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412"/>
      <c r="Z947" s="425"/>
      <c r="AA947" s="425"/>
      <c r="AB947" s="425"/>
      <c r="AC947" s="425"/>
      <c r="AD947" s="425"/>
      <c r="AE947" s="425"/>
      <c r="AF947" s="425"/>
      <c r="AG947" s="425"/>
      <c r="AH947" s="425"/>
      <c r="AI947" s="425"/>
      <c r="AJ947" s="425"/>
      <c r="AK947" s="425"/>
      <c r="AL947" s="425"/>
      <c r="AM947" s="306"/>
    </row>
    <row r="948" spans="1:39" ht="45" hidden="1" outlineLevel="1">
      <c r="A948" s="532">
        <v>48</v>
      </c>
      <c r="B948" s="428" t="s">
        <v>140</v>
      </c>
      <c r="C948" s="291" t="s">
        <v>25</v>
      </c>
      <c r="D948" s="295"/>
      <c r="E948" s="295"/>
      <c r="F948" s="295"/>
      <c r="G948" s="295"/>
      <c r="H948" s="295"/>
      <c r="I948" s="295"/>
      <c r="J948" s="295"/>
      <c r="K948" s="295"/>
      <c r="L948" s="295"/>
      <c r="M948" s="295"/>
      <c r="N948" s="295">
        <v>12</v>
      </c>
      <c r="O948" s="295"/>
      <c r="P948" s="295"/>
      <c r="Q948" s="295"/>
      <c r="R948" s="295"/>
      <c r="S948" s="295"/>
      <c r="T948" s="295"/>
      <c r="U948" s="295"/>
      <c r="V948" s="295"/>
      <c r="W948" s="295"/>
      <c r="X948" s="295"/>
      <c r="Y948" s="426"/>
      <c r="Z948" s="415"/>
      <c r="AA948" s="415"/>
      <c r="AB948" s="415"/>
      <c r="AC948" s="415"/>
      <c r="AD948" s="415"/>
      <c r="AE948" s="415"/>
      <c r="AF948" s="415"/>
      <c r="AG948" s="415"/>
      <c r="AH948" s="415"/>
      <c r="AI948" s="415"/>
      <c r="AJ948" s="415"/>
      <c r="AK948" s="415"/>
      <c r="AL948" s="415"/>
      <c r="AM948" s="296">
        <f>SUM(Y948:AL948)</f>
        <v>0</v>
      </c>
    </row>
    <row r="949" spans="1:39" hidden="1" outlineLevel="1">
      <c r="A949" s="532"/>
      <c r="B949" s="294" t="s">
        <v>342</v>
      </c>
      <c r="C949" s="291" t="s">
        <v>163</v>
      </c>
      <c r="D949" s="295"/>
      <c r="E949" s="295"/>
      <c r="F949" s="295"/>
      <c r="G949" s="295"/>
      <c r="H949" s="295"/>
      <c r="I949" s="295"/>
      <c r="J949" s="295"/>
      <c r="K949" s="295"/>
      <c r="L949" s="295"/>
      <c r="M949" s="295"/>
      <c r="N949" s="295">
        <f>N948</f>
        <v>12</v>
      </c>
      <c r="O949" s="295"/>
      <c r="P949" s="295"/>
      <c r="Q949" s="295"/>
      <c r="R949" s="295"/>
      <c r="S949" s="295"/>
      <c r="T949" s="295"/>
      <c r="U949" s="295"/>
      <c r="V949" s="295"/>
      <c r="W949" s="295"/>
      <c r="X949" s="295"/>
      <c r="Y949" s="411">
        <f>Y948</f>
        <v>0</v>
      </c>
      <c r="Z949" s="411">
        <f t="shared" ref="Z949" si="628">Z948</f>
        <v>0</v>
      </c>
      <c r="AA949" s="411">
        <f t="shared" ref="AA949" si="629">AA948</f>
        <v>0</v>
      </c>
      <c r="AB949" s="411">
        <f t="shared" ref="AB949" si="630">AB948</f>
        <v>0</v>
      </c>
      <c r="AC949" s="411">
        <f t="shared" ref="AC949" si="631">AC948</f>
        <v>0</v>
      </c>
      <c r="AD949" s="411">
        <f t="shared" ref="AD949" si="632">AD948</f>
        <v>0</v>
      </c>
      <c r="AE949" s="411">
        <f t="shared" ref="AE949" si="633">AE948</f>
        <v>0</v>
      </c>
      <c r="AF949" s="411">
        <f t="shared" ref="AF949" si="634">AF948</f>
        <v>0</v>
      </c>
      <c r="AG949" s="411">
        <f t="shared" ref="AG949" si="635">AG948</f>
        <v>0</v>
      </c>
      <c r="AH949" s="411">
        <f t="shared" ref="AH949" si="636">AH948</f>
        <v>0</v>
      </c>
      <c r="AI949" s="411">
        <f t="shared" ref="AI949" si="637">AI948</f>
        <v>0</v>
      </c>
      <c r="AJ949" s="411">
        <f t="shared" ref="AJ949" si="638">AJ948</f>
        <v>0</v>
      </c>
      <c r="AK949" s="411">
        <f t="shared" ref="AK949" si="639">AK948</f>
        <v>0</v>
      </c>
      <c r="AL949" s="411">
        <f t="shared" ref="AL949" si="640">AL948</f>
        <v>0</v>
      </c>
      <c r="AM949" s="306"/>
    </row>
    <row r="950" spans="1:39" hidden="1" outlineLevel="1">
      <c r="A950" s="532"/>
      <c r="B950" s="428"/>
      <c r="C950" s="291"/>
      <c r="D950" s="291"/>
      <c r="E950" s="291"/>
      <c r="F950" s="291"/>
      <c r="G950" s="291"/>
      <c r="H950" s="291"/>
      <c r="I950" s="291"/>
      <c r="J950" s="291"/>
      <c r="K950" s="291"/>
      <c r="L950" s="291"/>
      <c r="M950" s="291"/>
      <c r="N950" s="291"/>
      <c r="O950" s="291"/>
      <c r="P950" s="291"/>
      <c r="Q950" s="291"/>
      <c r="R950" s="291"/>
      <c r="S950" s="291"/>
      <c r="T950" s="291"/>
      <c r="U950" s="291"/>
      <c r="V950" s="291"/>
      <c r="W950" s="291"/>
      <c r="X950" s="291"/>
      <c r="Y950" s="412"/>
      <c r="Z950" s="425"/>
      <c r="AA950" s="425"/>
      <c r="AB950" s="425"/>
      <c r="AC950" s="425"/>
      <c r="AD950" s="425"/>
      <c r="AE950" s="425"/>
      <c r="AF950" s="425"/>
      <c r="AG950" s="425"/>
      <c r="AH950" s="425"/>
      <c r="AI950" s="425"/>
      <c r="AJ950" s="425"/>
      <c r="AK950" s="425"/>
      <c r="AL950" s="425"/>
      <c r="AM950" s="306"/>
    </row>
    <row r="951" spans="1:39" ht="30" hidden="1" outlineLevel="1">
      <c r="A951" s="532">
        <v>49</v>
      </c>
      <c r="B951" s="428" t="s">
        <v>141</v>
      </c>
      <c r="C951" s="291" t="s">
        <v>25</v>
      </c>
      <c r="D951" s="295"/>
      <c r="E951" s="295"/>
      <c r="F951" s="295"/>
      <c r="G951" s="295"/>
      <c r="H951" s="295"/>
      <c r="I951" s="295"/>
      <c r="J951" s="295"/>
      <c r="K951" s="295"/>
      <c r="L951" s="295"/>
      <c r="M951" s="295"/>
      <c r="N951" s="295">
        <v>12</v>
      </c>
      <c r="O951" s="295"/>
      <c r="P951" s="295"/>
      <c r="Q951" s="295"/>
      <c r="R951" s="295"/>
      <c r="S951" s="295"/>
      <c r="T951" s="295"/>
      <c r="U951" s="295"/>
      <c r="V951" s="295"/>
      <c r="W951" s="295"/>
      <c r="X951" s="295"/>
      <c r="Y951" s="426"/>
      <c r="Z951" s="415"/>
      <c r="AA951" s="415"/>
      <c r="AB951" s="415"/>
      <c r="AC951" s="415"/>
      <c r="AD951" s="415"/>
      <c r="AE951" s="415"/>
      <c r="AF951" s="415"/>
      <c r="AG951" s="415"/>
      <c r="AH951" s="415"/>
      <c r="AI951" s="415"/>
      <c r="AJ951" s="415"/>
      <c r="AK951" s="415"/>
      <c r="AL951" s="415"/>
      <c r="AM951" s="296">
        <f>SUM(Y951:AL951)</f>
        <v>0</v>
      </c>
    </row>
    <row r="952" spans="1:39" hidden="1" outlineLevel="1">
      <c r="A952" s="532"/>
      <c r="B952" s="294" t="s">
        <v>342</v>
      </c>
      <c r="C952" s="291" t="s">
        <v>163</v>
      </c>
      <c r="D952" s="295"/>
      <c r="E952" s="295"/>
      <c r="F952" s="295"/>
      <c r="G952" s="295"/>
      <c r="H952" s="295"/>
      <c r="I952" s="295"/>
      <c r="J952" s="295"/>
      <c r="K952" s="295"/>
      <c r="L952" s="295"/>
      <c r="M952" s="295"/>
      <c r="N952" s="295">
        <f>N951</f>
        <v>12</v>
      </c>
      <c r="O952" s="295"/>
      <c r="P952" s="295"/>
      <c r="Q952" s="295"/>
      <c r="R952" s="295"/>
      <c r="S952" s="295"/>
      <c r="T952" s="295"/>
      <c r="U952" s="295"/>
      <c r="V952" s="295"/>
      <c r="W952" s="295"/>
      <c r="X952" s="295"/>
      <c r="Y952" s="411">
        <f>Y951</f>
        <v>0</v>
      </c>
      <c r="Z952" s="411">
        <f t="shared" ref="Z952" si="641">Z951</f>
        <v>0</v>
      </c>
      <c r="AA952" s="411">
        <f t="shared" ref="AA952" si="642">AA951</f>
        <v>0</v>
      </c>
      <c r="AB952" s="411">
        <f t="shared" ref="AB952" si="643">AB951</f>
        <v>0</v>
      </c>
      <c r="AC952" s="411">
        <f t="shared" ref="AC952" si="644">AC951</f>
        <v>0</v>
      </c>
      <c r="AD952" s="411">
        <f t="shared" ref="AD952" si="645">AD951</f>
        <v>0</v>
      </c>
      <c r="AE952" s="411">
        <f t="shared" ref="AE952" si="646">AE951</f>
        <v>0</v>
      </c>
      <c r="AF952" s="411">
        <f t="shared" ref="AF952" si="647">AF951</f>
        <v>0</v>
      </c>
      <c r="AG952" s="411">
        <f t="shared" ref="AG952" si="648">AG951</f>
        <v>0</v>
      </c>
      <c r="AH952" s="411">
        <f t="shared" ref="AH952" si="649">AH951</f>
        <v>0</v>
      </c>
      <c r="AI952" s="411">
        <f t="shared" ref="AI952" si="650">AI951</f>
        <v>0</v>
      </c>
      <c r="AJ952" s="411">
        <f t="shared" ref="AJ952" si="651">AJ951</f>
        <v>0</v>
      </c>
      <c r="AK952" s="411">
        <f t="shared" ref="AK952" si="652">AK951</f>
        <v>0</v>
      </c>
      <c r="AL952" s="411">
        <f t="shared" ref="AL952" si="653">AL951</f>
        <v>0</v>
      </c>
      <c r="AM952" s="306"/>
    </row>
    <row r="953" spans="1:39" hidden="1" outlineLevel="1">
      <c r="A953" s="532"/>
      <c r="B953" s="294"/>
      <c r="C953" s="305"/>
      <c r="D953" s="291"/>
      <c r="E953" s="291"/>
      <c r="F953" s="291"/>
      <c r="G953" s="291"/>
      <c r="H953" s="291"/>
      <c r="I953" s="291"/>
      <c r="J953" s="291"/>
      <c r="K953" s="291"/>
      <c r="L953" s="291"/>
      <c r="M953" s="291"/>
      <c r="N953" s="291"/>
      <c r="O953" s="291"/>
      <c r="P953" s="291"/>
      <c r="Q953" s="291"/>
      <c r="R953" s="291"/>
      <c r="S953" s="291"/>
      <c r="T953" s="291"/>
      <c r="U953" s="291"/>
      <c r="V953" s="291"/>
      <c r="W953" s="291"/>
      <c r="X953" s="291"/>
      <c r="Y953" s="301"/>
      <c r="Z953" s="301"/>
      <c r="AA953" s="301"/>
      <c r="AB953" s="301"/>
      <c r="AC953" s="301"/>
      <c r="AD953" s="301"/>
      <c r="AE953" s="301"/>
      <c r="AF953" s="301"/>
      <c r="AG953" s="301"/>
      <c r="AH953" s="301"/>
      <c r="AI953" s="301"/>
      <c r="AJ953" s="301"/>
      <c r="AK953" s="301"/>
      <c r="AL953" s="301"/>
      <c r="AM953" s="306"/>
    </row>
    <row r="954" spans="1:39" ht="15.75" collapsed="1">
      <c r="B954" s="327" t="s">
        <v>328</v>
      </c>
      <c r="C954" s="329"/>
      <c r="D954" s="329">
        <f>SUM(D797:D952)</f>
        <v>0</v>
      </c>
      <c r="E954" s="329"/>
      <c r="F954" s="329"/>
      <c r="G954" s="329"/>
      <c r="H954" s="329"/>
      <c r="I954" s="329"/>
      <c r="J954" s="329"/>
      <c r="K954" s="329"/>
      <c r="L954" s="329"/>
      <c r="M954" s="329"/>
      <c r="N954" s="329"/>
      <c r="O954" s="329">
        <f>SUM(O797:O952)</f>
        <v>0</v>
      </c>
      <c r="P954" s="329"/>
      <c r="Q954" s="329"/>
      <c r="R954" s="329"/>
      <c r="S954" s="329"/>
      <c r="T954" s="329"/>
      <c r="U954" s="329"/>
      <c r="V954" s="329"/>
      <c r="W954" s="329"/>
      <c r="X954" s="329"/>
      <c r="Y954" s="329">
        <f>IF(Y795="kWh",SUMPRODUCT(D797:D952,Y797:Y952))</f>
        <v>0</v>
      </c>
      <c r="Z954" s="329">
        <f>IF(Z795="kWh",SUMPRODUCT(D797:D952,Z797:Z952))</f>
        <v>0</v>
      </c>
      <c r="AA954" s="329">
        <f>IF(AA795="kw",SUMPRODUCT(N797:N952,O797:O952,AA797:AA952),SUMPRODUCT(D797:D952,AA797:AA952))</f>
        <v>0</v>
      </c>
      <c r="AB954" s="329">
        <f>IF(AB795="kw",SUMPRODUCT(N797:N952,O797:O952,AB797:AB952),SUMPRODUCT(D797:D952,AB797:AB952))</f>
        <v>0</v>
      </c>
      <c r="AC954" s="329">
        <f>IF(AC795="kw",SUMPRODUCT(N797:N952,O797:O952,AC797:AC952),SUMPRODUCT(D797:D952,AC797:AC952))</f>
        <v>0</v>
      </c>
      <c r="AD954" s="329">
        <f>IF(AD795="kw",SUMPRODUCT(N797:N952,O797:O952,AD797:AD952),SUMPRODUCT(D797:D952,AD797:AD952))</f>
        <v>0</v>
      </c>
      <c r="AE954" s="329">
        <f>IF(AE795="kw",SUMPRODUCT(N797:N952,O797:O952,AE797:AE952),SUMPRODUCT(D797:D952,AE797:AE952))</f>
        <v>0</v>
      </c>
      <c r="AF954" s="329">
        <f>IF(AF795="kw",SUMPRODUCT(N797:N952,O797:O952,AF797:AF952),SUMPRODUCT(D797:D952,AF797:AF952))</f>
        <v>0</v>
      </c>
      <c r="AG954" s="329">
        <f>IF(AG795="kw",SUMPRODUCT(N797:N952,O797:O952,AG797:AG952),SUMPRODUCT(D797:D952,AG797:AG952))</f>
        <v>0</v>
      </c>
      <c r="AH954" s="329">
        <f>IF(AH795="kw",SUMPRODUCT(N797:N952,O797:O952,AH797:AH952),SUMPRODUCT(D797:D952,AH797:AH952))</f>
        <v>0</v>
      </c>
      <c r="AI954" s="329">
        <f>IF(AI795="kw",SUMPRODUCT(N797:N952,O797:O952,AI797:AI952),SUMPRODUCT(D797:D952,AI797:AI952))</f>
        <v>0</v>
      </c>
      <c r="AJ954" s="329">
        <f>IF(AJ795="kw",SUMPRODUCT(N797:N952,O797:O952,AJ797:AJ952),SUMPRODUCT(D797:D952,AJ797:AJ952))</f>
        <v>0</v>
      </c>
      <c r="AK954" s="329">
        <f>IF(AK795="kw",SUMPRODUCT(N797:N952,O797:O952,AK797:AK952),SUMPRODUCT(D797:D952,AK797:AK952))</f>
        <v>0</v>
      </c>
      <c r="AL954" s="329">
        <f>IF(AL795="kw",SUMPRODUCT(N797:N952,O797:O952,AL797:AL952),SUMPRODUCT(D797:D952,AL797:AL952))</f>
        <v>0</v>
      </c>
      <c r="AM954" s="330"/>
    </row>
    <row r="955" spans="1:39" ht="15.75">
      <c r="B955" s="391" t="s">
        <v>329</v>
      </c>
      <c r="C955" s="392"/>
      <c r="D955" s="392"/>
      <c r="E955" s="392"/>
      <c r="F955" s="392"/>
      <c r="G955" s="392"/>
      <c r="H955" s="392"/>
      <c r="I955" s="392"/>
      <c r="J955" s="392"/>
      <c r="K955" s="392"/>
      <c r="L955" s="392"/>
      <c r="M955" s="392"/>
      <c r="N955" s="392"/>
      <c r="O955" s="392"/>
      <c r="P955" s="392"/>
      <c r="Q955" s="392"/>
      <c r="R955" s="392"/>
      <c r="S955" s="392"/>
      <c r="T955" s="392"/>
      <c r="U955" s="392"/>
      <c r="V955" s="392"/>
      <c r="W955" s="392"/>
      <c r="X955" s="392"/>
      <c r="Y955" s="392">
        <f>HLOOKUP(Y605,'2. LRAMVA Threshold'!$B$42:$Q$53,11,FALSE)</f>
        <v>2793968</v>
      </c>
      <c r="Z955" s="392">
        <f>HLOOKUP(Z605,'2. LRAMVA Threshold'!$B$42:$Q$53,11,FALSE)</f>
        <v>3691547</v>
      </c>
      <c r="AA955" s="392">
        <f>HLOOKUP(AA605,'2. LRAMVA Threshold'!$B$42:$Q$53,11,FALSE)</f>
        <v>15626</v>
      </c>
      <c r="AB955" s="392">
        <f>HLOOKUP(AB605,'2. LRAMVA Threshold'!$B$42:$Q$53,11,FALSE)</f>
        <v>3895</v>
      </c>
      <c r="AC955" s="392">
        <f>HLOOKUP(AC605,'2. LRAMVA Threshold'!$B$42:$Q$53,11,FALSE)</f>
        <v>0</v>
      </c>
      <c r="AD955" s="392">
        <f>HLOOKUP(AD605,'2. LRAMVA Threshold'!$B$42:$Q$53,11,FALSE)</f>
        <v>0</v>
      </c>
      <c r="AE955" s="392">
        <f>HLOOKUP(AE605,'2. LRAMVA Threshold'!$B$42:$Q$53,11,FALSE)</f>
        <v>0</v>
      </c>
      <c r="AF955" s="392">
        <f>HLOOKUP(AF605,'2. LRAMVA Threshold'!$B$42:$Q$53,11,FALSE)</f>
        <v>0</v>
      </c>
      <c r="AG955" s="392">
        <f>HLOOKUP(AG605,'2. LRAMVA Threshold'!$B$42:$Q$53,11,FALSE)</f>
        <v>0</v>
      </c>
      <c r="AH955" s="392">
        <f>HLOOKUP(AH605,'2. LRAMVA Threshold'!$B$42:$Q$53,11,FALSE)</f>
        <v>0</v>
      </c>
      <c r="AI955" s="392">
        <f>HLOOKUP(AI605,'2. LRAMVA Threshold'!$B$42:$Q$53,11,FALSE)</f>
        <v>0</v>
      </c>
      <c r="AJ955" s="392">
        <f>HLOOKUP(AJ605,'2. LRAMVA Threshold'!$B$42:$Q$53,11,FALSE)</f>
        <v>0</v>
      </c>
      <c r="AK955" s="392">
        <f>HLOOKUP(AK605,'2. LRAMVA Threshold'!$B$42:$Q$53,11,FALSE)</f>
        <v>0</v>
      </c>
      <c r="AL955" s="392">
        <f>HLOOKUP(AL605,'2. LRAMVA Threshold'!$B$42:$Q$53,11,FALSE)</f>
        <v>0</v>
      </c>
      <c r="AM955" s="442"/>
    </row>
    <row r="956" spans="1:39">
      <c r="B956" s="394"/>
      <c r="C956" s="432"/>
      <c r="D956" s="433"/>
      <c r="E956" s="433"/>
      <c r="F956" s="433"/>
      <c r="G956" s="433"/>
      <c r="H956" s="433"/>
      <c r="I956" s="433"/>
      <c r="J956" s="433"/>
      <c r="K956" s="433"/>
      <c r="L956" s="433"/>
      <c r="M956" s="433"/>
      <c r="N956" s="433"/>
      <c r="O956" s="434"/>
      <c r="P956" s="433"/>
      <c r="Q956" s="433"/>
      <c r="R956" s="433"/>
      <c r="S956" s="435"/>
      <c r="T956" s="435"/>
      <c r="U956" s="435"/>
      <c r="V956" s="435"/>
      <c r="W956" s="433"/>
      <c r="X956" s="433"/>
      <c r="Y956" s="436"/>
      <c r="Z956" s="436"/>
      <c r="AA956" s="436"/>
      <c r="AB956" s="436"/>
      <c r="AC956" s="436"/>
      <c r="AD956" s="436"/>
      <c r="AE956" s="436"/>
      <c r="AF956" s="399"/>
      <c r="AG956" s="399"/>
      <c r="AH956" s="399"/>
      <c r="AI956" s="399"/>
      <c r="AJ956" s="399"/>
      <c r="AK956" s="399"/>
      <c r="AL956" s="399"/>
      <c r="AM956" s="400"/>
    </row>
    <row r="957" spans="1:39">
      <c r="B957" s="324" t="s">
        <v>330</v>
      </c>
      <c r="C957" s="338"/>
      <c r="D957" s="338"/>
      <c r="E957" s="376"/>
      <c r="F957" s="376"/>
      <c r="G957" s="376"/>
      <c r="H957" s="376"/>
      <c r="I957" s="376"/>
      <c r="J957" s="376"/>
      <c r="K957" s="376"/>
      <c r="L957" s="376"/>
      <c r="M957" s="376"/>
      <c r="N957" s="376"/>
      <c r="O957" s="291"/>
      <c r="P957" s="340"/>
      <c r="Q957" s="340"/>
      <c r="R957" s="340"/>
      <c r="S957" s="339"/>
      <c r="T957" s="339"/>
      <c r="U957" s="339"/>
      <c r="V957" s="339"/>
      <c r="W957" s="340"/>
      <c r="X957" s="340"/>
      <c r="Y957" s="341">
        <f>HLOOKUP(Y$35,'3.  Distribution Rates'!$C$122:$P$133,11,FALSE)</f>
        <v>0</v>
      </c>
      <c r="Z957" s="341">
        <f>HLOOKUP(Z$35,'3.  Distribution Rates'!$C$122:$P$133,11,FALSE)</f>
        <v>1.6500000000000001E-2</v>
      </c>
      <c r="AA957" s="341">
        <f>HLOOKUP(AA$35,'3.  Distribution Rates'!$C$122:$P$133,11,FALSE)</f>
        <v>5.2545000000000002</v>
      </c>
      <c r="AB957" s="341">
        <f>HLOOKUP(AB$35,'3.  Distribution Rates'!$C$122:$P$133,11,FALSE)</f>
        <v>4.1700999999999997</v>
      </c>
      <c r="AC957" s="341">
        <f>HLOOKUP(AC$35,'3.  Distribution Rates'!$C$122:$P$133,11,FALSE)</f>
        <v>9.7263999999999999</v>
      </c>
      <c r="AD957" s="341">
        <f>HLOOKUP(AD$35,'3.  Distribution Rates'!$C$122:$P$133,11,FALSE)</f>
        <v>0</v>
      </c>
      <c r="AE957" s="341">
        <f>HLOOKUP(AE$35,'3.  Distribution Rates'!$C$122:$P$133,11,FALSE)</f>
        <v>0</v>
      </c>
      <c r="AF957" s="341">
        <f>HLOOKUP(AF$35,'3.  Distribution Rates'!$C$122:$P$133,11,FALSE)</f>
        <v>0</v>
      </c>
      <c r="AG957" s="341">
        <f>HLOOKUP(AG$35,'3.  Distribution Rates'!$C$122:$P$133,11,FALSE)</f>
        <v>0</v>
      </c>
      <c r="AH957" s="341">
        <f>HLOOKUP(AH$35,'3.  Distribution Rates'!$C$122:$P$133,11,FALSE)</f>
        <v>0</v>
      </c>
      <c r="AI957" s="341">
        <f>HLOOKUP(AI$35,'3.  Distribution Rates'!$C$122:$P$133,11,FALSE)</f>
        <v>0</v>
      </c>
      <c r="AJ957" s="341">
        <f>HLOOKUP(AJ$35,'3.  Distribution Rates'!$C$122:$P$133,11,FALSE)</f>
        <v>0</v>
      </c>
      <c r="AK957" s="341">
        <f>HLOOKUP(AK$35,'3.  Distribution Rates'!$C$122:$P$133,11,FALSE)</f>
        <v>0</v>
      </c>
      <c r="AL957" s="341">
        <f>HLOOKUP(AL$35,'3.  Distribution Rates'!$C$122:$P$133,11,FALSE)</f>
        <v>0</v>
      </c>
      <c r="AM957" s="377"/>
    </row>
    <row r="958" spans="1:39">
      <c r="B958" s="324" t="s">
        <v>331</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'4.  2011-2014 LRAM'!Y142*Y957</f>
        <v>0</v>
      </c>
      <c r="Z958" s="378">
        <f>'4.  2011-2014 LRAM'!Z142*Z957</f>
        <v>0</v>
      </c>
      <c r="AA958" s="378">
        <f>'4.  2011-2014 LRAM'!AA142*AA957</f>
        <v>0</v>
      </c>
      <c r="AB958" s="378">
        <f>'4.  2011-2014 LRAM'!AB142*AB957</f>
        <v>0</v>
      </c>
      <c r="AC958" s="378">
        <f>'4.  2011-2014 LRAM'!AC142*AC957</f>
        <v>0</v>
      </c>
      <c r="AD958" s="378">
        <f>'4.  2011-2014 LRAM'!AD142*AD957</f>
        <v>0</v>
      </c>
      <c r="AE958" s="378">
        <f>'4.  2011-2014 LRAM'!AE142*AE957</f>
        <v>0</v>
      </c>
      <c r="AF958" s="378">
        <f>'4.  2011-2014 LRAM'!AF142*AF957</f>
        <v>0</v>
      </c>
      <c r="AG958" s="378">
        <f>'4.  2011-2014 LRAM'!AG142*AG957</f>
        <v>0</v>
      </c>
      <c r="AH958" s="378">
        <f>'4.  2011-2014 LRAM'!AH142*AH957</f>
        <v>0</v>
      </c>
      <c r="AI958" s="378">
        <f>'4.  2011-2014 LRAM'!AI142*AI957</f>
        <v>0</v>
      </c>
      <c r="AJ958" s="378">
        <f>'4.  2011-2014 LRAM'!AJ142*AJ957</f>
        <v>0</v>
      </c>
      <c r="AK958" s="378">
        <f>'4.  2011-2014 LRAM'!AK142*AK957</f>
        <v>0</v>
      </c>
      <c r="AL958" s="378">
        <f>'4.  2011-2014 LRAM'!AL142*AL957</f>
        <v>0</v>
      </c>
      <c r="AM958" s="628">
        <f t="shared" ref="AM958:AM966" si="654">SUM(Y958:AL958)</f>
        <v>0</v>
      </c>
    </row>
    <row r="959" spans="1:39">
      <c r="B959" s="324" t="s">
        <v>332</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'4.  2011-2014 LRAM'!Y271*Y957</f>
        <v>0</v>
      </c>
      <c r="Z959" s="378">
        <f>'4.  2011-2014 LRAM'!Z271*Z957</f>
        <v>0</v>
      </c>
      <c r="AA959" s="378">
        <f>'4.  2011-2014 LRAM'!AA271*AA957</f>
        <v>0</v>
      </c>
      <c r="AB959" s="378">
        <f>'4.  2011-2014 LRAM'!AB271*AB957</f>
        <v>0</v>
      </c>
      <c r="AC959" s="378">
        <f>'4.  2011-2014 LRAM'!AC271*AC957</f>
        <v>0</v>
      </c>
      <c r="AD959" s="378">
        <f>'4.  2011-2014 LRAM'!AD271*AD957</f>
        <v>0</v>
      </c>
      <c r="AE959" s="378">
        <f>'4.  2011-2014 LRAM'!AE271*AE957</f>
        <v>0</v>
      </c>
      <c r="AF959" s="378">
        <f>'4.  2011-2014 LRAM'!AF271*AF957</f>
        <v>0</v>
      </c>
      <c r="AG959" s="378">
        <f>'4.  2011-2014 LRAM'!AG271*AG957</f>
        <v>0</v>
      </c>
      <c r="AH959" s="378">
        <f>'4.  2011-2014 LRAM'!AH271*AH957</f>
        <v>0</v>
      </c>
      <c r="AI959" s="378">
        <f>'4.  2011-2014 LRAM'!AI271*AI957</f>
        <v>0</v>
      </c>
      <c r="AJ959" s="378">
        <f>'4.  2011-2014 LRAM'!AJ271*AJ957</f>
        <v>0</v>
      </c>
      <c r="AK959" s="378">
        <f>'4.  2011-2014 LRAM'!AK271*AK957</f>
        <v>0</v>
      </c>
      <c r="AL959" s="378">
        <f>'4.  2011-2014 LRAM'!AL271*AL957</f>
        <v>0</v>
      </c>
      <c r="AM959" s="628">
        <f t="shared" si="654"/>
        <v>0</v>
      </c>
    </row>
    <row r="960" spans="1:39">
      <c r="B960" s="324" t="s">
        <v>333</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'4.  2011-2014 LRAM'!Y400*Y957</f>
        <v>0</v>
      </c>
      <c r="Z960" s="378">
        <f>'4.  2011-2014 LRAM'!Z400*Z957</f>
        <v>0</v>
      </c>
      <c r="AA960" s="378">
        <f>'4.  2011-2014 LRAM'!AA400*AA957</f>
        <v>0</v>
      </c>
      <c r="AB960" s="378">
        <f>'4.  2011-2014 LRAM'!AB400*AB957</f>
        <v>0</v>
      </c>
      <c r="AC960" s="378">
        <f>'4.  2011-2014 LRAM'!AC400*AC957</f>
        <v>0</v>
      </c>
      <c r="AD960" s="378">
        <f>'4.  2011-2014 LRAM'!AD400*AD957</f>
        <v>0</v>
      </c>
      <c r="AE960" s="378">
        <f>'4.  2011-2014 LRAM'!AE400*AE957</f>
        <v>0</v>
      </c>
      <c r="AF960" s="378">
        <f>'4.  2011-2014 LRAM'!AF400*AF957</f>
        <v>0</v>
      </c>
      <c r="AG960" s="378">
        <f>'4.  2011-2014 LRAM'!AG400*AG957</f>
        <v>0</v>
      </c>
      <c r="AH960" s="378">
        <f>'4.  2011-2014 LRAM'!AH400*AH957</f>
        <v>0</v>
      </c>
      <c r="AI960" s="378">
        <f>'4.  2011-2014 LRAM'!AI400*AI957</f>
        <v>0</v>
      </c>
      <c r="AJ960" s="378">
        <f>'4.  2011-2014 LRAM'!AJ400*AJ957</f>
        <v>0</v>
      </c>
      <c r="AK960" s="378">
        <f>'4.  2011-2014 LRAM'!AK400*AK957</f>
        <v>0</v>
      </c>
      <c r="AL960" s="378">
        <f>'4.  2011-2014 LRAM'!AL400*AL957</f>
        <v>0</v>
      </c>
      <c r="AM960" s="628">
        <f t="shared" si="654"/>
        <v>0</v>
      </c>
    </row>
    <row r="961" spans="2:39">
      <c r="B961" s="324" t="s">
        <v>334</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'4.  2011-2014 LRAM'!Y530*Y957</f>
        <v>0</v>
      </c>
      <c r="Z961" s="378">
        <f>'4.  2011-2014 LRAM'!Z530*Z957</f>
        <v>0</v>
      </c>
      <c r="AA961" s="378">
        <f>'4.  2011-2014 LRAM'!AA530*AA957</f>
        <v>0</v>
      </c>
      <c r="AB961" s="378">
        <f>'4.  2011-2014 LRAM'!AB530*AB957</f>
        <v>0</v>
      </c>
      <c r="AC961" s="378">
        <f>'4.  2011-2014 LRAM'!AC530*AC957</f>
        <v>0</v>
      </c>
      <c r="AD961" s="378">
        <f>'4.  2011-2014 LRAM'!AD530*AD957</f>
        <v>0</v>
      </c>
      <c r="AE961" s="378">
        <f>'4.  2011-2014 LRAM'!AE530*AE957</f>
        <v>0</v>
      </c>
      <c r="AF961" s="378">
        <f>'4.  2011-2014 LRAM'!AF530*AF957</f>
        <v>0</v>
      </c>
      <c r="AG961" s="378">
        <f>'4.  2011-2014 LRAM'!AG530*AG957</f>
        <v>0</v>
      </c>
      <c r="AH961" s="378">
        <f>'4.  2011-2014 LRAM'!AH530*AH957</f>
        <v>0</v>
      </c>
      <c r="AI961" s="378">
        <f>'4.  2011-2014 LRAM'!AI530*AI957</f>
        <v>0</v>
      </c>
      <c r="AJ961" s="378">
        <f>'4.  2011-2014 LRAM'!AJ530*AJ957</f>
        <v>0</v>
      </c>
      <c r="AK961" s="378">
        <f>'4.  2011-2014 LRAM'!AK530*AK957</f>
        <v>0</v>
      </c>
      <c r="AL961" s="378">
        <f>'4.  2011-2014 LRAM'!AL530*AL957</f>
        <v>0</v>
      </c>
      <c r="AM961" s="628">
        <f t="shared" si="654"/>
        <v>0</v>
      </c>
    </row>
    <row r="962" spans="2:39">
      <c r="B962" s="324" t="s">
        <v>335</v>
      </c>
      <c r="C962" s="345"/>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8">
        <f t="shared" ref="Y962:AL962" si="655">Y211*Y957</f>
        <v>0</v>
      </c>
      <c r="Z962" s="378">
        <f t="shared" si="655"/>
        <v>17656.586455200002</v>
      </c>
      <c r="AA962" s="378">
        <f t="shared" si="655"/>
        <v>87861.562214400023</v>
      </c>
      <c r="AB962" s="378">
        <f t="shared" si="655"/>
        <v>3276.4575782399993</v>
      </c>
      <c r="AC962" s="378">
        <f t="shared" si="655"/>
        <v>0</v>
      </c>
      <c r="AD962" s="378">
        <f t="shared" si="655"/>
        <v>0</v>
      </c>
      <c r="AE962" s="378">
        <f t="shared" si="655"/>
        <v>0</v>
      </c>
      <c r="AF962" s="378">
        <f t="shared" si="655"/>
        <v>0</v>
      </c>
      <c r="AG962" s="378">
        <f t="shared" si="655"/>
        <v>0</v>
      </c>
      <c r="AH962" s="378">
        <f t="shared" si="655"/>
        <v>0</v>
      </c>
      <c r="AI962" s="378">
        <f t="shared" si="655"/>
        <v>0</v>
      </c>
      <c r="AJ962" s="378">
        <f t="shared" si="655"/>
        <v>0</v>
      </c>
      <c r="AK962" s="378">
        <f t="shared" si="655"/>
        <v>0</v>
      </c>
      <c r="AL962" s="378">
        <f t="shared" si="655"/>
        <v>0</v>
      </c>
      <c r="AM962" s="628">
        <f t="shared" si="654"/>
        <v>108794.60624784003</v>
      </c>
    </row>
    <row r="963" spans="2:39">
      <c r="B963" s="324" t="s">
        <v>336</v>
      </c>
      <c r="C963" s="345"/>
      <c r="D963" s="309"/>
      <c r="E963" s="279"/>
      <c r="F963" s="279"/>
      <c r="G963" s="279"/>
      <c r="H963" s="279"/>
      <c r="I963" s="279"/>
      <c r="J963" s="279"/>
      <c r="K963" s="279"/>
      <c r="L963" s="279"/>
      <c r="M963" s="279"/>
      <c r="N963" s="279"/>
      <c r="O963" s="291"/>
      <c r="P963" s="279"/>
      <c r="Q963" s="279"/>
      <c r="R963" s="279"/>
      <c r="S963" s="309"/>
      <c r="T963" s="309"/>
      <c r="U963" s="309"/>
      <c r="V963" s="309"/>
      <c r="W963" s="279"/>
      <c r="X963" s="279"/>
      <c r="Y963" s="378">
        <f t="shared" ref="Y963:AL963" si="656">Y400*Y957</f>
        <v>0</v>
      </c>
      <c r="Z963" s="378">
        <f t="shared" si="656"/>
        <v>35277.3546345</v>
      </c>
      <c r="AA963" s="378">
        <f t="shared" si="656"/>
        <v>77096.125799999994</v>
      </c>
      <c r="AB963" s="378">
        <f t="shared" si="656"/>
        <v>175.14419999999998</v>
      </c>
      <c r="AC963" s="378">
        <f t="shared" si="656"/>
        <v>0</v>
      </c>
      <c r="AD963" s="378">
        <f t="shared" si="656"/>
        <v>0</v>
      </c>
      <c r="AE963" s="378">
        <f t="shared" si="656"/>
        <v>0</v>
      </c>
      <c r="AF963" s="378">
        <f t="shared" si="656"/>
        <v>0</v>
      </c>
      <c r="AG963" s="378">
        <f t="shared" si="656"/>
        <v>0</v>
      </c>
      <c r="AH963" s="378">
        <f t="shared" si="656"/>
        <v>0</v>
      </c>
      <c r="AI963" s="378">
        <f t="shared" si="656"/>
        <v>0</v>
      </c>
      <c r="AJ963" s="378">
        <f t="shared" si="656"/>
        <v>0</v>
      </c>
      <c r="AK963" s="378">
        <f t="shared" si="656"/>
        <v>0</v>
      </c>
      <c r="AL963" s="378">
        <f t="shared" si="656"/>
        <v>0</v>
      </c>
      <c r="AM963" s="628">
        <f t="shared" si="654"/>
        <v>112548.6246345</v>
      </c>
    </row>
    <row r="964" spans="2:39">
      <c r="B964" s="324" t="s">
        <v>337</v>
      </c>
      <c r="C964" s="345"/>
      <c r="D964" s="309"/>
      <c r="E964" s="279"/>
      <c r="F964" s="279"/>
      <c r="G964" s="279"/>
      <c r="H964" s="279"/>
      <c r="I964" s="279"/>
      <c r="J964" s="279"/>
      <c r="K964" s="279"/>
      <c r="L964" s="279"/>
      <c r="M964" s="279"/>
      <c r="N964" s="279"/>
      <c r="O964" s="291"/>
      <c r="P964" s="279"/>
      <c r="Q964" s="279"/>
      <c r="R964" s="279"/>
      <c r="S964" s="309"/>
      <c r="T964" s="309"/>
      <c r="U964" s="309"/>
      <c r="V964" s="309"/>
      <c r="W964" s="279"/>
      <c r="X964" s="279"/>
      <c r="Y964" s="378">
        <f t="shared" ref="Y964:AL964" si="657">Y598*Y957</f>
        <v>0</v>
      </c>
      <c r="Z964" s="378">
        <f t="shared" si="657"/>
        <v>20852.740098511338</v>
      </c>
      <c r="AA964" s="378">
        <f t="shared" si="657"/>
        <v>110359.50685199998</v>
      </c>
      <c r="AB964" s="378">
        <f t="shared" si="657"/>
        <v>2308.3004736000003</v>
      </c>
      <c r="AC964" s="378">
        <f t="shared" si="657"/>
        <v>0</v>
      </c>
      <c r="AD964" s="378">
        <f t="shared" si="657"/>
        <v>0</v>
      </c>
      <c r="AE964" s="378">
        <f t="shared" si="657"/>
        <v>0</v>
      </c>
      <c r="AF964" s="378">
        <f t="shared" si="657"/>
        <v>0</v>
      </c>
      <c r="AG964" s="378">
        <f t="shared" si="657"/>
        <v>0</v>
      </c>
      <c r="AH964" s="378">
        <f t="shared" si="657"/>
        <v>0</v>
      </c>
      <c r="AI964" s="378">
        <f t="shared" si="657"/>
        <v>0</v>
      </c>
      <c r="AJ964" s="378">
        <f t="shared" si="657"/>
        <v>0</v>
      </c>
      <c r="AK964" s="378">
        <f t="shared" si="657"/>
        <v>0</v>
      </c>
      <c r="AL964" s="378">
        <f t="shared" si="657"/>
        <v>0</v>
      </c>
      <c r="AM964" s="628">
        <f t="shared" si="654"/>
        <v>133520.54742411134</v>
      </c>
    </row>
    <row r="965" spans="2:39">
      <c r="B965" s="324" t="s">
        <v>338</v>
      </c>
      <c r="C965" s="345"/>
      <c r="D965" s="309"/>
      <c r="E965" s="279"/>
      <c r="F965" s="279"/>
      <c r="G965" s="279"/>
      <c r="H965" s="279"/>
      <c r="I965" s="279"/>
      <c r="J965" s="279"/>
      <c r="K965" s="279"/>
      <c r="L965" s="279"/>
      <c r="M965" s="279"/>
      <c r="N965" s="279"/>
      <c r="O965" s="291"/>
      <c r="P965" s="279"/>
      <c r="Q965" s="279"/>
      <c r="R965" s="279"/>
      <c r="S965" s="309"/>
      <c r="T965" s="309"/>
      <c r="U965" s="309"/>
      <c r="V965" s="309"/>
      <c r="W965" s="279"/>
      <c r="X965" s="279"/>
      <c r="Y965" s="378">
        <f t="shared" ref="Y965:AL965" si="658">Y787*Y957</f>
        <v>0</v>
      </c>
      <c r="Z965" s="378">
        <f t="shared" si="658"/>
        <v>28125.441669156851</v>
      </c>
      <c r="AA965" s="378">
        <f t="shared" si="658"/>
        <v>124819.8410391904</v>
      </c>
      <c r="AB965" s="378">
        <f t="shared" si="658"/>
        <v>1148.5428932377861</v>
      </c>
      <c r="AC965" s="378">
        <f t="shared" si="658"/>
        <v>0</v>
      </c>
      <c r="AD965" s="378">
        <f t="shared" si="658"/>
        <v>0</v>
      </c>
      <c r="AE965" s="378">
        <f t="shared" si="658"/>
        <v>0</v>
      </c>
      <c r="AF965" s="378">
        <f t="shared" si="658"/>
        <v>0</v>
      </c>
      <c r="AG965" s="378">
        <f t="shared" si="658"/>
        <v>0</v>
      </c>
      <c r="AH965" s="378">
        <f t="shared" si="658"/>
        <v>0</v>
      </c>
      <c r="AI965" s="378">
        <f t="shared" si="658"/>
        <v>0</v>
      </c>
      <c r="AJ965" s="378">
        <f t="shared" si="658"/>
        <v>0</v>
      </c>
      <c r="AK965" s="378">
        <f t="shared" si="658"/>
        <v>0</v>
      </c>
      <c r="AL965" s="378">
        <f t="shared" si="658"/>
        <v>0</v>
      </c>
      <c r="AM965" s="628">
        <f t="shared" si="654"/>
        <v>154093.82560158503</v>
      </c>
    </row>
    <row r="966" spans="2:39">
      <c r="B966" s="324" t="s">
        <v>339</v>
      </c>
      <c r="C966" s="345"/>
      <c r="D966" s="309"/>
      <c r="E966" s="279"/>
      <c r="F966" s="279"/>
      <c r="G966" s="279"/>
      <c r="H966" s="279"/>
      <c r="I966" s="279"/>
      <c r="J966" s="279"/>
      <c r="K966" s="279"/>
      <c r="L966" s="279"/>
      <c r="M966" s="279"/>
      <c r="N966" s="279"/>
      <c r="O966" s="291"/>
      <c r="P966" s="279"/>
      <c r="Q966" s="279"/>
      <c r="R966" s="279"/>
      <c r="S966" s="309"/>
      <c r="T966" s="309"/>
      <c r="U966" s="309"/>
      <c r="V966" s="309"/>
      <c r="W966" s="279"/>
      <c r="X966" s="279"/>
      <c r="Y966" s="378">
        <f>Y954*Y957</f>
        <v>0</v>
      </c>
      <c r="Z966" s="378">
        <f t="shared" ref="Z966:AL966" si="659">Z954*Z957</f>
        <v>0</v>
      </c>
      <c r="AA966" s="378">
        <f t="shared" si="659"/>
        <v>0</v>
      </c>
      <c r="AB966" s="378">
        <f t="shared" si="659"/>
        <v>0</v>
      </c>
      <c r="AC966" s="378">
        <f t="shared" si="659"/>
        <v>0</v>
      </c>
      <c r="AD966" s="378">
        <f t="shared" si="659"/>
        <v>0</v>
      </c>
      <c r="AE966" s="378">
        <f t="shared" si="659"/>
        <v>0</v>
      </c>
      <c r="AF966" s="378">
        <f t="shared" si="659"/>
        <v>0</v>
      </c>
      <c r="AG966" s="378">
        <f t="shared" si="659"/>
        <v>0</v>
      </c>
      <c r="AH966" s="378">
        <f t="shared" si="659"/>
        <v>0</v>
      </c>
      <c r="AI966" s="378">
        <f t="shared" si="659"/>
        <v>0</v>
      </c>
      <c r="AJ966" s="378">
        <f t="shared" si="659"/>
        <v>0</v>
      </c>
      <c r="AK966" s="378">
        <f t="shared" si="659"/>
        <v>0</v>
      </c>
      <c r="AL966" s="378">
        <f t="shared" si="659"/>
        <v>0</v>
      </c>
      <c r="AM966" s="628">
        <f t="shared" si="654"/>
        <v>0</v>
      </c>
    </row>
    <row r="967" spans="2:39" ht="15.75">
      <c r="B967" s="349" t="s">
        <v>343</v>
      </c>
      <c r="C967" s="345"/>
      <c r="D967" s="336"/>
      <c r="E967" s="334"/>
      <c r="F967" s="334"/>
      <c r="G967" s="334"/>
      <c r="H967" s="334"/>
      <c r="I967" s="334"/>
      <c r="J967" s="334"/>
      <c r="K967" s="334"/>
      <c r="L967" s="334"/>
      <c r="M967" s="334"/>
      <c r="N967" s="334"/>
      <c r="O967" s="300"/>
      <c r="P967" s="334"/>
      <c r="Q967" s="334"/>
      <c r="R967" s="334"/>
      <c r="S967" s="336"/>
      <c r="T967" s="336"/>
      <c r="U967" s="336"/>
      <c r="V967" s="336"/>
      <c r="W967" s="334"/>
      <c r="X967" s="334"/>
      <c r="Y967" s="346">
        <f>SUM(Y958:Y966)</f>
        <v>0</v>
      </c>
      <c r="Z967" s="346">
        <f t="shared" ref="Z967:AE967" si="660">SUM(Z958:Z966)</f>
        <v>101912.12285736819</v>
      </c>
      <c r="AA967" s="346">
        <f t="shared" si="660"/>
        <v>400137.0359055904</v>
      </c>
      <c r="AB967" s="346">
        <f t="shared" si="660"/>
        <v>6908.445145077786</v>
      </c>
      <c r="AC967" s="346">
        <f t="shared" si="660"/>
        <v>0</v>
      </c>
      <c r="AD967" s="346">
        <f t="shared" si="660"/>
        <v>0</v>
      </c>
      <c r="AE967" s="346">
        <f t="shared" si="660"/>
        <v>0</v>
      </c>
      <c r="AF967" s="346">
        <f>SUM(AF958:AF966)</f>
        <v>0</v>
      </c>
      <c r="AG967" s="346">
        <f t="shared" ref="AG967:AL967" si="661">SUM(AG958:AG966)</f>
        <v>0</v>
      </c>
      <c r="AH967" s="346">
        <f t="shared" si="661"/>
        <v>0</v>
      </c>
      <c r="AI967" s="346">
        <f t="shared" si="661"/>
        <v>0</v>
      </c>
      <c r="AJ967" s="346">
        <f t="shared" si="661"/>
        <v>0</v>
      </c>
      <c r="AK967" s="346">
        <f t="shared" si="661"/>
        <v>0</v>
      </c>
      <c r="AL967" s="346">
        <f t="shared" si="661"/>
        <v>0</v>
      </c>
      <c r="AM967" s="407">
        <f>SUM(AM958:AM966)</f>
        <v>508957.60390803643</v>
      </c>
    </row>
    <row r="968" spans="2:39" ht="15.75">
      <c r="B968" s="349" t="s">
        <v>344</v>
      </c>
      <c r="C968" s="345"/>
      <c r="D968" s="350"/>
      <c r="E968" s="334"/>
      <c r="F968" s="334"/>
      <c r="G968" s="334"/>
      <c r="H968" s="334"/>
      <c r="I968" s="334"/>
      <c r="J968" s="334"/>
      <c r="K968" s="334"/>
      <c r="L968" s="334"/>
      <c r="M968" s="334"/>
      <c r="N968" s="334"/>
      <c r="O968" s="300"/>
      <c r="P968" s="334"/>
      <c r="Q968" s="334"/>
      <c r="R968" s="334"/>
      <c r="S968" s="336"/>
      <c r="T968" s="336"/>
      <c r="U968" s="336"/>
      <c r="V968" s="336"/>
      <c r="W968" s="334"/>
      <c r="X968" s="334"/>
      <c r="Y968" s="347">
        <f>Y955*Y957</f>
        <v>0</v>
      </c>
      <c r="Z968" s="347">
        <f t="shared" ref="Z968:AE968" si="662">Z955*Z957</f>
        <v>60910.525500000003</v>
      </c>
      <c r="AA968" s="347">
        <f t="shared" si="662"/>
        <v>82106.816999999995</v>
      </c>
      <c r="AB968" s="347">
        <f t="shared" si="662"/>
        <v>16242.539499999999</v>
      </c>
      <c r="AC968" s="347">
        <f t="shared" si="662"/>
        <v>0</v>
      </c>
      <c r="AD968" s="347">
        <f t="shared" si="662"/>
        <v>0</v>
      </c>
      <c r="AE968" s="347">
        <f t="shared" si="662"/>
        <v>0</v>
      </c>
      <c r="AF968" s="347">
        <f>AF955*AF957</f>
        <v>0</v>
      </c>
      <c r="AG968" s="347">
        <f t="shared" ref="AG968:AL968" si="663">AG955*AG957</f>
        <v>0</v>
      </c>
      <c r="AH968" s="347">
        <f t="shared" si="663"/>
        <v>0</v>
      </c>
      <c r="AI968" s="347">
        <f t="shared" si="663"/>
        <v>0</v>
      </c>
      <c r="AJ968" s="347">
        <f t="shared" si="663"/>
        <v>0</v>
      </c>
      <c r="AK968" s="347">
        <f t="shared" si="663"/>
        <v>0</v>
      </c>
      <c r="AL968" s="347">
        <f t="shared" si="663"/>
        <v>0</v>
      </c>
      <c r="AM968" s="407">
        <f>SUM(Y968:AL968)</f>
        <v>159259.88199999998</v>
      </c>
    </row>
    <row r="969" spans="2:39" ht="15.75">
      <c r="B969" s="349" t="s">
        <v>345</v>
      </c>
      <c r="C969" s="345"/>
      <c r="D969" s="350"/>
      <c r="E969" s="334"/>
      <c r="F969" s="334"/>
      <c r="G969" s="334"/>
      <c r="H969" s="334"/>
      <c r="I969" s="334"/>
      <c r="J969" s="334"/>
      <c r="K969" s="334"/>
      <c r="L969" s="334"/>
      <c r="M969" s="334"/>
      <c r="N969" s="334"/>
      <c r="O969" s="300"/>
      <c r="P969" s="334"/>
      <c r="Q969" s="334"/>
      <c r="R969" s="334"/>
      <c r="S969" s="350"/>
      <c r="T969" s="350"/>
      <c r="U969" s="350"/>
      <c r="V969" s="350"/>
      <c r="W969" s="334"/>
      <c r="X969" s="334"/>
      <c r="Y969" s="351"/>
      <c r="Z969" s="351"/>
      <c r="AA969" s="351"/>
      <c r="AB969" s="351"/>
      <c r="AC969" s="351"/>
      <c r="AD969" s="351"/>
      <c r="AE969" s="351"/>
      <c r="AF969" s="351"/>
      <c r="AG969" s="351"/>
      <c r="AH969" s="351"/>
      <c r="AI969" s="351"/>
      <c r="AJ969" s="351"/>
      <c r="AK969" s="351"/>
      <c r="AL969" s="351"/>
      <c r="AM969" s="407">
        <f>AM967-AM968</f>
        <v>349697.72190803644</v>
      </c>
    </row>
    <row r="970" spans="2:39">
      <c r="B970" s="324"/>
      <c r="C970" s="350"/>
      <c r="D970" s="350"/>
      <c r="E970" s="334"/>
      <c r="F970" s="334"/>
      <c r="G970" s="334"/>
      <c r="H970" s="334"/>
      <c r="I970" s="334"/>
      <c r="J970" s="334"/>
      <c r="K970" s="334"/>
      <c r="L970" s="334"/>
      <c r="M970" s="334"/>
      <c r="N970" s="334"/>
      <c r="O970" s="300"/>
      <c r="P970" s="334"/>
      <c r="Q970" s="334"/>
      <c r="R970" s="334"/>
      <c r="S970" s="350"/>
      <c r="T970" s="345"/>
      <c r="U970" s="350"/>
      <c r="V970" s="350"/>
      <c r="W970" s="334"/>
      <c r="X970" s="334"/>
      <c r="Y970" s="352"/>
      <c r="Z970" s="352"/>
      <c r="AA970" s="352"/>
      <c r="AB970" s="352"/>
      <c r="AC970" s="352"/>
      <c r="AD970" s="352"/>
      <c r="AE970" s="352"/>
      <c r="AF970" s="352"/>
      <c r="AG970" s="352"/>
      <c r="AH970" s="352"/>
      <c r="AI970" s="352"/>
      <c r="AJ970" s="352"/>
      <c r="AK970" s="352"/>
      <c r="AL970" s="352"/>
      <c r="AM970" s="337"/>
    </row>
    <row r="971" spans="2:39">
      <c r="B971" s="440" t="s">
        <v>340</v>
      </c>
      <c r="C971" s="364"/>
      <c r="D971" s="384"/>
      <c r="E971" s="384"/>
      <c r="F971" s="384"/>
      <c r="G971" s="384"/>
      <c r="H971" s="384"/>
      <c r="I971" s="384"/>
      <c r="J971" s="384"/>
      <c r="K971" s="384"/>
      <c r="L971" s="384"/>
      <c r="M971" s="384"/>
      <c r="N971" s="384"/>
      <c r="O971" s="383"/>
      <c r="P971" s="384"/>
      <c r="Q971" s="384"/>
      <c r="R971" s="384"/>
      <c r="S971" s="364"/>
      <c r="T971" s="385"/>
      <c r="U971" s="385"/>
      <c r="V971" s="384"/>
      <c r="W971" s="384"/>
      <c r="X971" s="385"/>
      <c r="Y971" s="326">
        <f>SUMPRODUCT(E797:E952,Y797:Y952)</f>
        <v>0</v>
      </c>
      <c r="Z971" s="326">
        <f>SUMPRODUCT(E797:E952,Z797:Z952)</f>
        <v>0</v>
      </c>
      <c r="AA971" s="326">
        <f t="shared" ref="AA971:AL971" si="664">IF(AA795="kw",SUMPRODUCT($N$797:$N$952,$P$797:$P$952,AA797:AA952),SUMPRODUCT($E$797:$E$952,AA797:AA952))</f>
        <v>0</v>
      </c>
      <c r="AB971" s="326">
        <f t="shared" si="664"/>
        <v>0</v>
      </c>
      <c r="AC971" s="326">
        <f t="shared" si="664"/>
        <v>0</v>
      </c>
      <c r="AD971" s="326">
        <f t="shared" si="664"/>
        <v>0</v>
      </c>
      <c r="AE971" s="326">
        <f t="shared" si="664"/>
        <v>0</v>
      </c>
      <c r="AF971" s="326">
        <f t="shared" si="664"/>
        <v>0</v>
      </c>
      <c r="AG971" s="326">
        <f t="shared" si="664"/>
        <v>0</v>
      </c>
      <c r="AH971" s="326">
        <f t="shared" si="664"/>
        <v>0</v>
      </c>
      <c r="AI971" s="326">
        <f t="shared" si="664"/>
        <v>0</v>
      </c>
      <c r="AJ971" s="326">
        <f t="shared" si="664"/>
        <v>0</v>
      </c>
      <c r="AK971" s="326">
        <f t="shared" si="664"/>
        <v>0</v>
      </c>
      <c r="AL971" s="326">
        <f t="shared" si="664"/>
        <v>0</v>
      </c>
      <c r="AM971" s="386"/>
    </row>
    <row r="972" spans="2:39" ht="18.75" customHeight="1">
      <c r="B972" s="453" t="s">
        <v>811</v>
      </c>
      <c r="C972" s="387"/>
      <c r="D972" s="388"/>
      <c r="E972" s="388"/>
      <c r="F972" s="388"/>
      <c r="G972" s="388"/>
      <c r="H972" s="388"/>
      <c r="I972" s="388"/>
      <c r="J972" s="388"/>
      <c r="K972" s="388"/>
      <c r="L972" s="388"/>
      <c r="M972" s="388"/>
      <c r="N972" s="388"/>
      <c r="O972" s="388"/>
      <c r="P972" s="388"/>
      <c r="Q972" s="388"/>
      <c r="R972" s="388"/>
      <c r="S972" s="371"/>
      <c r="T972" s="372"/>
      <c r="U972" s="388"/>
      <c r="V972" s="388"/>
      <c r="W972" s="388"/>
      <c r="X972" s="388"/>
      <c r="Y972" s="409"/>
      <c r="Z972" s="409"/>
      <c r="AA972" s="409"/>
      <c r="AB972" s="409"/>
      <c r="AC972" s="409"/>
      <c r="AD972" s="409"/>
      <c r="AE972" s="409"/>
      <c r="AF972" s="409"/>
      <c r="AG972" s="409"/>
      <c r="AH972" s="409"/>
      <c r="AI972" s="409"/>
      <c r="AJ972" s="409"/>
      <c r="AK972" s="409"/>
      <c r="AL972" s="409"/>
      <c r="AM972" s="389"/>
    </row>
    <row r="973" spans="2:39" collapsed="1"/>
    <row r="975" spans="2:39" ht="15.75">
      <c r="B975" s="280" t="s">
        <v>341</v>
      </c>
      <c r="C975" s="281"/>
      <c r="D975" s="589" t="s">
        <v>526</v>
      </c>
      <c r="E975" s="253"/>
      <c r="F975" s="589"/>
      <c r="G975" s="253"/>
      <c r="H975" s="253"/>
      <c r="I975" s="253"/>
      <c r="J975" s="253"/>
      <c r="K975" s="253"/>
      <c r="L975" s="253"/>
      <c r="M975" s="253"/>
      <c r="N975" s="253"/>
      <c r="O975" s="281"/>
      <c r="P975" s="253"/>
      <c r="Q975" s="253"/>
      <c r="R975" s="253"/>
      <c r="S975" s="253"/>
      <c r="T975" s="253"/>
      <c r="U975" s="253"/>
      <c r="V975" s="253"/>
      <c r="W975" s="253"/>
      <c r="X975" s="253"/>
      <c r="Y975" s="270"/>
      <c r="Z975" s="267"/>
      <c r="AA975" s="267"/>
      <c r="AB975" s="267"/>
      <c r="AC975" s="267"/>
      <c r="AD975" s="267"/>
      <c r="AE975" s="267"/>
      <c r="AF975" s="267"/>
      <c r="AG975" s="267"/>
      <c r="AH975" s="267"/>
      <c r="AI975" s="267"/>
      <c r="AJ975" s="267"/>
      <c r="AK975" s="267"/>
      <c r="AL975" s="267"/>
    </row>
    <row r="976" spans="2:39" ht="39.75" customHeight="1">
      <c r="B976" s="830" t="s">
        <v>211</v>
      </c>
      <c r="C976" s="832" t="s">
        <v>33</v>
      </c>
      <c r="D976" s="284" t="s">
        <v>422</v>
      </c>
      <c r="E976" s="834" t="s">
        <v>209</v>
      </c>
      <c r="F976" s="835"/>
      <c r="G976" s="835"/>
      <c r="H976" s="835"/>
      <c r="I976" s="835"/>
      <c r="J976" s="835"/>
      <c r="K976" s="835"/>
      <c r="L976" s="835"/>
      <c r="M976" s="836"/>
      <c r="N976" s="840" t="s">
        <v>213</v>
      </c>
      <c r="O976" s="284" t="s">
        <v>423</v>
      </c>
      <c r="P976" s="834" t="s">
        <v>212</v>
      </c>
      <c r="Q976" s="835"/>
      <c r="R976" s="835"/>
      <c r="S976" s="835"/>
      <c r="T976" s="835"/>
      <c r="U976" s="835"/>
      <c r="V976" s="835"/>
      <c r="W976" s="835"/>
      <c r="X976" s="836"/>
      <c r="Y976" s="837" t="s">
        <v>243</v>
      </c>
      <c r="Z976" s="838"/>
      <c r="AA976" s="838"/>
      <c r="AB976" s="838"/>
      <c r="AC976" s="838"/>
      <c r="AD976" s="838"/>
      <c r="AE976" s="838"/>
      <c r="AF976" s="838"/>
      <c r="AG976" s="838"/>
      <c r="AH976" s="838"/>
      <c r="AI976" s="838"/>
      <c r="AJ976" s="838"/>
      <c r="AK976" s="838"/>
      <c r="AL976" s="838"/>
      <c r="AM976" s="839"/>
    </row>
    <row r="977" spans="1:39" ht="65.25" customHeight="1">
      <c r="B977" s="831"/>
      <c r="C977" s="833"/>
      <c r="D977" s="285">
        <v>2020</v>
      </c>
      <c r="E977" s="285">
        <v>2021</v>
      </c>
      <c r="F977" s="285">
        <v>2022</v>
      </c>
      <c r="G977" s="285">
        <v>2023</v>
      </c>
      <c r="H977" s="285">
        <v>2024</v>
      </c>
      <c r="I977" s="285">
        <v>2025</v>
      </c>
      <c r="J977" s="285">
        <v>2026</v>
      </c>
      <c r="K977" s="285">
        <v>2027</v>
      </c>
      <c r="L977" s="285">
        <v>2028</v>
      </c>
      <c r="M977" s="285">
        <v>2029</v>
      </c>
      <c r="N977" s="841"/>
      <c r="O977" s="285">
        <v>2020</v>
      </c>
      <c r="P977" s="285">
        <v>2021</v>
      </c>
      <c r="Q977" s="285">
        <v>2022</v>
      </c>
      <c r="R977" s="285">
        <v>2023</v>
      </c>
      <c r="S977" s="285">
        <v>2024</v>
      </c>
      <c r="T977" s="285">
        <v>2025</v>
      </c>
      <c r="U977" s="285">
        <v>2026</v>
      </c>
      <c r="V977" s="285">
        <v>2027</v>
      </c>
      <c r="W977" s="285">
        <v>2028</v>
      </c>
      <c r="X977" s="285">
        <v>2029</v>
      </c>
      <c r="Y977" s="285" t="str">
        <f>'1.  LRAMVA Summary'!D52</f>
        <v>Residential</v>
      </c>
      <c r="Z977" s="285" t="str">
        <f>'1.  LRAMVA Summary'!E52</f>
        <v>GS &lt;50 kW</v>
      </c>
      <c r="AA977" s="285" t="str">
        <f>'1.  LRAMVA Summary'!F52</f>
        <v>GS &gt;50 kW</v>
      </c>
      <c r="AB977" s="285" t="str">
        <f>'1.  LRAMVA Summary'!G52</f>
        <v>Large User</v>
      </c>
      <c r="AC977" s="285" t="str">
        <f>'1.  LRAMVA Summary'!H52</f>
        <v>Street Lighting</v>
      </c>
      <c r="AD977" s="285" t="str">
        <f>'1.  LRAMVA Summary'!I52</f>
        <v/>
      </c>
      <c r="AE977" s="285" t="str">
        <f>'1.  LRAMVA Summary'!J52</f>
        <v/>
      </c>
      <c r="AF977" s="285" t="str">
        <f>'1.  LRAMVA Summary'!K52</f>
        <v/>
      </c>
      <c r="AG977" s="285" t="str">
        <f>'1.  LRAMVA Summary'!L52</f>
        <v/>
      </c>
      <c r="AH977" s="285" t="str">
        <f>'1.  LRAMVA Summary'!M52</f>
        <v/>
      </c>
      <c r="AI977" s="285" t="str">
        <f>'1.  LRAMVA Summary'!N52</f>
        <v/>
      </c>
      <c r="AJ977" s="285" t="str">
        <f>'1.  LRAMVA Summary'!O52</f>
        <v/>
      </c>
      <c r="AK977" s="285" t="str">
        <f>'1.  LRAMVA Summary'!P52</f>
        <v/>
      </c>
      <c r="AL977" s="285" t="str">
        <f>'1.  LRAMVA Summary'!Q52</f>
        <v/>
      </c>
      <c r="AM977" s="287" t="str">
        <f>'1.  LRAMVA Summary'!R52</f>
        <v>Total</v>
      </c>
    </row>
    <row r="978" spans="1:39" ht="15" customHeight="1">
      <c r="A978" s="532"/>
      <c r="B978" s="518" t="s">
        <v>504</v>
      </c>
      <c r="C978" s="289"/>
      <c r="D978" s="289"/>
      <c r="E978" s="289"/>
      <c r="F978" s="289"/>
      <c r="G978" s="289"/>
      <c r="H978" s="289"/>
      <c r="I978" s="289"/>
      <c r="J978" s="289"/>
      <c r="K978" s="289"/>
      <c r="L978" s="289"/>
      <c r="M978" s="289"/>
      <c r="N978" s="290"/>
      <c r="O978" s="289"/>
      <c r="P978" s="289"/>
      <c r="Q978" s="289"/>
      <c r="R978" s="289"/>
      <c r="S978" s="289"/>
      <c r="T978" s="289"/>
      <c r="U978" s="289"/>
      <c r="V978" s="289"/>
      <c r="W978" s="289"/>
      <c r="X978" s="289"/>
      <c r="Y978" s="291" t="str">
        <f>'1.  LRAMVA Summary'!D53</f>
        <v>kWh</v>
      </c>
      <c r="Z978" s="291" t="str">
        <f>'1.  LRAMVA Summary'!E53</f>
        <v>kWh</v>
      </c>
      <c r="AA978" s="291" t="str">
        <f>'1.  LRAMVA Summary'!F53</f>
        <v>kW</v>
      </c>
      <c r="AB978" s="291" t="str">
        <f>'1.  LRAMVA Summary'!G53</f>
        <v>kW</v>
      </c>
      <c r="AC978" s="291" t="str">
        <f>'1.  LRAMVA Summary'!H53</f>
        <v>kW</v>
      </c>
      <c r="AD978" s="291">
        <f>'1.  LRAMVA Summary'!I53</f>
        <v>0</v>
      </c>
      <c r="AE978" s="291">
        <f>'1.  LRAMVA Summary'!J53</f>
        <v>0</v>
      </c>
      <c r="AF978" s="291">
        <f>'1.  LRAMVA Summary'!K53</f>
        <v>0</v>
      </c>
      <c r="AG978" s="291">
        <f>'1.  LRAMVA Summary'!L53</f>
        <v>0</v>
      </c>
      <c r="AH978" s="291">
        <f>'1.  LRAMVA Summary'!M53</f>
        <v>0</v>
      </c>
      <c r="AI978" s="291">
        <f>'1.  LRAMVA Summary'!N53</f>
        <v>0</v>
      </c>
      <c r="AJ978" s="291">
        <f>'1.  LRAMVA Summary'!O53</f>
        <v>0</v>
      </c>
      <c r="AK978" s="291">
        <f>'1.  LRAMVA Summary'!P53</f>
        <v>0</v>
      </c>
      <c r="AL978" s="291">
        <f>'1.  LRAMVA Summary'!Q53</f>
        <v>0</v>
      </c>
      <c r="AM978" s="292"/>
    </row>
    <row r="979" spans="1:39" ht="15" hidden="1" customHeight="1" outlineLevel="1">
      <c r="A979" s="532"/>
      <c r="B979" s="504" t="s">
        <v>497</v>
      </c>
      <c r="C979" s="289"/>
      <c r="D979" s="289"/>
      <c r="E979" s="289"/>
      <c r="F979" s="289"/>
      <c r="G979" s="289"/>
      <c r="H979" s="289"/>
      <c r="I979" s="289"/>
      <c r="J979" s="289"/>
      <c r="K979" s="289"/>
      <c r="L979" s="289"/>
      <c r="M979" s="289"/>
      <c r="N979" s="290"/>
      <c r="O979" s="289"/>
      <c r="P979" s="289"/>
      <c r="Q979" s="289"/>
      <c r="R979" s="289"/>
      <c r="S979" s="289"/>
      <c r="T979" s="289"/>
      <c r="U979" s="289"/>
      <c r="V979" s="289"/>
      <c r="W979" s="289"/>
      <c r="X979" s="289"/>
      <c r="Y979" s="291"/>
      <c r="Z979" s="291"/>
      <c r="AA979" s="291"/>
      <c r="AB979" s="291"/>
      <c r="AC979" s="291"/>
      <c r="AD979" s="291"/>
      <c r="AE979" s="291"/>
      <c r="AF979" s="291"/>
      <c r="AG979" s="291"/>
      <c r="AH979" s="291"/>
      <c r="AI979" s="291"/>
      <c r="AJ979" s="291"/>
      <c r="AK979" s="291"/>
      <c r="AL979" s="291"/>
      <c r="AM979" s="292"/>
    </row>
    <row r="980" spans="1:39" ht="15" hidden="1" customHeight="1" outlineLevel="1">
      <c r="A980" s="532">
        <v>1</v>
      </c>
      <c r="B980" s="428" t="s">
        <v>95</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1:39" ht="15" hidden="1" customHeight="1" outlineLevel="1">
      <c r="A981" s="532"/>
      <c r="B981" s="294" t="s">
        <v>346</v>
      </c>
      <c r="C981" s="291" t="s">
        <v>163</v>
      </c>
      <c r="D981" s="295"/>
      <c r="E981" s="295"/>
      <c r="F981" s="295"/>
      <c r="G981" s="295"/>
      <c r="H981" s="295"/>
      <c r="I981" s="295"/>
      <c r="J981" s="295"/>
      <c r="K981" s="295"/>
      <c r="L981" s="295"/>
      <c r="M981" s="295"/>
      <c r="N981" s="468"/>
      <c r="O981" s="295"/>
      <c r="P981" s="295"/>
      <c r="Q981" s="295"/>
      <c r="R981" s="295"/>
      <c r="S981" s="295"/>
      <c r="T981" s="295"/>
      <c r="U981" s="295"/>
      <c r="V981" s="295"/>
      <c r="W981" s="295"/>
      <c r="X981" s="295"/>
      <c r="Y981" s="411">
        <f>Y980</f>
        <v>0</v>
      </c>
      <c r="Z981" s="411">
        <f t="shared" ref="Z981" si="665">Z980</f>
        <v>0</v>
      </c>
      <c r="AA981" s="411">
        <f t="shared" ref="AA981" si="666">AA980</f>
        <v>0</v>
      </c>
      <c r="AB981" s="411">
        <f t="shared" ref="AB981" si="667">AB980</f>
        <v>0</v>
      </c>
      <c r="AC981" s="411">
        <f t="shared" ref="AC981" si="668">AC980</f>
        <v>0</v>
      </c>
      <c r="AD981" s="411">
        <f t="shared" ref="AD981" si="669">AD980</f>
        <v>0</v>
      </c>
      <c r="AE981" s="411">
        <f t="shared" ref="AE981" si="670">AE980</f>
        <v>0</v>
      </c>
      <c r="AF981" s="411">
        <f t="shared" ref="AF981" si="671">AF980</f>
        <v>0</v>
      </c>
      <c r="AG981" s="411">
        <f t="shared" ref="AG981" si="672">AG980</f>
        <v>0</v>
      </c>
      <c r="AH981" s="411">
        <f t="shared" ref="AH981" si="673">AH980</f>
        <v>0</v>
      </c>
      <c r="AI981" s="411">
        <f t="shared" ref="AI981" si="674">AI980</f>
        <v>0</v>
      </c>
      <c r="AJ981" s="411">
        <f t="shared" ref="AJ981" si="675">AJ980</f>
        <v>0</v>
      </c>
      <c r="AK981" s="411">
        <f t="shared" ref="AK981" si="676">AK980</f>
        <v>0</v>
      </c>
      <c r="AL981" s="411">
        <f t="shared" ref="AL981" si="677">AL980</f>
        <v>0</v>
      </c>
      <c r="AM981" s="297"/>
    </row>
    <row r="982" spans="1:39" ht="15" hidden="1" customHeight="1" outlineLevel="1">
      <c r="A982" s="532"/>
      <c r="B982" s="298"/>
      <c r="C982" s="299"/>
      <c r="D982" s="299"/>
      <c r="E982" s="299"/>
      <c r="F982" s="299"/>
      <c r="G982" s="299"/>
      <c r="H982" s="299"/>
      <c r="I982" s="299"/>
      <c r="J982" s="299"/>
      <c r="K982" s="299"/>
      <c r="L982" s="299"/>
      <c r="M982" s="299"/>
      <c r="N982" s="300"/>
      <c r="O982" s="299"/>
      <c r="P982" s="299"/>
      <c r="Q982" s="299"/>
      <c r="R982" s="299"/>
      <c r="S982" s="299"/>
      <c r="T982" s="299"/>
      <c r="U982" s="299"/>
      <c r="V982" s="299"/>
      <c r="W982" s="299"/>
      <c r="X982" s="299"/>
      <c r="Y982" s="412"/>
      <c r="Z982" s="413"/>
      <c r="AA982" s="413"/>
      <c r="AB982" s="413"/>
      <c r="AC982" s="413"/>
      <c r="AD982" s="413"/>
      <c r="AE982" s="413"/>
      <c r="AF982" s="413"/>
      <c r="AG982" s="413"/>
      <c r="AH982" s="413"/>
      <c r="AI982" s="413"/>
      <c r="AJ982" s="413"/>
      <c r="AK982" s="413"/>
      <c r="AL982" s="413"/>
      <c r="AM982" s="302"/>
    </row>
    <row r="983" spans="1:39" ht="15" hidden="1" customHeight="1" outlineLevel="1">
      <c r="A983" s="532">
        <v>2</v>
      </c>
      <c r="B983" s="428" t="s">
        <v>96</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1:39" ht="15" hidden="1" customHeight="1" outlineLevel="1">
      <c r="A984" s="532"/>
      <c r="B984" s="294" t="s">
        <v>346</v>
      </c>
      <c r="C984" s="291" t="s">
        <v>163</v>
      </c>
      <c r="D984" s="295"/>
      <c r="E984" s="295"/>
      <c r="F984" s="295"/>
      <c r="G984" s="295"/>
      <c r="H984" s="295"/>
      <c r="I984" s="295"/>
      <c r="J984" s="295"/>
      <c r="K984" s="295"/>
      <c r="L984" s="295"/>
      <c r="M984" s="295"/>
      <c r="N984" s="468"/>
      <c r="O984" s="295"/>
      <c r="P984" s="295"/>
      <c r="Q984" s="295"/>
      <c r="R984" s="295"/>
      <c r="S984" s="295"/>
      <c r="T984" s="295"/>
      <c r="U984" s="295"/>
      <c r="V984" s="295"/>
      <c r="W984" s="295"/>
      <c r="X984" s="295"/>
      <c r="Y984" s="411">
        <f>Y983</f>
        <v>0</v>
      </c>
      <c r="Z984" s="411">
        <f t="shared" ref="Z984" si="678">Z983</f>
        <v>0</v>
      </c>
      <c r="AA984" s="411">
        <f t="shared" ref="AA984" si="679">AA983</f>
        <v>0</v>
      </c>
      <c r="AB984" s="411">
        <f t="shared" ref="AB984" si="680">AB983</f>
        <v>0</v>
      </c>
      <c r="AC984" s="411">
        <f t="shared" ref="AC984" si="681">AC983</f>
        <v>0</v>
      </c>
      <c r="AD984" s="411">
        <f t="shared" ref="AD984" si="682">AD983</f>
        <v>0</v>
      </c>
      <c r="AE984" s="411">
        <f t="shared" ref="AE984" si="683">AE983</f>
        <v>0</v>
      </c>
      <c r="AF984" s="411">
        <f t="shared" ref="AF984" si="684">AF983</f>
        <v>0</v>
      </c>
      <c r="AG984" s="411">
        <f t="shared" ref="AG984" si="685">AG983</f>
        <v>0</v>
      </c>
      <c r="AH984" s="411">
        <f t="shared" ref="AH984" si="686">AH983</f>
        <v>0</v>
      </c>
      <c r="AI984" s="411">
        <f t="shared" ref="AI984" si="687">AI983</f>
        <v>0</v>
      </c>
      <c r="AJ984" s="411">
        <f t="shared" ref="AJ984" si="688">AJ983</f>
        <v>0</v>
      </c>
      <c r="AK984" s="411">
        <f t="shared" ref="AK984" si="689">AK983</f>
        <v>0</v>
      </c>
      <c r="AL984" s="411">
        <f t="shared" ref="AL984" si="690">AL983</f>
        <v>0</v>
      </c>
      <c r="AM984" s="297"/>
    </row>
    <row r="985" spans="1:39" ht="15" hidden="1" customHeight="1" outlineLevel="1">
      <c r="A985" s="532"/>
      <c r="B985" s="298"/>
      <c r="C985" s="299"/>
      <c r="D985" s="304"/>
      <c r="E985" s="304"/>
      <c r="F985" s="304"/>
      <c r="G985" s="304"/>
      <c r="H985" s="304"/>
      <c r="I985" s="304"/>
      <c r="J985" s="304"/>
      <c r="K985" s="304"/>
      <c r="L985" s="304"/>
      <c r="M985" s="304"/>
      <c r="N985" s="300"/>
      <c r="O985" s="304"/>
      <c r="P985" s="304"/>
      <c r="Q985" s="304"/>
      <c r="R985" s="304"/>
      <c r="S985" s="304"/>
      <c r="T985" s="304"/>
      <c r="U985" s="304"/>
      <c r="V985" s="304"/>
      <c r="W985" s="304"/>
      <c r="X985" s="304"/>
      <c r="Y985" s="412"/>
      <c r="Z985" s="413"/>
      <c r="AA985" s="413"/>
      <c r="AB985" s="413"/>
      <c r="AC985" s="413"/>
      <c r="AD985" s="413"/>
      <c r="AE985" s="413"/>
      <c r="AF985" s="413"/>
      <c r="AG985" s="413"/>
      <c r="AH985" s="413"/>
      <c r="AI985" s="413"/>
      <c r="AJ985" s="413"/>
      <c r="AK985" s="413"/>
      <c r="AL985" s="413"/>
      <c r="AM985" s="302"/>
    </row>
    <row r="986" spans="1:39" ht="15" hidden="1" customHeight="1" outlineLevel="1">
      <c r="A986" s="532">
        <v>3</v>
      </c>
      <c r="B986" s="428" t="s">
        <v>97</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468"/>
      <c r="O987" s="295"/>
      <c r="P987" s="295"/>
      <c r="Q987" s="295"/>
      <c r="R987" s="295"/>
      <c r="S987" s="295"/>
      <c r="T987" s="295"/>
      <c r="U987" s="295"/>
      <c r="V987" s="295"/>
      <c r="W987" s="295"/>
      <c r="X987" s="295"/>
      <c r="Y987" s="411">
        <f>Y986</f>
        <v>0</v>
      </c>
      <c r="Z987" s="411">
        <f t="shared" ref="Z987" si="691">Z986</f>
        <v>0</v>
      </c>
      <c r="AA987" s="411">
        <f t="shared" ref="AA987" si="692">AA986</f>
        <v>0</v>
      </c>
      <c r="AB987" s="411">
        <f t="shared" ref="AB987" si="693">AB986</f>
        <v>0</v>
      </c>
      <c r="AC987" s="411">
        <f t="shared" ref="AC987" si="694">AC986</f>
        <v>0</v>
      </c>
      <c r="AD987" s="411">
        <f t="shared" ref="AD987" si="695">AD986</f>
        <v>0</v>
      </c>
      <c r="AE987" s="411">
        <f t="shared" ref="AE987" si="696">AE986</f>
        <v>0</v>
      </c>
      <c r="AF987" s="411">
        <f t="shared" ref="AF987" si="697">AF986</f>
        <v>0</v>
      </c>
      <c r="AG987" s="411">
        <f t="shared" ref="AG987" si="698">AG986</f>
        <v>0</v>
      </c>
      <c r="AH987" s="411">
        <f t="shared" ref="AH987" si="699">AH986</f>
        <v>0</v>
      </c>
      <c r="AI987" s="411">
        <f t="shared" ref="AI987" si="700">AI986</f>
        <v>0</v>
      </c>
      <c r="AJ987" s="411">
        <f t="shared" ref="AJ987" si="701">AJ986</f>
        <v>0</v>
      </c>
      <c r="AK987" s="411">
        <f t="shared" ref="AK987" si="702">AK986</f>
        <v>0</v>
      </c>
      <c r="AL987" s="411">
        <f t="shared" ref="AL987" si="703">AL986</f>
        <v>0</v>
      </c>
      <c r="AM987" s="297"/>
    </row>
    <row r="988" spans="1:39" ht="15" hidden="1" customHeight="1" outlineLevel="1">
      <c r="A988" s="532"/>
      <c r="B988" s="294"/>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12"/>
      <c r="AA988" s="412"/>
      <c r="AB988" s="412"/>
      <c r="AC988" s="412"/>
      <c r="AD988" s="412"/>
      <c r="AE988" s="412"/>
      <c r="AF988" s="412"/>
      <c r="AG988" s="412"/>
      <c r="AH988" s="412"/>
      <c r="AI988" s="412"/>
      <c r="AJ988" s="412"/>
      <c r="AK988" s="412"/>
      <c r="AL988" s="412"/>
      <c r="AM988" s="306"/>
    </row>
    <row r="989" spans="1:39" ht="15" hidden="1" customHeight="1" outlineLevel="1">
      <c r="A989" s="532">
        <v>4</v>
      </c>
      <c r="B989" s="520" t="s">
        <v>676</v>
      </c>
      <c r="C989" s="291" t="s">
        <v>25</v>
      </c>
      <c r="D989" s="295"/>
      <c r="E989" s="295"/>
      <c r="F989" s="295"/>
      <c r="G989" s="295"/>
      <c r="H989" s="295"/>
      <c r="I989" s="295"/>
      <c r="J989" s="295"/>
      <c r="K989" s="295"/>
      <c r="L989" s="295"/>
      <c r="M989" s="295"/>
      <c r="N989" s="291"/>
      <c r="O989" s="295"/>
      <c r="P989" s="295"/>
      <c r="Q989" s="295"/>
      <c r="R989" s="295"/>
      <c r="S989" s="295"/>
      <c r="T989" s="295"/>
      <c r="U989" s="295"/>
      <c r="V989" s="295"/>
      <c r="W989" s="295"/>
      <c r="X989" s="295"/>
      <c r="Y989" s="415"/>
      <c r="Z989" s="415"/>
      <c r="AA989" s="415"/>
      <c r="AB989" s="415"/>
      <c r="AC989" s="415"/>
      <c r="AD989" s="415"/>
      <c r="AE989" s="415"/>
      <c r="AF989" s="410"/>
      <c r="AG989" s="410"/>
      <c r="AH989" s="410"/>
      <c r="AI989" s="410"/>
      <c r="AJ989" s="410"/>
      <c r="AK989" s="410"/>
      <c r="AL989" s="410"/>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468"/>
      <c r="O990" s="295"/>
      <c r="P990" s="295"/>
      <c r="Q990" s="295"/>
      <c r="R990" s="295"/>
      <c r="S990" s="295"/>
      <c r="T990" s="295"/>
      <c r="U990" s="295"/>
      <c r="V990" s="295"/>
      <c r="W990" s="295"/>
      <c r="X990" s="295"/>
      <c r="Y990" s="411">
        <f>Y989</f>
        <v>0</v>
      </c>
      <c r="Z990" s="411">
        <f t="shared" ref="Z990" si="704">Z989</f>
        <v>0</v>
      </c>
      <c r="AA990" s="411">
        <f t="shared" ref="AA990" si="705">AA989</f>
        <v>0</v>
      </c>
      <c r="AB990" s="411">
        <f t="shared" ref="AB990" si="706">AB989</f>
        <v>0</v>
      </c>
      <c r="AC990" s="411">
        <f t="shared" ref="AC990" si="707">AC989</f>
        <v>0</v>
      </c>
      <c r="AD990" s="411">
        <f t="shared" ref="AD990" si="708">AD989</f>
        <v>0</v>
      </c>
      <c r="AE990" s="411">
        <f t="shared" ref="AE990" si="709">AE989</f>
        <v>0</v>
      </c>
      <c r="AF990" s="411">
        <f t="shared" ref="AF990" si="710">AF989</f>
        <v>0</v>
      </c>
      <c r="AG990" s="411">
        <f t="shared" ref="AG990" si="711">AG989</f>
        <v>0</v>
      </c>
      <c r="AH990" s="411">
        <f t="shared" ref="AH990" si="712">AH989</f>
        <v>0</v>
      </c>
      <c r="AI990" s="411">
        <f t="shared" ref="AI990" si="713">AI989</f>
        <v>0</v>
      </c>
      <c r="AJ990" s="411">
        <f t="shared" ref="AJ990" si="714">AJ989</f>
        <v>0</v>
      </c>
      <c r="AK990" s="411">
        <f t="shared" ref="AK990" si="715">AK989</f>
        <v>0</v>
      </c>
      <c r="AL990" s="411">
        <f t="shared" ref="AL990" si="716">AL989</f>
        <v>0</v>
      </c>
      <c r="AM990" s="297"/>
    </row>
    <row r="991" spans="1:39" ht="15" hidden="1" customHeight="1" outlineLevel="1">
      <c r="A991" s="532"/>
      <c r="B991" s="294"/>
      <c r="C991" s="305"/>
      <c r="D991" s="304"/>
      <c r="E991" s="304"/>
      <c r="F991" s="304"/>
      <c r="G991" s="304"/>
      <c r="H991" s="304"/>
      <c r="I991" s="304"/>
      <c r="J991" s="304"/>
      <c r="K991" s="304"/>
      <c r="L991" s="304"/>
      <c r="M991" s="304"/>
      <c r="N991" s="291"/>
      <c r="O991" s="304"/>
      <c r="P991" s="304"/>
      <c r="Q991" s="304"/>
      <c r="R991" s="304"/>
      <c r="S991" s="304"/>
      <c r="T991" s="304"/>
      <c r="U991" s="304"/>
      <c r="V991" s="304"/>
      <c r="W991" s="304"/>
      <c r="X991" s="304"/>
      <c r="Y991" s="412"/>
      <c r="Z991" s="412"/>
      <c r="AA991" s="412"/>
      <c r="AB991" s="412"/>
      <c r="AC991" s="412"/>
      <c r="AD991" s="412"/>
      <c r="AE991" s="412"/>
      <c r="AF991" s="412"/>
      <c r="AG991" s="412"/>
      <c r="AH991" s="412"/>
      <c r="AI991" s="412"/>
      <c r="AJ991" s="412"/>
      <c r="AK991" s="412"/>
      <c r="AL991" s="412"/>
      <c r="AM991" s="306"/>
    </row>
    <row r="992" spans="1:39" ht="15" hidden="1" customHeight="1" outlineLevel="1">
      <c r="A992" s="532">
        <v>5</v>
      </c>
      <c r="B992" s="428" t="s">
        <v>98</v>
      </c>
      <c r="C992" s="291" t="s">
        <v>25</v>
      </c>
      <c r="D992" s="295"/>
      <c r="E992" s="295"/>
      <c r="F992" s="295"/>
      <c r="G992" s="295"/>
      <c r="H992" s="295"/>
      <c r="I992" s="295"/>
      <c r="J992" s="295"/>
      <c r="K992" s="295"/>
      <c r="L992" s="295"/>
      <c r="M992" s="295"/>
      <c r="N992" s="291"/>
      <c r="O992" s="295"/>
      <c r="P992" s="295"/>
      <c r="Q992" s="295"/>
      <c r="R992" s="295"/>
      <c r="S992" s="295"/>
      <c r="T992" s="295"/>
      <c r="U992" s="295"/>
      <c r="V992" s="295"/>
      <c r="W992" s="295"/>
      <c r="X992" s="295"/>
      <c r="Y992" s="415"/>
      <c r="Z992" s="415"/>
      <c r="AA992" s="415"/>
      <c r="AB992" s="415"/>
      <c r="AC992" s="415"/>
      <c r="AD992" s="415"/>
      <c r="AE992" s="415"/>
      <c r="AF992" s="410"/>
      <c r="AG992" s="410"/>
      <c r="AH992" s="410"/>
      <c r="AI992" s="410"/>
      <c r="AJ992" s="410"/>
      <c r="AK992" s="410"/>
      <c r="AL992" s="410"/>
      <c r="AM992" s="296">
        <f>SUM(Y992:AL992)</f>
        <v>0</v>
      </c>
    </row>
    <row r="993" spans="1:39" ht="15" hidden="1" customHeight="1" outlineLevel="1">
      <c r="A993" s="532"/>
      <c r="B993" s="294" t="s">
        <v>346</v>
      </c>
      <c r="C993" s="291" t="s">
        <v>163</v>
      </c>
      <c r="D993" s="295"/>
      <c r="E993" s="295"/>
      <c r="F993" s="295"/>
      <c r="G993" s="295"/>
      <c r="H993" s="295"/>
      <c r="I993" s="295"/>
      <c r="J993" s="295"/>
      <c r="K993" s="295"/>
      <c r="L993" s="295"/>
      <c r="M993" s="295"/>
      <c r="N993" s="468"/>
      <c r="O993" s="295"/>
      <c r="P993" s="295"/>
      <c r="Q993" s="295"/>
      <c r="R993" s="295"/>
      <c r="S993" s="295"/>
      <c r="T993" s="295"/>
      <c r="U993" s="295"/>
      <c r="V993" s="295"/>
      <c r="W993" s="295"/>
      <c r="X993" s="295"/>
      <c r="Y993" s="411">
        <f>Y992</f>
        <v>0</v>
      </c>
      <c r="Z993" s="411">
        <f t="shared" ref="Z993" si="717">Z992</f>
        <v>0</v>
      </c>
      <c r="AA993" s="411">
        <f t="shared" ref="AA993" si="718">AA992</f>
        <v>0</v>
      </c>
      <c r="AB993" s="411">
        <f t="shared" ref="AB993" si="719">AB992</f>
        <v>0</v>
      </c>
      <c r="AC993" s="411">
        <f t="shared" ref="AC993" si="720">AC992</f>
        <v>0</v>
      </c>
      <c r="AD993" s="411">
        <f t="shared" ref="AD993" si="721">AD992</f>
        <v>0</v>
      </c>
      <c r="AE993" s="411">
        <f t="shared" ref="AE993" si="722">AE992</f>
        <v>0</v>
      </c>
      <c r="AF993" s="411">
        <f t="shared" ref="AF993" si="723">AF992</f>
        <v>0</v>
      </c>
      <c r="AG993" s="411">
        <f t="shared" ref="AG993" si="724">AG992</f>
        <v>0</v>
      </c>
      <c r="AH993" s="411">
        <f t="shared" ref="AH993" si="725">AH992</f>
        <v>0</v>
      </c>
      <c r="AI993" s="411">
        <f t="shared" ref="AI993" si="726">AI992</f>
        <v>0</v>
      </c>
      <c r="AJ993" s="411">
        <f t="shared" ref="AJ993" si="727">AJ992</f>
        <v>0</v>
      </c>
      <c r="AK993" s="411">
        <f t="shared" ref="AK993" si="728">AK992</f>
        <v>0</v>
      </c>
      <c r="AL993" s="411">
        <f t="shared" ref="AL993" si="729">AL992</f>
        <v>0</v>
      </c>
      <c r="AM993" s="297"/>
    </row>
    <row r="994" spans="1:39" ht="15" hidden="1" customHeight="1" outlineLevel="1">
      <c r="A994" s="532"/>
      <c r="B994" s="294"/>
      <c r="C994" s="291"/>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3"/>
      <c r="AA994" s="423"/>
      <c r="AB994" s="423"/>
      <c r="AC994" s="423"/>
      <c r="AD994" s="423"/>
      <c r="AE994" s="423"/>
      <c r="AF994" s="423"/>
      <c r="AG994" s="423"/>
      <c r="AH994" s="423"/>
      <c r="AI994" s="423"/>
      <c r="AJ994" s="423"/>
      <c r="AK994" s="423"/>
      <c r="AL994" s="423"/>
      <c r="AM994" s="297"/>
    </row>
    <row r="995" spans="1:39" ht="15.75" hidden="1" outlineLevel="1">
      <c r="A995" s="532"/>
      <c r="B995" s="319" t="s">
        <v>498</v>
      </c>
      <c r="C995" s="289"/>
      <c r="D995" s="289"/>
      <c r="E995" s="289"/>
      <c r="F995" s="289"/>
      <c r="G995" s="289"/>
      <c r="H995" s="289"/>
      <c r="I995" s="289"/>
      <c r="J995" s="289"/>
      <c r="K995" s="289"/>
      <c r="L995" s="289"/>
      <c r="M995" s="289"/>
      <c r="N995" s="290"/>
      <c r="O995" s="289"/>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39" ht="15" hidden="1" customHeight="1" outlineLevel="1">
      <c r="A996" s="532">
        <v>6</v>
      </c>
      <c r="B996" s="428" t="s">
        <v>99</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1:39"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730">Z996</f>
        <v>0</v>
      </c>
      <c r="AA997" s="411">
        <f t="shared" ref="AA997" si="731">AA996</f>
        <v>0</v>
      </c>
      <c r="AB997" s="411">
        <f t="shared" ref="AB997" si="732">AB996</f>
        <v>0</v>
      </c>
      <c r="AC997" s="411">
        <f t="shared" ref="AC997" si="733">AC996</f>
        <v>0</v>
      </c>
      <c r="AD997" s="411">
        <f t="shared" ref="AD997" si="734">AD996</f>
        <v>0</v>
      </c>
      <c r="AE997" s="411">
        <f t="shared" ref="AE997" si="735">AE996</f>
        <v>0</v>
      </c>
      <c r="AF997" s="411">
        <f t="shared" ref="AF997" si="736">AF996</f>
        <v>0</v>
      </c>
      <c r="AG997" s="411">
        <f t="shared" ref="AG997" si="737">AG996</f>
        <v>0</v>
      </c>
      <c r="AH997" s="411">
        <f t="shared" ref="AH997" si="738">AH996</f>
        <v>0</v>
      </c>
      <c r="AI997" s="411">
        <f t="shared" ref="AI997" si="739">AI996</f>
        <v>0</v>
      </c>
      <c r="AJ997" s="411">
        <f t="shared" ref="AJ997" si="740">AJ996</f>
        <v>0</v>
      </c>
      <c r="AK997" s="411">
        <f t="shared" ref="AK997" si="741">AK996</f>
        <v>0</v>
      </c>
      <c r="AL997" s="411">
        <f t="shared" ref="AL997" si="742">AL996</f>
        <v>0</v>
      </c>
      <c r="AM997" s="311"/>
    </row>
    <row r="998" spans="1:39" ht="15" hidden="1" customHeight="1" outlineLevel="1">
      <c r="A998" s="532"/>
      <c r="B998" s="310"/>
      <c r="C998" s="312"/>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313"/>
    </row>
    <row r="999" spans="1:39" ht="15" hidden="1" customHeight="1" outlineLevel="1">
      <c r="A999" s="532">
        <v>7</v>
      </c>
      <c r="B999" s="428" t="s">
        <v>100</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1:39" ht="15" hidden="1" customHeight="1" outlineLevel="1">
      <c r="A1000" s="532"/>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743">Z999</f>
        <v>0</v>
      </c>
      <c r="AA1000" s="411">
        <f t="shared" ref="AA1000" si="744">AA999</f>
        <v>0</v>
      </c>
      <c r="AB1000" s="411">
        <f t="shared" ref="AB1000" si="745">AB999</f>
        <v>0</v>
      </c>
      <c r="AC1000" s="411">
        <f t="shared" ref="AC1000" si="746">AC999</f>
        <v>0</v>
      </c>
      <c r="AD1000" s="411">
        <f t="shared" ref="AD1000" si="747">AD999</f>
        <v>0</v>
      </c>
      <c r="AE1000" s="411">
        <f t="shared" ref="AE1000" si="748">AE999</f>
        <v>0</v>
      </c>
      <c r="AF1000" s="411">
        <f t="shared" ref="AF1000" si="749">AF999</f>
        <v>0</v>
      </c>
      <c r="AG1000" s="411">
        <f t="shared" ref="AG1000" si="750">AG999</f>
        <v>0</v>
      </c>
      <c r="AH1000" s="411">
        <f t="shared" ref="AH1000" si="751">AH999</f>
        <v>0</v>
      </c>
      <c r="AI1000" s="411">
        <f t="shared" ref="AI1000" si="752">AI999</f>
        <v>0</v>
      </c>
      <c r="AJ1000" s="411">
        <f t="shared" ref="AJ1000" si="753">AJ999</f>
        <v>0</v>
      </c>
      <c r="AK1000" s="411">
        <f t="shared" ref="AK1000" si="754">AK999</f>
        <v>0</v>
      </c>
      <c r="AL1000" s="411">
        <f t="shared" ref="AL1000" si="755">AL999</f>
        <v>0</v>
      </c>
      <c r="AM1000" s="311"/>
    </row>
    <row r="1001" spans="1:39" ht="15" hidden="1" customHeight="1" outlineLevel="1">
      <c r="A1001" s="532"/>
      <c r="B1001" s="314"/>
      <c r="C1001" s="312"/>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6"/>
      <c r="Z1001" s="417"/>
      <c r="AA1001" s="416"/>
      <c r="AB1001" s="416"/>
      <c r="AC1001" s="416"/>
      <c r="AD1001" s="416"/>
      <c r="AE1001" s="416"/>
      <c r="AF1001" s="416"/>
      <c r="AG1001" s="416"/>
      <c r="AH1001" s="416"/>
      <c r="AI1001" s="416"/>
      <c r="AJ1001" s="416"/>
      <c r="AK1001" s="416"/>
      <c r="AL1001" s="416"/>
      <c r="AM1001" s="313"/>
    </row>
    <row r="1002" spans="1:39" ht="15" hidden="1" customHeight="1" outlineLevel="1">
      <c r="A1002" s="532">
        <v>8</v>
      </c>
      <c r="B1002" s="428" t="s">
        <v>101</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1:39" ht="15" hidden="1" customHeight="1" outlineLevel="1">
      <c r="A1003" s="532"/>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756">Z1002</f>
        <v>0</v>
      </c>
      <c r="AA1003" s="411">
        <f t="shared" ref="AA1003" si="757">AA1002</f>
        <v>0</v>
      </c>
      <c r="AB1003" s="411">
        <f t="shared" ref="AB1003" si="758">AB1002</f>
        <v>0</v>
      </c>
      <c r="AC1003" s="411">
        <f t="shared" ref="AC1003" si="759">AC1002</f>
        <v>0</v>
      </c>
      <c r="AD1003" s="411">
        <f t="shared" ref="AD1003" si="760">AD1002</f>
        <v>0</v>
      </c>
      <c r="AE1003" s="411">
        <f t="shared" ref="AE1003" si="761">AE1002</f>
        <v>0</v>
      </c>
      <c r="AF1003" s="411">
        <f t="shared" ref="AF1003" si="762">AF1002</f>
        <v>0</v>
      </c>
      <c r="AG1003" s="411">
        <f t="shared" ref="AG1003" si="763">AG1002</f>
        <v>0</v>
      </c>
      <c r="AH1003" s="411">
        <f t="shared" ref="AH1003" si="764">AH1002</f>
        <v>0</v>
      </c>
      <c r="AI1003" s="411">
        <f t="shared" ref="AI1003" si="765">AI1002</f>
        <v>0</v>
      </c>
      <c r="AJ1003" s="411">
        <f t="shared" ref="AJ1003" si="766">AJ1002</f>
        <v>0</v>
      </c>
      <c r="AK1003" s="411">
        <f t="shared" ref="AK1003" si="767">AK1002</f>
        <v>0</v>
      </c>
      <c r="AL1003" s="411">
        <f t="shared" ref="AL1003" si="768">AL1002</f>
        <v>0</v>
      </c>
      <c r="AM1003" s="311"/>
    </row>
    <row r="1004" spans="1:39" ht="15" hidden="1" customHeight="1" outlineLevel="1">
      <c r="A1004" s="532"/>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1:39" ht="15" hidden="1" customHeight="1" outlineLevel="1">
      <c r="A1005" s="532">
        <v>9</v>
      </c>
      <c r="B1005" s="428" t="s">
        <v>102</v>
      </c>
      <c r="C1005" s="291" t="s">
        <v>25</v>
      </c>
      <c r="D1005" s="295"/>
      <c r="E1005" s="295"/>
      <c r="F1005" s="295"/>
      <c r="G1005" s="295"/>
      <c r="H1005" s="295"/>
      <c r="I1005" s="295"/>
      <c r="J1005" s="295"/>
      <c r="K1005" s="295"/>
      <c r="L1005" s="295"/>
      <c r="M1005" s="295"/>
      <c r="N1005" s="295">
        <v>12</v>
      </c>
      <c r="O1005" s="295"/>
      <c r="P1005" s="295"/>
      <c r="Q1005" s="295"/>
      <c r="R1005" s="295"/>
      <c r="S1005" s="295"/>
      <c r="T1005" s="295"/>
      <c r="U1005" s="295"/>
      <c r="V1005" s="295"/>
      <c r="W1005" s="295"/>
      <c r="X1005" s="295"/>
      <c r="Y1005" s="415"/>
      <c r="Z1005" s="415"/>
      <c r="AA1005" s="415"/>
      <c r="AB1005" s="415"/>
      <c r="AC1005" s="415"/>
      <c r="AD1005" s="415"/>
      <c r="AE1005" s="415"/>
      <c r="AF1005" s="415"/>
      <c r="AG1005" s="415"/>
      <c r="AH1005" s="415"/>
      <c r="AI1005" s="415"/>
      <c r="AJ1005" s="415"/>
      <c r="AK1005" s="415"/>
      <c r="AL1005" s="415"/>
      <c r="AM1005" s="296">
        <f>SUM(Y1005:AL1005)</f>
        <v>0</v>
      </c>
    </row>
    <row r="1006" spans="1:39" ht="15" hidden="1" customHeight="1" outlineLevel="1">
      <c r="A1006" s="532"/>
      <c r="B1006" s="294" t="s">
        <v>346</v>
      </c>
      <c r="C1006" s="291" t="s">
        <v>163</v>
      </c>
      <c r="D1006" s="295"/>
      <c r="E1006" s="295"/>
      <c r="F1006" s="295"/>
      <c r="G1006" s="295"/>
      <c r="H1006" s="295"/>
      <c r="I1006" s="295"/>
      <c r="J1006" s="295"/>
      <c r="K1006" s="295"/>
      <c r="L1006" s="295"/>
      <c r="M1006" s="295"/>
      <c r="N1006" s="295">
        <f>N1005</f>
        <v>12</v>
      </c>
      <c r="O1006" s="295"/>
      <c r="P1006" s="295"/>
      <c r="Q1006" s="295"/>
      <c r="R1006" s="295"/>
      <c r="S1006" s="295"/>
      <c r="T1006" s="295"/>
      <c r="U1006" s="295"/>
      <c r="V1006" s="295"/>
      <c r="W1006" s="295"/>
      <c r="X1006" s="295"/>
      <c r="Y1006" s="411">
        <f>Y1005</f>
        <v>0</v>
      </c>
      <c r="Z1006" s="411">
        <f t="shared" ref="Z1006" si="769">Z1005</f>
        <v>0</v>
      </c>
      <c r="AA1006" s="411">
        <f t="shared" ref="AA1006" si="770">AA1005</f>
        <v>0</v>
      </c>
      <c r="AB1006" s="411">
        <f t="shared" ref="AB1006" si="771">AB1005</f>
        <v>0</v>
      </c>
      <c r="AC1006" s="411">
        <f t="shared" ref="AC1006" si="772">AC1005</f>
        <v>0</v>
      </c>
      <c r="AD1006" s="411">
        <f t="shared" ref="AD1006" si="773">AD1005</f>
        <v>0</v>
      </c>
      <c r="AE1006" s="411">
        <f t="shared" ref="AE1006" si="774">AE1005</f>
        <v>0</v>
      </c>
      <c r="AF1006" s="411">
        <f t="shared" ref="AF1006" si="775">AF1005</f>
        <v>0</v>
      </c>
      <c r="AG1006" s="411">
        <f t="shared" ref="AG1006" si="776">AG1005</f>
        <v>0</v>
      </c>
      <c r="AH1006" s="411">
        <f t="shared" ref="AH1006" si="777">AH1005</f>
        <v>0</v>
      </c>
      <c r="AI1006" s="411">
        <f t="shared" ref="AI1006" si="778">AI1005</f>
        <v>0</v>
      </c>
      <c r="AJ1006" s="411">
        <f t="shared" ref="AJ1006" si="779">AJ1005</f>
        <v>0</v>
      </c>
      <c r="AK1006" s="411">
        <f t="shared" ref="AK1006" si="780">AK1005</f>
        <v>0</v>
      </c>
      <c r="AL1006" s="411">
        <f t="shared" ref="AL1006" si="781">AL1005</f>
        <v>0</v>
      </c>
      <c r="AM1006" s="311"/>
    </row>
    <row r="1007" spans="1:39" ht="15" hidden="1" customHeight="1" outlineLevel="1">
      <c r="A1007" s="532"/>
      <c r="B1007" s="314"/>
      <c r="C1007" s="312"/>
      <c r="D1007" s="316"/>
      <c r="E1007" s="316"/>
      <c r="F1007" s="316"/>
      <c r="G1007" s="316"/>
      <c r="H1007" s="316"/>
      <c r="I1007" s="316"/>
      <c r="J1007" s="316"/>
      <c r="K1007" s="316"/>
      <c r="L1007" s="316"/>
      <c r="M1007" s="316"/>
      <c r="N1007" s="291"/>
      <c r="O1007" s="316"/>
      <c r="P1007" s="316"/>
      <c r="Q1007" s="316"/>
      <c r="R1007" s="316"/>
      <c r="S1007" s="316"/>
      <c r="T1007" s="316"/>
      <c r="U1007" s="316"/>
      <c r="V1007" s="316"/>
      <c r="W1007" s="316"/>
      <c r="X1007" s="316"/>
      <c r="Y1007" s="416"/>
      <c r="Z1007" s="416"/>
      <c r="AA1007" s="416"/>
      <c r="AB1007" s="416"/>
      <c r="AC1007" s="416"/>
      <c r="AD1007" s="416"/>
      <c r="AE1007" s="416"/>
      <c r="AF1007" s="416"/>
      <c r="AG1007" s="416"/>
      <c r="AH1007" s="416"/>
      <c r="AI1007" s="416"/>
      <c r="AJ1007" s="416"/>
      <c r="AK1007" s="416"/>
      <c r="AL1007" s="416"/>
      <c r="AM1007" s="313"/>
    </row>
    <row r="1008" spans="1:39" ht="15" hidden="1" customHeight="1" outlineLevel="1">
      <c r="A1008" s="532">
        <v>10</v>
      </c>
      <c r="B1008" s="428" t="s">
        <v>103</v>
      </c>
      <c r="C1008" s="291" t="s">
        <v>25</v>
      </c>
      <c r="D1008" s="295"/>
      <c r="E1008" s="295"/>
      <c r="F1008" s="295"/>
      <c r="G1008" s="295"/>
      <c r="H1008" s="295"/>
      <c r="I1008" s="295"/>
      <c r="J1008" s="295"/>
      <c r="K1008" s="295"/>
      <c r="L1008" s="295"/>
      <c r="M1008" s="295"/>
      <c r="N1008" s="295">
        <v>3</v>
      </c>
      <c r="O1008" s="295"/>
      <c r="P1008" s="295"/>
      <c r="Q1008" s="295"/>
      <c r="R1008" s="295"/>
      <c r="S1008" s="295"/>
      <c r="T1008" s="295"/>
      <c r="U1008" s="295"/>
      <c r="V1008" s="295"/>
      <c r="W1008" s="295"/>
      <c r="X1008" s="295"/>
      <c r="Y1008" s="415"/>
      <c r="Z1008" s="415"/>
      <c r="AA1008" s="415"/>
      <c r="AB1008" s="415"/>
      <c r="AC1008" s="415"/>
      <c r="AD1008" s="415"/>
      <c r="AE1008" s="415"/>
      <c r="AF1008" s="415"/>
      <c r="AG1008" s="415"/>
      <c r="AH1008" s="415"/>
      <c r="AI1008" s="415"/>
      <c r="AJ1008" s="415"/>
      <c r="AK1008" s="415"/>
      <c r="AL1008" s="415"/>
      <c r="AM1008" s="296">
        <f>SUM(Y1008:AL1008)</f>
        <v>0</v>
      </c>
    </row>
    <row r="1009" spans="1:40" ht="15" hidden="1" customHeight="1" outlineLevel="1">
      <c r="A1009" s="532"/>
      <c r="B1009" s="294" t="s">
        <v>346</v>
      </c>
      <c r="C1009" s="291" t="s">
        <v>163</v>
      </c>
      <c r="D1009" s="295"/>
      <c r="E1009" s="295"/>
      <c r="F1009" s="295"/>
      <c r="G1009" s="295"/>
      <c r="H1009" s="295"/>
      <c r="I1009" s="295"/>
      <c r="J1009" s="295"/>
      <c r="K1009" s="295"/>
      <c r="L1009" s="295"/>
      <c r="M1009" s="295"/>
      <c r="N1009" s="295">
        <f>N1008</f>
        <v>3</v>
      </c>
      <c r="O1009" s="295"/>
      <c r="P1009" s="295"/>
      <c r="Q1009" s="295"/>
      <c r="R1009" s="295"/>
      <c r="S1009" s="295"/>
      <c r="T1009" s="295"/>
      <c r="U1009" s="295"/>
      <c r="V1009" s="295"/>
      <c r="W1009" s="295"/>
      <c r="X1009" s="295"/>
      <c r="Y1009" s="411">
        <f>Y1008</f>
        <v>0</v>
      </c>
      <c r="Z1009" s="411">
        <f t="shared" ref="Z1009" si="782">Z1008</f>
        <v>0</v>
      </c>
      <c r="AA1009" s="411">
        <f t="shared" ref="AA1009" si="783">AA1008</f>
        <v>0</v>
      </c>
      <c r="AB1009" s="411">
        <f t="shared" ref="AB1009" si="784">AB1008</f>
        <v>0</v>
      </c>
      <c r="AC1009" s="411">
        <f t="shared" ref="AC1009" si="785">AC1008</f>
        <v>0</v>
      </c>
      <c r="AD1009" s="411">
        <f t="shared" ref="AD1009" si="786">AD1008</f>
        <v>0</v>
      </c>
      <c r="AE1009" s="411">
        <f t="shared" ref="AE1009" si="787">AE1008</f>
        <v>0</v>
      </c>
      <c r="AF1009" s="411">
        <f t="shared" ref="AF1009" si="788">AF1008</f>
        <v>0</v>
      </c>
      <c r="AG1009" s="411">
        <f t="shared" ref="AG1009" si="789">AG1008</f>
        <v>0</v>
      </c>
      <c r="AH1009" s="411">
        <f t="shared" ref="AH1009" si="790">AH1008</f>
        <v>0</v>
      </c>
      <c r="AI1009" s="411">
        <f t="shared" ref="AI1009" si="791">AI1008</f>
        <v>0</v>
      </c>
      <c r="AJ1009" s="411">
        <f t="shared" ref="AJ1009" si="792">AJ1008</f>
        <v>0</v>
      </c>
      <c r="AK1009" s="411">
        <f t="shared" ref="AK1009" si="793">AK1008</f>
        <v>0</v>
      </c>
      <c r="AL1009" s="411">
        <f t="shared" ref="AL1009" si="794">AL1008</f>
        <v>0</v>
      </c>
      <c r="AM1009" s="311"/>
    </row>
    <row r="1010" spans="1:40" ht="15" hidden="1" customHeight="1" outlineLevel="1">
      <c r="A1010" s="532"/>
      <c r="B1010" s="314"/>
      <c r="C1010" s="312"/>
      <c r="D1010" s="316"/>
      <c r="E1010" s="316"/>
      <c r="F1010" s="316"/>
      <c r="G1010" s="316"/>
      <c r="H1010" s="316"/>
      <c r="I1010" s="316"/>
      <c r="J1010" s="316"/>
      <c r="K1010" s="316"/>
      <c r="L1010" s="316"/>
      <c r="M1010" s="316"/>
      <c r="N1010" s="291"/>
      <c r="O1010" s="316"/>
      <c r="P1010" s="316"/>
      <c r="Q1010" s="316"/>
      <c r="R1010" s="316"/>
      <c r="S1010" s="316"/>
      <c r="T1010" s="316"/>
      <c r="U1010" s="316"/>
      <c r="V1010" s="316"/>
      <c r="W1010" s="316"/>
      <c r="X1010" s="316"/>
      <c r="Y1010" s="416"/>
      <c r="Z1010" s="417"/>
      <c r="AA1010" s="416"/>
      <c r="AB1010" s="416"/>
      <c r="AC1010" s="416"/>
      <c r="AD1010" s="416"/>
      <c r="AE1010" s="416"/>
      <c r="AF1010" s="416"/>
      <c r="AG1010" s="416"/>
      <c r="AH1010" s="416"/>
      <c r="AI1010" s="416"/>
      <c r="AJ1010" s="416"/>
      <c r="AK1010" s="416"/>
      <c r="AL1010" s="416"/>
      <c r="AM1010" s="313"/>
    </row>
    <row r="1011" spans="1:40" ht="15" hidden="1" customHeight="1" outlineLevel="1">
      <c r="A1011" s="532"/>
      <c r="B1011" s="288" t="s">
        <v>10</v>
      </c>
      <c r="C1011" s="289"/>
      <c r="D1011" s="289"/>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40" ht="15" hidden="1" customHeight="1" outlineLevel="1">
      <c r="A1012" s="532">
        <v>11</v>
      </c>
      <c r="B1012" s="428" t="s">
        <v>104</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40" ht="15" hidden="1" customHeight="1"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795">Z1012</f>
        <v>0</v>
      </c>
      <c r="AA1013" s="411">
        <f t="shared" ref="AA1013" si="796">AA1012</f>
        <v>0</v>
      </c>
      <c r="AB1013" s="411">
        <f t="shared" ref="AB1013" si="797">AB1012</f>
        <v>0</v>
      </c>
      <c r="AC1013" s="411">
        <f t="shared" ref="AC1013" si="798">AC1012</f>
        <v>0</v>
      </c>
      <c r="AD1013" s="411">
        <f t="shared" ref="AD1013" si="799">AD1012</f>
        <v>0</v>
      </c>
      <c r="AE1013" s="411">
        <f t="shared" ref="AE1013" si="800">AE1012</f>
        <v>0</v>
      </c>
      <c r="AF1013" s="411">
        <f t="shared" ref="AF1013" si="801">AF1012</f>
        <v>0</v>
      </c>
      <c r="AG1013" s="411">
        <f t="shared" ref="AG1013" si="802">AG1012</f>
        <v>0</v>
      </c>
      <c r="AH1013" s="411">
        <f t="shared" ref="AH1013" si="803">AH1012</f>
        <v>0</v>
      </c>
      <c r="AI1013" s="411">
        <f t="shared" ref="AI1013" si="804">AI1012</f>
        <v>0</v>
      </c>
      <c r="AJ1013" s="411">
        <f t="shared" ref="AJ1013" si="805">AJ1012</f>
        <v>0</v>
      </c>
      <c r="AK1013" s="411">
        <f t="shared" ref="AK1013" si="806">AK1012</f>
        <v>0</v>
      </c>
      <c r="AL1013" s="411">
        <f t="shared" ref="AL1013" si="807">AL1012</f>
        <v>0</v>
      </c>
      <c r="AM1013" s="297"/>
    </row>
    <row r="1014" spans="1:40" ht="15" hidden="1" customHeight="1" outlineLevel="1">
      <c r="A1014" s="532"/>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1"/>
      <c r="AA1014" s="421"/>
      <c r="AB1014" s="421"/>
      <c r="AC1014" s="421"/>
      <c r="AD1014" s="421"/>
      <c r="AE1014" s="421"/>
      <c r="AF1014" s="421"/>
      <c r="AG1014" s="421"/>
      <c r="AH1014" s="421"/>
      <c r="AI1014" s="421"/>
      <c r="AJ1014" s="421"/>
      <c r="AK1014" s="421"/>
      <c r="AL1014" s="421"/>
      <c r="AM1014" s="306"/>
    </row>
    <row r="1015" spans="1:40" ht="28.5" hidden="1" customHeight="1" outlineLevel="1">
      <c r="A1015" s="532">
        <v>12</v>
      </c>
      <c r="B1015" s="428" t="s">
        <v>105</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0"/>
      <c r="Z1015" s="415"/>
      <c r="AA1015" s="415"/>
      <c r="AB1015" s="415"/>
      <c r="AC1015" s="415"/>
      <c r="AD1015" s="415"/>
      <c r="AE1015" s="415"/>
      <c r="AF1015" s="415"/>
      <c r="AG1015" s="415"/>
      <c r="AH1015" s="415"/>
      <c r="AI1015" s="415"/>
      <c r="AJ1015" s="415"/>
      <c r="AK1015" s="415"/>
      <c r="AL1015" s="415"/>
      <c r="AM1015" s="296">
        <f>SUM(Y1015:AL1015)</f>
        <v>0</v>
      </c>
    </row>
    <row r="1016" spans="1:40" ht="15" hidden="1" customHeight="1"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 si="808">Z1015</f>
        <v>0</v>
      </c>
      <c r="AA1016" s="411">
        <f t="shared" ref="AA1016" si="809">AA1015</f>
        <v>0</v>
      </c>
      <c r="AB1016" s="411">
        <f t="shared" ref="AB1016" si="810">AB1015</f>
        <v>0</v>
      </c>
      <c r="AC1016" s="411">
        <f t="shared" ref="AC1016" si="811">AC1015</f>
        <v>0</v>
      </c>
      <c r="AD1016" s="411">
        <f t="shared" ref="AD1016" si="812">AD1015</f>
        <v>0</v>
      </c>
      <c r="AE1016" s="411">
        <f t="shared" ref="AE1016" si="813">AE1015</f>
        <v>0</v>
      </c>
      <c r="AF1016" s="411">
        <f t="shared" ref="AF1016" si="814">AF1015</f>
        <v>0</v>
      </c>
      <c r="AG1016" s="411">
        <f t="shared" ref="AG1016" si="815">AG1015</f>
        <v>0</v>
      </c>
      <c r="AH1016" s="411">
        <f t="shared" ref="AH1016" si="816">AH1015</f>
        <v>0</v>
      </c>
      <c r="AI1016" s="411">
        <f t="shared" ref="AI1016" si="817">AI1015</f>
        <v>0</v>
      </c>
      <c r="AJ1016" s="411">
        <f t="shared" ref="AJ1016" si="818">AJ1015</f>
        <v>0</v>
      </c>
      <c r="AK1016" s="411">
        <f t="shared" ref="AK1016" si="819">AK1015</f>
        <v>0</v>
      </c>
      <c r="AL1016" s="411">
        <f t="shared" ref="AL1016" si="820">AL1015</f>
        <v>0</v>
      </c>
      <c r="AM1016" s="297"/>
    </row>
    <row r="1017" spans="1:40" ht="15" hidden="1" customHeight="1" outlineLevel="1">
      <c r="A1017" s="532"/>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2"/>
      <c r="Z1017" s="422"/>
      <c r="AA1017" s="412"/>
      <c r="AB1017" s="412"/>
      <c r="AC1017" s="412"/>
      <c r="AD1017" s="412"/>
      <c r="AE1017" s="412"/>
      <c r="AF1017" s="412"/>
      <c r="AG1017" s="412"/>
      <c r="AH1017" s="412"/>
      <c r="AI1017" s="412"/>
      <c r="AJ1017" s="412"/>
      <c r="AK1017" s="412"/>
      <c r="AL1017" s="412"/>
      <c r="AM1017" s="306"/>
    </row>
    <row r="1018" spans="1:40" ht="15" hidden="1" customHeight="1" outlineLevel="1">
      <c r="A1018" s="532">
        <v>13</v>
      </c>
      <c r="B1018" s="428" t="s">
        <v>106</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10"/>
      <c r="Z1018" s="415"/>
      <c r="AA1018" s="415"/>
      <c r="AB1018" s="415"/>
      <c r="AC1018" s="415"/>
      <c r="AD1018" s="415"/>
      <c r="AE1018" s="415"/>
      <c r="AF1018" s="415"/>
      <c r="AG1018" s="415"/>
      <c r="AH1018" s="415"/>
      <c r="AI1018" s="415"/>
      <c r="AJ1018" s="415"/>
      <c r="AK1018" s="415"/>
      <c r="AL1018" s="415"/>
      <c r="AM1018" s="296">
        <f>SUM(Y1018:AL1018)</f>
        <v>0</v>
      </c>
    </row>
    <row r="1019" spans="1:40" ht="15" hidden="1" customHeight="1" outlineLevel="1">
      <c r="A1019" s="532"/>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 si="821">Z1018</f>
        <v>0</v>
      </c>
      <c r="AA1019" s="411">
        <f t="shared" ref="AA1019" si="822">AA1018</f>
        <v>0</v>
      </c>
      <c r="AB1019" s="411">
        <f t="shared" ref="AB1019" si="823">AB1018</f>
        <v>0</v>
      </c>
      <c r="AC1019" s="411">
        <f t="shared" ref="AC1019" si="824">AC1018</f>
        <v>0</v>
      </c>
      <c r="AD1019" s="411">
        <f t="shared" ref="AD1019" si="825">AD1018</f>
        <v>0</v>
      </c>
      <c r="AE1019" s="411">
        <f t="shared" ref="AE1019" si="826">AE1018</f>
        <v>0</v>
      </c>
      <c r="AF1019" s="411">
        <f t="shared" ref="AF1019" si="827">AF1018</f>
        <v>0</v>
      </c>
      <c r="AG1019" s="411">
        <f t="shared" ref="AG1019" si="828">AG1018</f>
        <v>0</v>
      </c>
      <c r="AH1019" s="411">
        <f t="shared" ref="AH1019" si="829">AH1018</f>
        <v>0</v>
      </c>
      <c r="AI1019" s="411">
        <f t="shared" ref="AI1019" si="830">AI1018</f>
        <v>0</v>
      </c>
      <c r="AJ1019" s="411">
        <f t="shared" ref="AJ1019" si="831">AJ1018</f>
        <v>0</v>
      </c>
      <c r="AK1019" s="411">
        <f t="shared" ref="AK1019" si="832">AK1018</f>
        <v>0</v>
      </c>
      <c r="AL1019" s="411">
        <f t="shared" ref="AL1019" si="833">AL1018</f>
        <v>0</v>
      </c>
      <c r="AM1019" s="306"/>
    </row>
    <row r="1020" spans="1:40" ht="15" hidden="1" customHeight="1" outlineLevel="1">
      <c r="A1020" s="532"/>
      <c r="B1020" s="315"/>
      <c r="C1020" s="305"/>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40" ht="15" hidden="1" customHeight="1" outlineLevel="1">
      <c r="A1021" s="532"/>
      <c r="B1021" s="288" t="s">
        <v>107</v>
      </c>
      <c r="C1021" s="289"/>
      <c r="D1021" s="290"/>
      <c r="E1021" s="290"/>
      <c r="F1021" s="290"/>
      <c r="G1021" s="290"/>
      <c r="H1021" s="290"/>
      <c r="I1021" s="290"/>
      <c r="J1021" s="290"/>
      <c r="K1021" s="290"/>
      <c r="L1021" s="290"/>
      <c r="M1021" s="290"/>
      <c r="N1021" s="290"/>
      <c r="O1021" s="290"/>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t="15" hidden="1" customHeight="1" outlineLevel="1">
      <c r="A1022" s="532">
        <v>14</v>
      </c>
      <c r="B1022" s="315" t="s">
        <v>108</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10"/>
      <c r="Z1022" s="410"/>
      <c r="AA1022" s="410"/>
      <c r="AB1022" s="410"/>
      <c r="AC1022" s="410"/>
      <c r="AD1022" s="410"/>
      <c r="AE1022" s="410"/>
      <c r="AF1022" s="410"/>
      <c r="AG1022" s="410"/>
      <c r="AH1022" s="410"/>
      <c r="AI1022" s="410"/>
      <c r="AJ1022" s="410"/>
      <c r="AK1022" s="410"/>
      <c r="AL1022" s="410"/>
      <c r="AM1022" s="296">
        <f>SUM(Y1022:AL1022)</f>
        <v>0</v>
      </c>
    </row>
    <row r="1023" spans="1:40" ht="15" hidden="1" customHeight="1" outlineLevel="1">
      <c r="A1023" s="532"/>
      <c r="B1023" s="294" t="s">
        <v>346</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 si="834">Z1022</f>
        <v>0</v>
      </c>
      <c r="AA1023" s="411">
        <f t="shared" ref="AA1023" si="835">AA1022</f>
        <v>0</v>
      </c>
      <c r="AB1023" s="411">
        <f t="shared" ref="AB1023" si="836">AB1022</f>
        <v>0</v>
      </c>
      <c r="AC1023" s="411">
        <f t="shared" ref="AC1023" si="837">AC1022</f>
        <v>0</v>
      </c>
      <c r="AD1023" s="411">
        <f t="shared" ref="AD1023" si="838">AD1022</f>
        <v>0</v>
      </c>
      <c r="AE1023" s="411">
        <f t="shared" ref="AE1023" si="839">AE1022</f>
        <v>0</v>
      </c>
      <c r="AF1023" s="411">
        <f t="shared" ref="AF1023" si="840">AF1022</f>
        <v>0</v>
      </c>
      <c r="AG1023" s="411">
        <f t="shared" ref="AG1023" si="841">AG1022</f>
        <v>0</v>
      </c>
      <c r="AH1023" s="411">
        <f t="shared" ref="AH1023" si="842">AH1022</f>
        <v>0</v>
      </c>
      <c r="AI1023" s="411">
        <f t="shared" ref="AI1023" si="843">AI1022</f>
        <v>0</v>
      </c>
      <c r="AJ1023" s="411">
        <f t="shared" ref="AJ1023" si="844">AJ1022</f>
        <v>0</v>
      </c>
      <c r="AK1023" s="411">
        <f t="shared" ref="AK1023" si="845">AK1022</f>
        <v>0</v>
      </c>
      <c r="AL1023" s="411">
        <f t="shared" ref="AL1023" si="846">AL1022</f>
        <v>0</v>
      </c>
      <c r="AM1023" s="297"/>
    </row>
    <row r="1024" spans="1:40" ht="15" hidden="1" customHeight="1" outlineLevel="1">
      <c r="A1024" s="532"/>
      <c r="B1024" s="315"/>
      <c r="C1024" s="305"/>
      <c r="D1024" s="291"/>
      <c r="E1024" s="291"/>
      <c r="F1024" s="291"/>
      <c r="G1024" s="291"/>
      <c r="H1024" s="291"/>
      <c r="I1024" s="291"/>
      <c r="J1024" s="291"/>
      <c r="K1024" s="291"/>
      <c r="L1024" s="291"/>
      <c r="M1024" s="291"/>
      <c r="N1024" s="468"/>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1"/>
      <c r="AN1024" s="629"/>
    </row>
    <row r="1025" spans="1:40" s="309" customFormat="1" ht="15.75" hidden="1" outlineLevel="1">
      <c r="A1025" s="532"/>
      <c r="B1025" s="288" t="s">
        <v>490</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517"/>
      <c r="AN1025" s="630"/>
    </row>
    <row r="1026" spans="1:40" hidden="1" outlineLevel="1">
      <c r="A1026" s="532">
        <v>15</v>
      </c>
      <c r="B1026" s="294" t="s">
        <v>495</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631">
        <f>SUM(Y1026:AL1026)</f>
        <v>0</v>
      </c>
      <c r="AN1026" s="629"/>
    </row>
    <row r="1027" spans="1:40" hidden="1" outlineLevel="1">
      <c r="A1027" s="532"/>
      <c r="B1027" s="294" t="s">
        <v>346</v>
      </c>
      <c r="C1027" s="291" t="s">
        <v>163</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Z1026</f>
        <v>0</v>
      </c>
      <c r="AA1027" s="411">
        <f t="shared" ref="AA1027:AL1027" si="847">AA1026</f>
        <v>0</v>
      </c>
      <c r="AB1027" s="411">
        <f t="shared" si="847"/>
        <v>0</v>
      </c>
      <c r="AC1027" s="411">
        <f t="shared" si="847"/>
        <v>0</v>
      </c>
      <c r="AD1027" s="411">
        <f>AD1026</f>
        <v>0</v>
      </c>
      <c r="AE1027" s="411">
        <f t="shared" si="847"/>
        <v>0</v>
      </c>
      <c r="AF1027" s="411">
        <f t="shared" si="847"/>
        <v>0</v>
      </c>
      <c r="AG1027" s="411">
        <f t="shared" si="847"/>
        <v>0</v>
      </c>
      <c r="AH1027" s="411">
        <f t="shared" si="847"/>
        <v>0</v>
      </c>
      <c r="AI1027" s="411">
        <f t="shared" si="847"/>
        <v>0</v>
      </c>
      <c r="AJ1027" s="411">
        <f t="shared" si="847"/>
        <v>0</v>
      </c>
      <c r="AK1027" s="411">
        <f t="shared" si="847"/>
        <v>0</v>
      </c>
      <c r="AL1027" s="411">
        <f t="shared" si="847"/>
        <v>0</v>
      </c>
      <c r="AM1027" s="297"/>
    </row>
    <row r="1028" spans="1:40" hidden="1" outlineLevel="1">
      <c r="A1028" s="532"/>
      <c r="B1028" s="315"/>
      <c r="C1028" s="305"/>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12"/>
      <c r="AA1028" s="412"/>
      <c r="AB1028" s="412"/>
      <c r="AC1028" s="412"/>
      <c r="AD1028" s="412"/>
      <c r="AE1028" s="412"/>
      <c r="AF1028" s="412"/>
      <c r="AG1028" s="412"/>
      <c r="AH1028" s="412"/>
      <c r="AI1028" s="412"/>
      <c r="AJ1028" s="412"/>
      <c r="AK1028" s="412"/>
      <c r="AL1028" s="412"/>
      <c r="AM1028" s="306"/>
    </row>
    <row r="1029" spans="1:40" s="283" customFormat="1" hidden="1" outlineLevel="1">
      <c r="A1029" s="532">
        <v>16</v>
      </c>
      <c r="B1029" s="324" t="s">
        <v>491</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40" s="283" customFormat="1" hidden="1" outlineLevel="1">
      <c r="A1030" s="532"/>
      <c r="B1030" s="294" t="s">
        <v>346</v>
      </c>
      <c r="C1030" s="291" t="s">
        <v>163</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AK1030" si="848">Z1029</f>
        <v>0</v>
      </c>
      <c r="AA1030" s="411">
        <f t="shared" si="848"/>
        <v>0</v>
      </c>
      <c r="AB1030" s="411">
        <f t="shared" si="848"/>
        <v>0</v>
      </c>
      <c r="AC1030" s="411">
        <f t="shared" si="848"/>
        <v>0</v>
      </c>
      <c r="AD1030" s="411">
        <f t="shared" si="848"/>
        <v>0</v>
      </c>
      <c r="AE1030" s="411">
        <f t="shared" si="848"/>
        <v>0</v>
      </c>
      <c r="AF1030" s="411">
        <f t="shared" si="848"/>
        <v>0</v>
      </c>
      <c r="AG1030" s="411">
        <f t="shared" si="848"/>
        <v>0</v>
      </c>
      <c r="AH1030" s="411">
        <f t="shared" si="848"/>
        <v>0</v>
      </c>
      <c r="AI1030" s="411">
        <f t="shared" si="848"/>
        <v>0</v>
      </c>
      <c r="AJ1030" s="411">
        <f t="shared" si="848"/>
        <v>0</v>
      </c>
      <c r="AK1030" s="411">
        <f t="shared" si="848"/>
        <v>0</v>
      </c>
      <c r="AL1030" s="411">
        <f>AL1029</f>
        <v>0</v>
      </c>
      <c r="AM1030" s="297"/>
    </row>
    <row r="1031" spans="1:40" s="283" customFormat="1" hidden="1" outlineLevel="1">
      <c r="A1031" s="532"/>
      <c r="B1031" s="32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12"/>
      <c r="AA1031" s="412"/>
      <c r="AB1031" s="412"/>
      <c r="AC1031" s="412"/>
      <c r="AD1031" s="412"/>
      <c r="AE1031" s="416"/>
      <c r="AF1031" s="416"/>
      <c r="AG1031" s="416"/>
      <c r="AH1031" s="416"/>
      <c r="AI1031" s="416"/>
      <c r="AJ1031" s="416"/>
      <c r="AK1031" s="416"/>
      <c r="AL1031" s="416"/>
      <c r="AM1031" s="313"/>
    </row>
    <row r="1032" spans="1:40" ht="15.75" hidden="1" outlineLevel="1">
      <c r="A1032" s="532"/>
      <c r="B1032" s="519" t="s">
        <v>496</v>
      </c>
      <c r="C1032" s="320"/>
      <c r="D1032" s="290"/>
      <c r="E1032" s="289"/>
      <c r="F1032" s="289"/>
      <c r="G1032" s="289"/>
      <c r="H1032" s="289"/>
      <c r="I1032" s="289"/>
      <c r="J1032" s="289"/>
      <c r="K1032" s="289"/>
      <c r="L1032" s="289"/>
      <c r="M1032" s="289"/>
      <c r="N1032" s="290"/>
      <c r="O1032" s="289"/>
      <c r="P1032" s="289"/>
      <c r="Q1032" s="289"/>
      <c r="R1032" s="289"/>
      <c r="S1032" s="289"/>
      <c r="T1032" s="289"/>
      <c r="U1032" s="289"/>
      <c r="V1032" s="289"/>
      <c r="W1032" s="289"/>
      <c r="X1032" s="289"/>
      <c r="Y1032" s="414"/>
      <c r="Z1032" s="414"/>
      <c r="AA1032" s="414"/>
      <c r="AB1032" s="414"/>
      <c r="AC1032" s="414"/>
      <c r="AD1032" s="414"/>
      <c r="AE1032" s="414"/>
      <c r="AF1032" s="414"/>
      <c r="AG1032" s="414"/>
      <c r="AH1032" s="414"/>
      <c r="AI1032" s="414"/>
      <c r="AJ1032" s="414"/>
      <c r="AK1032" s="414"/>
      <c r="AL1032" s="414"/>
      <c r="AM1032" s="292"/>
    </row>
    <row r="1033" spans="1:40" hidden="1" outlineLevel="1">
      <c r="A1033" s="532">
        <v>17</v>
      </c>
      <c r="B1033" s="428" t="s">
        <v>112</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1:40" hidden="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849">Z1033</f>
        <v>0</v>
      </c>
      <c r="AA1034" s="411">
        <f t="shared" si="849"/>
        <v>0</v>
      </c>
      <c r="AB1034" s="411">
        <f t="shared" si="849"/>
        <v>0</v>
      </c>
      <c r="AC1034" s="411">
        <f t="shared" si="849"/>
        <v>0</v>
      </c>
      <c r="AD1034" s="411">
        <f t="shared" si="849"/>
        <v>0</v>
      </c>
      <c r="AE1034" s="411">
        <f t="shared" si="849"/>
        <v>0</v>
      </c>
      <c r="AF1034" s="411">
        <f t="shared" si="849"/>
        <v>0</v>
      </c>
      <c r="AG1034" s="411">
        <f t="shared" si="849"/>
        <v>0</v>
      </c>
      <c r="AH1034" s="411">
        <f t="shared" si="849"/>
        <v>0</v>
      </c>
      <c r="AI1034" s="411">
        <f t="shared" si="849"/>
        <v>0</v>
      </c>
      <c r="AJ1034" s="411">
        <f t="shared" si="849"/>
        <v>0</v>
      </c>
      <c r="AK1034" s="411">
        <f t="shared" si="849"/>
        <v>0</v>
      </c>
      <c r="AL1034" s="411">
        <f t="shared" si="849"/>
        <v>0</v>
      </c>
      <c r="AM1034" s="306"/>
    </row>
    <row r="1035" spans="1:40" hidden="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40" hidden="1" outlineLevel="1">
      <c r="A1036" s="532">
        <v>18</v>
      </c>
      <c r="B1036" s="428" t="s">
        <v>109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1:40" hidden="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L1037" si="850">Z1036</f>
        <v>0</v>
      </c>
      <c r="AA1037" s="411">
        <f t="shared" si="850"/>
        <v>0</v>
      </c>
      <c r="AB1037" s="411">
        <f t="shared" si="850"/>
        <v>0</v>
      </c>
      <c r="AC1037" s="411">
        <f t="shared" si="850"/>
        <v>0</v>
      </c>
      <c r="AD1037" s="411">
        <f t="shared" si="850"/>
        <v>0</v>
      </c>
      <c r="AE1037" s="411">
        <f t="shared" si="850"/>
        <v>0</v>
      </c>
      <c r="AF1037" s="411">
        <f t="shared" si="850"/>
        <v>0</v>
      </c>
      <c r="AG1037" s="411">
        <f t="shared" si="850"/>
        <v>0</v>
      </c>
      <c r="AH1037" s="411">
        <f t="shared" si="850"/>
        <v>0</v>
      </c>
      <c r="AI1037" s="411">
        <f t="shared" si="850"/>
        <v>0</v>
      </c>
      <c r="AJ1037" s="411">
        <f t="shared" si="850"/>
        <v>0</v>
      </c>
      <c r="AK1037" s="411">
        <f t="shared" si="850"/>
        <v>0</v>
      </c>
      <c r="AL1037" s="411">
        <f t="shared" si="850"/>
        <v>0</v>
      </c>
      <c r="AM1037" s="306"/>
    </row>
    <row r="1038" spans="1:40" hidden="1" outlineLevel="1">
      <c r="A1038" s="532"/>
      <c r="B1038" s="322"/>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3"/>
      <c r="Z1038" s="424"/>
      <c r="AA1038" s="424"/>
      <c r="AB1038" s="424"/>
      <c r="AC1038" s="424"/>
      <c r="AD1038" s="424"/>
      <c r="AE1038" s="424"/>
      <c r="AF1038" s="424"/>
      <c r="AG1038" s="424"/>
      <c r="AH1038" s="424"/>
      <c r="AI1038" s="424"/>
      <c r="AJ1038" s="424"/>
      <c r="AK1038" s="424"/>
      <c r="AL1038" s="424"/>
      <c r="AM1038" s="297"/>
    </row>
    <row r="1039" spans="1:40" hidden="1" outlineLevel="1">
      <c r="A1039" s="532">
        <v>19</v>
      </c>
      <c r="B1039" s="428" t="s">
        <v>111</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0"/>
      <c r="AA1039" s="410"/>
      <c r="AB1039" s="410"/>
      <c r="AC1039" s="410"/>
      <c r="AD1039" s="410"/>
      <c r="AE1039" s="410"/>
      <c r="AF1039" s="415"/>
      <c r="AG1039" s="415"/>
      <c r="AH1039" s="415"/>
      <c r="AI1039" s="415"/>
      <c r="AJ1039" s="415"/>
      <c r="AK1039" s="415"/>
      <c r="AL1039" s="415"/>
      <c r="AM1039" s="296">
        <f>SUM(Y1039:AL1039)</f>
        <v>0</v>
      </c>
    </row>
    <row r="1040" spans="1:40" hidden="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L1040" si="851">Z1039</f>
        <v>0</v>
      </c>
      <c r="AA1040" s="411">
        <f t="shared" si="851"/>
        <v>0</v>
      </c>
      <c r="AB1040" s="411">
        <f t="shared" si="851"/>
        <v>0</v>
      </c>
      <c r="AC1040" s="411">
        <f t="shared" si="851"/>
        <v>0</v>
      </c>
      <c r="AD1040" s="411">
        <f t="shared" si="851"/>
        <v>0</v>
      </c>
      <c r="AE1040" s="411">
        <f t="shared" si="851"/>
        <v>0</v>
      </c>
      <c r="AF1040" s="411">
        <f t="shared" si="851"/>
        <v>0</v>
      </c>
      <c r="AG1040" s="411">
        <f t="shared" si="851"/>
        <v>0</v>
      </c>
      <c r="AH1040" s="411">
        <f t="shared" si="851"/>
        <v>0</v>
      </c>
      <c r="AI1040" s="411">
        <f t="shared" si="851"/>
        <v>0</v>
      </c>
      <c r="AJ1040" s="411">
        <f t="shared" si="851"/>
        <v>0</v>
      </c>
      <c r="AK1040" s="411">
        <f t="shared" si="851"/>
        <v>0</v>
      </c>
      <c r="AL1040" s="411">
        <f t="shared" si="851"/>
        <v>0</v>
      </c>
      <c r="AM1040" s="297"/>
    </row>
    <row r="1041" spans="1:39" hidden="1" outlineLevel="1">
      <c r="A1041" s="532"/>
      <c r="B1041" s="322"/>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12"/>
      <c r="AA1041" s="412"/>
      <c r="AB1041" s="412"/>
      <c r="AC1041" s="412"/>
      <c r="AD1041" s="412"/>
      <c r="AE1041" s="412"/>
      <c r="AF1041" s="412"/>
      <c r="AG1041" s="412"/>
      <c r="AH1041" s="412"/>
      <c r="AI1041" s="412"/>
      <c r="AJ1041" s="412"/>
      <c r="AK1041" s="412"/>
      <c r="AL1041" s="412"/>
      <c r="AM1041" s="306"/>
    </row>
    <row r="1042" spans="1:39" hidden="1" outlineLevel="1">
      <c r="A1042" s="532">
        <v>20</v>
      </c>
      <c r="B1042" s="428" t="s">
        <v>110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0"/>
      <c r="AA1042" s="410"/>
      <c r="AB1042" s="410"/>
      <c r="AC1042" s="410"/>
      <c r="AD1042" s="410"/>
      <c r="AE1042" s="410"/>
      <c r="AF1042" s="415"/>
      <c r="AG1042" s="415"/>
      <c r="AH1042" s="415"/>
      <c r="AI1042" s="415"/>
      <c r="AJ1042" s="415"/>
      <c r="AK1042" s="415"/>
      <c r="AL1042" s="415"/>
      <c r="AM1042" s="296">
        <f>SUM(Y1042:AL1042)</f>
        <v>0</v>
      </c>
    </row>
    <row r="1043" spans="1:39" hidden="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852">Y1042</f>
        <v>0</v>
      </c>
      <c r="Z1043" s="411">
        <f t="shared" si="852"/>
        <v>0</v>
      </c>
      <c r="AA1043" s="411">
        <f t="shared" si="852"/>
        <v>0</v>
      </c>
      <c r="AB1043" s="411">
        <f t="shared" si="852"/>
        <v>0</v>
      </c>
      <c r="AC1043" s="411">
        <f t="shared" si="852"/>
        <v>0</v>
      </c>
      <c r="AD1043" s="411">
        <f t="shared" si="852"/>
        <v>0</v>
      </c>
      <c r="AE1043" s="411">
        <f t="shared" si="852"/>
        <v>0</v>
      </c>
      <c r="AF1043" s="411">
        <f t="shared" si="852"/>
        <v>0</v>
      </c>
      <c r="AG1043" s="411">
        <f t="shared" si="852"/>
        <v>0</v>
      </c>
      <c r="AH1043" s="411">
        <f t="shared" si="852"/>
        <v>0</v>
      </c>
      <c r="AI1043" s="411">
        <f t="shared" si="852"/>
        <v>0</v>
      </c>
      <c r="AJ1043" s="411">
        <f t="shared" si="852"/>
        <v>0</v>
      </c>
      <c r="AK1043" s="411">
        <f t="shared" si="852"/>
        <v>0</v>
      </c>
      <c r="AL1043" s="411">
        <f t="shared" si="852"/>
        <v>0</v>
      </c>
      <c r="AM1043" s="306"/>
    </row>
    <row r="1044" spans="1:39" ht="15.75" hidden="1" outlineLevel="1">
      <c r="A1044" s="532"/>
      <c r="B1044" s="323"/>
      <c r="C1044" s="300"/>
      <c r="D1044" s="291"/>
      <c r="E1044" s="291"/>
      <c r="F1044" s="291"/>
      <c r="G1044" s="291"/>
      <c r="H1044" s="291"/>
      <c r="I1044" s="291"/>
      <c r="J1044" s="291"/>
      <c r="K1044" s="291"/>
      <c r="L1044" s="291"/>
      <c r="M1044" s="291"/>
      <c r="N1044" s="300"/>
      <c r="O1044" s="291"/>
      <c r="P1044" s="291"/>
      <c r="Q1044" s="291"/>
      <c r="R1044" s="291"/>
      <c r="S1044" s="291"/>
      <c r="T1044" s="291"/>
      <c r="U1044" s="291"/>
      <c r="V1044" s="291"/>
      <c r="W1044" s="291"/>
      <c r="X1044" s="291"/>
      <c r="Y1044" s="412"/>
      <c r="Z1044" s="412"/>
      <c r="AA1044" s="412"/>
      <c r="AB1044" s="412"/>
      <c r="AC1044" s="412"/>
      <c r="AD1044" s="412"/>
      <c r="AE1044" s="412"/>
      <c r="AF1044" s="412"/>
      <c r="AG1044" s="412"/>
      <c r="AH1044" s="412"/>
      <c r="AI1044" s="412"/>
      <c r="AJ1044" s="412"/>
      <c r="AK1044" s="412"/>
      <c r="AL1044" s="412"/>
      <c r="AM1044" s="306"/>
    </row>
    <row r="1045" spans="1:39" ht="15.75" hidden="1" outlineLevel="1">
      <c r="A1045" s="532"/>
      <c r="B1045" s="518" t="s">
        <v>503</v>
      </c>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22"/>
      <c r="Z1045" s="425"/>
      <c r="AA1045" s="425"/>
      <c r="AB1045" s="425"/>
      <c r="AC1045" s="425"/>
      <c r="AD1045" s="425"/>
      <c r="AE1045" s="425"/>
      <c r="AF1045" s="425"/>
      <c r="AG1045" s="425"/>
      <c r="AH1045" s="425"/>
      <c r="AI1045" s="425"/>
      <c r="AJ1045" s="425"/>
      <c r="AK1045" s="425"/>
      <c r="AL1045" s="425"/>
      <c r="AM1045" s="306"/>
    </row>
    <row r="1046" spans="1:39" ht="15.75" hidden="1" outlineLevel="1">
      <c r="A1046" s="532"/>
      <c r="B1046" s="504" t="s">
        <v>499</v>
      </c>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32">
        <v>21</v>
      </c>
      <c r="B1047" s="428" t="s">
        <v>113</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1:39" ht="15" hidden="1" customHeight="1" outlineLevel="1">
      <c r="A1048" s="532"/>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853">Z1047</f>
        <v>0</v>
      </c>
      <c r="AA1048" s="411">
        <f t="shared" ref="AA1048" si="854">AA1047</f>
        <v>0</v>
      </c>
      <c r="AB1048" s="411">
        <f t="shared" ref="AB1048" si="855">AB1047</f>
        <v>0</v>
      </c>
      <c r="AC1048" s="411">
        <f t="shared" ref="AC1048" si="856">AC1047</f>
        <v>0</v>
      </c>
      <c r="AD1048" s="411">
        <f t="shared" ref="AD1048" si="857">AD1047</f>
        <v>0</v>
      </c>
      <c r="AE1048" s="411">
        <f t="shared" ref="AE1048" si="858">AE1047</f>
        <v>0</v>
      </c>
      <c r="AF1048" s="411">
        <f t="shared" ref="AF1048" si="859">AF1047</f>
        <v>0</v>
      </c>
      <c r="AG1048" s="411">
        <f t="shared" ref="AG1048" si="860">AG1047</f>
        <v>0</v>
      </c>
      <c r="AH1048" s="411">
        <f t="shared" ref="AH1048" si="861">AH1047</f>
        <v>0</v>
      </c>
      <c r="AI1048" s="411">
        <f t="shared" ref="AI1048" si="862">AI1047</f>
        <v>0</v>
      </c>
      <c r="AJ1048" s="411">
        <f t="shared" ref="AJ1048" si="863">AJ1047</f>
        <v>0</v>
      </c>
      <c r="AK1048" s="411">
        <f t="shared" ref="AK1048" si="864">AK1047</f>
        <v>0</v>
      </c>
      <c r="AL1048" s="411">
        <f t="shared" ref="AL1048" si="865">AL1047</f>
        <v>0</v>
      </c>
      <c r="AM1048" s="306"/>
    </row>
    <row r="1049" spans="1:39" ht="15" hidden="1" customHeight="1" outlineLevel="1">
      <c r="A1049" s="532"/>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32">
        <v>22</v>
      </c>
      <c r="B1050" s="428" t="s">
        <v>114</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1:39" ht="15" hidden="1" customHeight="1" outlineLevel="1">
      <c r="A1051" s="532"/>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866">Z1050</f>
        <v>0</v>
      </c>
      <c r="AA1051" s="411">
        <f t="shared" ref="AA1051" si="867">AA1050</f>
        <v>0</v>
      </c>
      <c r="AB1051" s="411">
        <f t="shared" ref="AB1051" si="868">AB1050</f>
        <v>0</v>
      </c>
      <c r="AC1051" s="411">
        <f t="shared" ref="AC1051" si="869">AC1050</f>
        <v>0</v>
      </c>
      <c r="AD1051" s="411">
        <f t="shared" ref="AD1051" si="870">AD1050</f>
        <v>0</v>
      </c>
      <c r="AE1051" s="411">
        <f t="shared" ref="AE1051" si="871">AE1050</f>
        <v>0</v>
      </c>
      <c r="AF1051" s="411">
        <f t="shared" ref="AF1051" si="872">AF1050</f>
        <v>0</v>
      </c>
      <c r="AG1051" s="411">
        <f t="shared" ref="AG1051" si="873">AG1050</f>
        <v>0</v>
      </c>
      <c r="AH1051" s="411">
        <f t="shared" ref="AH1051" si="874">AH1050</f>
        <v>0</v>
      </c>
      <c r="AI1051" s="411">
        <f t="shared" ref="AI1051" si="875">AI1050</f>
        <v>0</v>
      </c>
      <c r="AJ1051" s="411">
        <f t="shared" ref="AJ1051" si="876">AJ1050</f>
        <v>0</v>
      </c>
      <c r="AK1051" s="411">
        <f t="shared" ref="AK1051" si="877">AK1050</f>
        <v>0</v>
      </c>
      <c r="AL1051" s="411">
        <f t="shared" ref="AL1051" si="878">AL1050</f>
        <v>0</v>
      </c>
      <c r="AM1051" s="306"/>
    </row>
    <row r="1052" spans="1:39" ht="15" hidden="1" customHeight="1" outlineLevel="1">
      <c r="A1052" s="532"/>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2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32">
        <v>23</v>
      </c>
      <c r="B1053" s="428" t="s">
        <v>115</v>
      </c>
      <c r="C1053" s="291" t="s">
        <v>25</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c r="Z1053" s="410"/>
      <c r="AA1053" s="410"/>
      <c r="AB1053" s="410"/>
      <c r="AC1053" s="410"/>
      <c r="AD1053" s="410"/>
      <c r="AE1053" s="410"/>
      <c r="AF1053" s="410"/>
      <c r="AG1053" s="410"/>
      <c r="AH1053" s="410"/>
      <c r="AI1053" s="410"/>
      <c r="AJ1053" s="410"/>
      <c r="AK1053" s="410"/>
      <c r="AL1053" s="410"/>
      <c r="AM1053" s="296">
        <f>SUM(Y1053:AL1053)</f>
        <v>0</v>
      </c>
    </row>
    <row r="1054" spans="1:39" ht="15" hidden="1" customHeight="1" outlineLevel="1">
      <c r="A1054" s="532"/>
      <c r="B1054" s="294" t="s">
        <v>346</v>
      </c>
      <c r="C1054" s="291" t="s">
        <v>163</v>
      </c>
      <c r="D1054" s="295"/>
      <c r="E1054" s="295"/>
      <c r="F1054" s="295"/>
      <c r="G1054" s="295"/>
      <c r="H1054" s="295"/>
      <c r="I1054" s="295"/>
      <c r="J1054" s="295"/>
      <c r="K1054" s="295"/>
      <c r="L1054" s="295"/>
      <c r="M1054" s="295"/>
      <c r="N1054" s="291"/>
      <c r="O1054" s="295"/>
      <c r="P1054" s="295"/>
      <c r="Q1054" s="295"/>
      <c r="R1054" s="295"/>
      <c r="S1054" s="295"/>
      <c r="T1054" s="295"/>
      <c r="U1054" s="295"/>
      <c r="V1054" s="295"/>
      <c r="W1054" s="295"/>
      <c r="X1054" s="295"/>
      <c r="Y1054" s="411">
        <f>Y1053</f>
        <v>0</v>
      </c>
      <c r="Z1054" s="411">
        <f t="shared" ref="Z1054" si="879">Z1053</f>
        <v>0</v>
      </c>
      <c r="AA1054" s="411">
        <f t="shared" ref="AA1054" si="880">AA1053</f>
        <v>0</v>
      </c>
      <c r="AB1054" s="411">
        <f t="shared" ref="AB1054" si="881">AB1053</f>
        <v>0</v>
      </c>
      <c r="AC1054" s="411">
        <f t="shared" ref="AC1054" si="882">AC1053</f>
        <v>0</v>
      </c>
      <c r="AD1054" s="411">
        <f t="shared" ref="AD1054" si="883">AD1053</f>
        <v>0</v>
      </c>
      <c r="AE1054" s="411">
        <f t="shared" ref="AE1054" si="884">AE1053</f>
        <v>0</v>
      </c>
      <c r="AF1054" s="411">
        <f t="shared" ref="AF1054" si="885">AF1053</f>
        <v>0</v>
      </c>
      <c r="AG1054" s="411">
        <f t="shared" ref="AG1054" si="886">AG1053</f>
        <v>0</v>
      </c>
      <c r="AH1054" s="411">
        <f t="shared" ref="AH1054" si="887">AH1053</f>
        <v>0</v>
      </c>
      <c r="AI1054" s="411">
        <f t="shared" ref="AI1054" si="888">AI1053</f>
        <v>0</v>
      </c>
      <c r="AJ1054" s="411">
        <f t="shared" ref="AJ1054" si="889">AJ1053</f>
        <v>0</v>
      </c>
      <c r="AK1054" s="411">
        <f t="shared" ref="AK1054" si="890">AK1053</f>
        <v>0</v>
      </c>
      <c r="AL1054" s="411">
        <f t="shared" ref="AL1054" si="891">AL1053</f>
        <v>0</v>
      </c>
      <c r="AM1054" s="306"/>
    </row>
    <row r="1055" spans="1:39" ht="15" hidden="1" customHeight="1" outlineLevel="1">
      <c r="A1055" s="532"/>
      <c r="B1055" s="430"/>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2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32">
        <v>24</v>
      </c>
      <c r="B1056" s="428" t="s">
        <v>116</v>
      </c>
      <c r="C1056" s="291" t="s">
        <v>25</v>
      </c>
      <c r="D1056" s="295"/>
      <c r="E1056" s="295"/>
      <c r="F1056" s="295"/>
      <c r="G1056" s="295"/>
      <c r="H1056" s="295"/>
      <c r="I1056" s="295"/>
      <c r="J1056" s="295"/>
      <c r="K1056" s="295"/>
      <c r="L1056" s="295"/>
      <c r="M1056" s="295"/>
      <c r="N1056" s="291"/>
      <c r="O1056" s="295"/>
      <c r="P1056" s="295"/>
      <c r="Q1056" s="295"/>
      <c r="R1056" s="295"/>
      <c r="S1056" s="295"/>
      <c r="T1056" s="295"/>
      <c r="U1056" s="295"/>
      <c r="V1056" s="295"/>
      <c r="W1056" s="295"/>
      <c r="X1056" s="295"/>
      <c r="Y1056" s="410"/>
      <c r="Z1056" s="410"/>
      <c r="AA1056" s="410"/>
      <c r="AB1056" s="410"/>
      <c r="AC1056" s="410"/>
      <c r="AD1056" s="410"/>
      <c r="AE1056" s="410"/>
      <c r="AF1056" s="410"/>
      <c r="AG1056" s="410"/>
      <c r="AH1056" s="410"/>
      <c r="AI1056" s="410"/>
      <c r="AJ1056" s="410"/>
      <c r="AK1056" s="410"/>
      <c r="AL1056" s="410"/>
      <c r="AM1056" s="296">
        <f>SUM(Y1056:AL1056)</f>
        <v>0</v>
      </c>
    </row>
    <row r="1057" spans="1:39" ht="15" hidden="1" customHeight="1" outlineLevel="1">
      <c r="A1057" s="532"/>
      <c r="B1057" s="294" t="s">
        <v>346</v>
      </c>
      <c r="C1057" s="291" t="s">
        <v>163</v>
      </c>
      <c r="D1057" s="295"/>
      <c r="E1057" s="295"/>
      <c r="F1057" s="295"/>
      <c r="G1057" s="295"/>
      <c r="H1057" s="295"/>
      <c r="I1057" s="295"/>
      <c r="J1057" s="295"/>
      <c r="K1057" s="295"/>
      <c r="L1057" s="295"/>
      <c r="M1057" s="295"/>
      <c r="N1057" s="291"/>
      <c r="O1057" s="295"/>
      <c r="P1057" s="295"/>
      <c r="Q1057" s="295"/>
      <c r="R1057" s="295"/>
      <c r="S1057" s="295"/>
      <c r="T1057" s="295"/>
      <c r="U1057" s="295"/>
      <c r="V1057" s="295"/>
      <c r="W1057" s="295"/>
      <c r="X1057" s="295"/>
      <c r="Y1057" s="411">
        <f>Y1056</f>
        <v>0</v>
      </c>
      <c r="Z1057" s="411">
        <f t="shared" ref="Z1057" si="892">Z1056</f>
        <v>0</v>
      </c>
      <c r="AA1057" s="411">
        <f t="shared" ref="AA1057" si="893">AA1056</f>
        <v>0</v>
      </c>
      <c r="AB1057" s="411">
        <f t="shared" ref="AB1057" si="894">AB1056</f>
        <v>0</v>
      </c>
      <c r="AC1057" s="411">
        <f t="shared" ref="AC1057" si="895">AC1056</f>
        <v>0</v>
      </c>
      <c r="AD1057" s="411">
        <f t="shared" ref="AD1057" si="896">AD1056</f>
        <v>0</v>
      </c>
      <c r="AE1057" s="411">
        <f t="shared" ref="AE1057" si="897">AE1056</f>
        <v>0</v>
      </c>
      <c r="AF1057" s="411">
        <f t="shared" ref="AF1057" si="898">AF1056</f>
        <v>0</v>
      </c>
      <c r="AG1057" s="411">
        <f t="shared" ref="AG1057" si="899">AG1056</f>
        <v>0</v>
      </c>
      <c r="AH1057" s="411">
        <f t="shared" ref="AH1057" si="900">AH1056</f>
        <v>0</v>
      </c>
      <c r="AI1057" s="411">
        <f t="shared" ref="AI1057" si="901">AI1056</f>
        <v>0</v>
      </c>
      <c r="AJ1057" s="411">
        <f t="shared" ref="AJ1057" si="902">AJ1056</f>
        <v>0</v>
      </c>
      <c r="AK1057" s="411">
        <f t="shared" ref="AK1057" si="903">AK1056</f>
        <v>0</v>
      </c>
      <c r="AL1057" s="411">
        <f t="shared" ref="AL1057" si="904">AL1056</f>
        <v>0</v>
      </c>
      <c r="AM1057" s="306"/>
    </row>
    <row r="1058" spans="1:39" ht="15" hidden="1" customHeight="1" outlineLevel="1">
      <c r="A1058" s="532"/>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c r="B1059" s="288" t="s">
        <v>500</v>
      </c>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v>25</v>
      </c>
      <c r="B1060" s="428" t="s">
        <v>117</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32"/>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905">Z1060</f>
        <v>0</v>
      </c>
      <c r="AA1061" s="411">
        <f t="shared" ref="AA1061" si="906">AA1060</f>
        <v>0</v>
      </c>
      <c r="AB1061" s="411">
        <f t="shared" ref="AB1061" si="907">AB1060</f>
        <v>0</v>
      </c>
      <c r="AC1061" s="411">
        <f t="shared" ref="AC1061" si="908">AC1060</f>
        <v>0</v>
      </c>
      <c r="AD1061" s="411">
        <f t="shared" ref="AD1061" si="909">AD1060</f>
        <v>0</v>
      </c>
      <c r="AE1061" s="411">
        <f t="shared" ref="AE1061" si="910">AE1060</f>
        <v>0</v>
      </c>
      <c r="AF1061" s="411">
        <f t="shared" ref="AF1061" si="911">AF1060</f>
        <v>0</v>
      </c>
      <c r="AG1061" s="411">
        <f t="shared" ref="AG1061" si="912">AG1060</f>
        <v>0</v>
      </c>
      <c r="AH1061" s="411">
        <f t="shared" ref="AH1061" si="913">AH1060</f>
        <v>0</v>
      </c>
      <c r="AI1061" s="411">
        <f t="shared" ref="AI1061" si="914">AI1060</f>
        <v>0</v>
      </c>
      <c r="AJ1061" s="411">
        <f t="shared" ref="AJ1061" si="915">AJ1060</f>
        <v>0</v>
      </c>
      <c r="AK1061" s="411">
        <f t="shared" ref="AK1061" si="916">AK1060</f>
        <v>0</v>
      </c>
      <c r="AL1061" s="411">
        <f t="shared" ref="AL1061" si="917">AL1060</f>
        <v>0</v>
      </c>
      <c r="AM1061" s="306"/>
    </row>
    <row r="1062" spans="1:39" ht="15" hidden="1" customHeight="1" outlineLevel="1">
      <c r="A1062" s="532"/>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v>26</v>
      </c>
      <c r="B1063" s="428" t="s">
        <v>118</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2"/>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918">Z1063</f>
        <v>0</v>
      </c>
      <c r="AA1064" s="411">
        <f t="shared" ref="AA1064" si="919">AA1063</f>
        <v>0</v>
      </c>
      <c r="AB1064" s="411">
        <f t="shared" ref="AB1064" si="920">AB1063</f>
        <v>0</v>
      </c>
      <c r="AC1064" s="411">
        <f t="shared" ref="AC1064" si="921">AC1063</f>
        <v>0</v>
      </c>
      <c r="AD1064" s="411">
        <f t="shared" ref="AD1064" si="922">AD1063</f>
        <v>0</v>
      </c>
      <c r="AE1064" s="411">
        <f t="shared" ref="AE1064" si="923">AE1063</f>
        <v>0</v>
      </c>
      <c r="AF1064" s="411">
        <f t="shared" ref="AF1064" si="924">AF1063</f>
        <v>0</v>
      </c>
      <c r="AG1064" s="411">
        <f t="shared" ref="AG1064" si="925">AG1063</f>
        <v>0</v>
      </c>
      <c r="AH1064" s="411">
        <f t="shared" ref="AH1064" si="926">AH1063</f>
        <v>0</v>
      </c>
      <c r="AI1064" s="411">
        <f t="shared" ref="AI1064" si="927">AI1063</f>
        <v>0</v>
      </c>
      <c r="AJ1064" s="411">
        <f t="shared" ref="AJ1064" si="928">AJ1063</f>
        <v>0</v>
      </c>
      <c r="AK1064" s="411">
        <f t="shared" ref="AK1064" si="929">AK1063</f>
        <v>0</v>
      </c>
      <c r="AL1064" s="411">
        <f t="shared" ref="AL1064" si="930">AL1063</f>
        <v>0</v>
      </c>
      <c r="AM1064" s="306"/>
    </row>
    <row r="1065" spans="1:39" ht="15" hidden="1" customHeight="1" outlineLevel="1">
      <c r="A1065" s="532"/>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2">
        <v>27</v>
      </c>
      <c r="B1066" s="428" t="s">
        <v>119</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32"/>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931">Z1066</f>
        <v>0</v>
      </c>
      <c r="AA1067" s="411">
        <f t="shared" ref="AA1067" si="932">AA1066</f>
        <v>0</v>
      </c>
      <c r="AB1067" s="411">
        <f t="shared" ref="AB1067" si="933">AB1066</f>
        <v>0</v>
      </c>
      <c r="AC1067" s="411">
        <f t="shared" ref="AC1067" si="934">AC1066</f>
        <v>0</v>
      </c>
      <c r="AD1067" s="411">
        <f t="shared" ref="AD1067" si="935">AD1066</f>
        <v>0</v>
      </c>
      <c r="AE1067" s="411">
        <f t="shared" ref="AE1067" si="936">AE1066</f>
        <v>0</v>
      </c>
      <c r="AF1067" s="411">
        <f t="shared" ref="AF1067" si="937">AF1066</f>
        <v>0</v>
      </c>
      <c r="AG1067" s="411">
        <f t="shared" ref="AG1067" si="938">AG1066</f>
        <v>0</v>
      </c>
      <c r="AH1067" s="411">
        <f t="shared" ref="AH1067" si="939">AH1066</f>
        <v>0</v>
      </c>
      <c r="AI1067" s="411">
        <f t="shared" ref="AI1067" si="940">AI1066</f>
        <v>0</v>
      </c>
      <c r="AJ1067" s="411">
        <f t="shared" ref="AJ1067" si="941">AJ1066</f>
        <v>0</v>
      </c>
      <c r="AK1067" s="411">
        <f t="shared" ref="AK1067" si="942">AK1066</f>
        <v>0</v>
      </c>
      <c r="AL1067" s="411">
        <f t="shared" ref="AL1067" si="943">AL1066</f>
        <v>0</v>
      </c>
      <c r="AM1067" s="306"/>
    </row>
    <row r="1068" spans="1:39" ht="15" hidden="1" customHeight="1" outlineLevel="1">
      <c r="A1068" s="532"/>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2">
        <v>28</v>
      </c>
      <c r="B1069" s="428" t="s">
        <v>120</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Z1069</f>
        <v>0</v>
      </c>
      <c r="AA1070" s="411">
        <f t="shared" ref="AA1070" si="944">AA1069</f>
        <v>0</v>
      </c>
      <c r="AB1070" s="411">
        <f t="shared" ref="AB1070" si="945">AB1069</f>
        <v>0</v>
      </c>
      <c r="AC1070" s="411">
        <f t="shared" ref="AC1070" si="946">AC1069</f>
        <v>0</v>
      </c>
      <c r="AD1070" s="411">
        <f t="shared" ref="AD1070" si="947">AD1069</f>
        <v>0</v>
      </c>
      <c r="AE1070" s="411">
        <f>AE1069</f>
        <v>0</v>
      </c>
      <c r="AF1070" s="411">
        <f t="shared" ref="AF1070" si="948">AF1069</f>
        <v>0</v>
      </c>
      <c r="AG1070" s="411">
        <f t="shared" ref="AG1070" si="949">AG1069</f>
        <v>0</v>
      </c>
      <c r="AH1070" s="411">
        <f t="shared" ref="AH1070" si="950">AH1069</f>
        <v>0</v>
      </c>
      <c r="AI1070" s="411">
        <f t="shared" ref="AI1070" si="951">AI1069</f>
        <v>0</v>
      </c>
      <c r="AJ1070" s="411">
        <f t="shared" ref="AJ1070" si="952">AJ1069</f>
        <v>0</v>
      </c>
      <c r="AK1070" s="411">
        <f t="shared" ref="AK1070" si="953">AK1069</f>
        <v>0</v>
      </c>
      <c r="AL1070" s="411">
        <f t="shared" ref="AL1070" si="954">AL1069</f>
        <v>0</v>
      </c>
      <c r="AM1070" s="306"/>
    </row>
    <row r="1071" spans="1:39" ht="15" hidden="1" customHeight="1" outlineLevel="1">
      <c r="A1071" s="532"/>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v>29</v>
      </c>
      <c r="B1072" s="428" t="s">
        <v>121</v>
      </c>
      <c r="C1072" s="291" t="s">
        <v>25</v>
      </c>
      <c r="D1072" s="295"/>
      <c r="E1072" s="295"/>
      <c r="F1072" s="295"/>
      <c r="G1072" s="295"/>
      <c r="H1072" s="295"/>
      <c r="I1072" s="295"/>
      <c r="J1072" s="295"/>
      <c r="K1072" s="295"/>
      <c r="L1072" s="295"/>
      <c r="M1072" s="295"/>
      <c r="N1072" s="295">
        <v>3</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3</v>
      </c>
      <c r="O1073" s="295"/>
      <c r="P1073" s="295"/>
      <c r="Q1073" s="295"/>
      <c r="R1073" s="295"/>
      <c r="S1073" s="295"/>
      <c r="T1073" s="295"/>
      <c r="U1073" s="295"/>
      <c r="V1073" s="295"/>
      <c r="W1073" s="295"/>
      <c r="X1073" s="295"/>
      <c r="Y1073" s="411">
        <f>Y1072</f>
        <v>0</v>
      </c>
      <c r="Z1073" s="411">
        <f t="shared" ref="Z1073" si="955">Z1072</f>
        <v>0</v>
      </c>
      <c r="AA1073" s="411">
        <f t="shared" ref="AA1073" si="956">AA1072</f>
        <v>0</v>
      </c>
      <c r="AB1073" s="411">
        <f t="shared" ref="AB1073" si="957">AB1072</f>
        <v>0</v>
      </c>
      <c r="AC1073" s="411">
        <f t="shared" ref="AC1073" si="958">AC1072</f>
        <v>0</v>
      </c>
      <c r="AD1073" s="411">
        <f t="shared" ref="AD1073" si="959">AD1072</f>
        <v>0</v>
      </c>
      <c r="AE1073" s="411">
        <f t="shared" ref="AE1073" si="960">AE1072</f>
        <v>0</v>
      </c>
      <c r="AF1073" s="411">
        <f t="shared" ref="AF1073" si="961">AF1072</f>
        <v>0</v>
      </c>
      <c r="AG1073" s="411">
        <f t="shared" ref="AG1073" si="962">AG1072</f>
        <v>0</v>
      </c>
      <c r="AH1073" s="411">
        <f t="shared" ref="AH1073" si="963">AH1072</f>
        <v>0</v>
      </c>
      <c r="AI1073" s="411">
        <f t="shared" ref="AI1073" si="964">AI1072</f>
        <v>0</v>
      </c>
      <c r="AJ1073" s="411">
        <f t="shared" ref="AJ1073" si="965">AJ1072</f>
        <v>0</v>
      </c>
      <c r="AK1073" s="411">
        <f t="shared" ref="AK1073" si="966">AK1072</f>
        <v>0</v>
      </c>
      <c r="AL1073" s="411">
        <f t="shared" ref="AL1073" si="967">AL1072</f>
        <v>0</v>
      </c>
      <c r="AM1073" s="306"/>
    </row>
    <row r="1074" spans="1:39" ht="15" hidden="1" customHeight="1" outlineLevel="1">
      <c r="A1074" s="532"/>
      <c r="B1074" s="294"/>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30</v>
      </c>
      <c r="B1075" s="428" t="s">
        <v>122</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968">Z1075</f>
        <v>0</v>
      </c>
      <c r="AA1076" s="411">
        <f t="shared" ref="AA1076" si="969">AA1075</f>
        <v>0</v>
      </c>
      <c r="AB1076" s="411">
        <f t="shared" ref="AB1076" si="970">AB1075</f>
        <v>0</v>
      </c>
      <c r="AC1076" s="411">
        <f t="shared" ref="AC1076" si="971">AC1075</f>
        <v>0</v>
      </c>
      <c r="AD1076" s="411">
        <f t="shared" ref="AD1076" si="972">AD1075</f>
        <v>0</v>
      </c>
      <c r="AE1076" s="411">
        <f t="shared" ref="AE1076" si="973">AE1075</f>
        <v>0</v>
      </c>
      <c r="AF1076" s="411">
        <f t="shared" ref="AF1076" si="974">AF1075</f>
        <v>0</v>
      </c>
      <c r="AG1076" s="411">
        <f t="shared" ref="AG1076" si="975">AG1075</f>
        <v>0</v>
      </c>
      <c r="AH1076" s="411">
        <f t="shared" ref="AH1076" si="976">AH1075</f>
        <v>0</v>
      </c>
      <c r="AI1076" s="411">
        <f t="shared" ref="AI1076" si="977">AI1075</f>
        <v>0</v>
      </c>
      <c r="AJ1076" s="411">
        <f t="shared" ref="AJ1076" si="978">AJ1075</f>
        <v>0</v>
      </c>
      <c r="AK1076" s="411">
        <f t="shared" ref="AK1076" si="979">AK1075</f>
        <v>0</v>
      </c>
      <c r="AL1076" s="411">
        <f t="shared" ref="AL1076" si="980">AL1075</f>
        <v>0</v>
      </c>
      <c r="AM1076" s="306"/>
    </row>
    <row r="1077" spans="1:39" ht="15" hidden="1" customHeight="1" outlineLevel="1">
      <c r="A1077" s="532"/>
      <c r="B1077" s="294"/>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31</v>
      </c>
      <c r="B1078" s="428" t="s">
        <v>123</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981">Z1078</f>
        <v>0</v>
      </c>
      <c r="AA1079" s="411">
        <f t="shared" ref="AA1079" si="982">AA1078</f>
        <v>0</v>
      </c>
      <c r="AB1079" s="411">
        <f t="shared" ref="AB1079" si="983">AB1078</f>
        <v>0</v>
      </c>
      <c r="AC1079" s="411">
        <f t="shared" ref="AC1079" si="984">AC1078</f>
        <v>0</v>
      </c>
      <c r="AD1079" s="411">
        <f t="shared" ref="AD1079" si="985">AD1078</f>
        <v>0</v>
      </c>
      <c r="AE1079" s="411">
        <f t="shared" ref="AE1079" si="986">AE1078</f>
        <v>0</v>
      </c>
      <c r="AF1079" s="411">
        <f t="shared" ref="AF1079" si="987">AF1078</f>
        <v>0</v>
      </c>
      <c r="AG1079" s="411">
        <f t="shared" ref="AG1079" si="988">AG1078</f>
        <v>0</v>
      </c>
      <c r="AH1079" s="411">
        <f t="shared" ref="AH1079" si="989">AH1078</f>
        <v>0</v>
      </c>
      <c r="AI1079" s="411">
        <f t="shared" ref="AI1079" si="990">AI1078</f>
        <v>0</v>
      </c>
      <c r="AJ1079" s="411">
        <f t="shared" ref="AJ1079" si="991">AJ1078</f>
        <v>0</v>
      </c>
      <c r="AK1079" s="411">
        <f t="shared" ref="AK1079" si="992">AK1078</f>
        <v>0</v>
      </c>
      <c r="AL1079" s="411">
        <f t="shared" ref="AL1079" si="993">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32</v>
      </c>
      <c r="B1081" s="428" t="s">
        <v>124</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994">Z1081</f>
        <v>0</v>
      </c>
      <c r="AA1082" s="411">
        <f t="shared" ref="AA1082" si="995">AA1081</f>
        <v>0</v>
      </c>
      <c r="AB1082" s="411">
        <f t="shared" ref="AB1082" si="996">AB1081</f>
        <v>0</v>
      </c>
      <c r="AC1082" s="411">
        <f t="shared" ref="AC1082" si="997">AC1081</f>
        <v>0</v>
      </c>
      <c r="AD1082" s="411">
        <f t="shared" ref="AD1082" si="998">AD1081</f>
        <v>0</v>
      </c>
      <c r="AE1082" s="411">
        <f t="shared" ref="AE1082" si="999">AE1081</f>
        <v>0</v>
      </c>
      <c r="AF1082" s="411">
        <f t="shared" ref="AF1082" si="1000">AF1081</f>
        <v>0</v>
      </c>
      <c r="AG1082" s="411">
        <f t="shared" ref="AG1082" si="1001">AG1081</f>
        <v>0</v>
      </c>
      <c r="AH1082" s="411">
        <f t="shared" ref="AH1082" si="1002">AH1081</f>
        <v>0</v>
      </c>
      <c r="AI1082" s="411">
        <f t="shared" ref="AI1082" si="1003">AI1081</f>
        <v>0</v>
      </c>
      <c r="AJ1082" s="411">
        <f t="shared" ref="AJ1082" si="1004">AJ1081</f>
        <v>0</v>
      </c>
      <c r="AK1082" s="411">
        <f t="shared" ref="AK1082" si="1005">AK1081</f>
        <v>0</v>
      </c>
      <c r="AL1082" s="411">
        <f t="shared" ref="AL1082" si="1006">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2"/>
      <c r="B1084" s="288" t="s">
        <v>501</v>
      </c>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32">
        <v>33</v>
      </c>
      <c r="B1085" s="428" t="s">
        <v>125</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32"/>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1007">Z1085</f>
        <v>0</v>
      </c>
      <c r="AA1086" s="411">
        <f t="shared" ref="AA1086" si="1008">AA1085</f>
        <v>0</v>
      </c>
      <c r="AB1086" s="411">
        <f t="shared" ref="AB1086" si="1009">AB1085</f>
        <v>0</v>
      </c>
      <c r="AC1086" s="411">
        <f t="shared" ref="AC1086" si="1010">AC1085</f>
        <v>0</v>
      </c>
      <c r="AD1086" s="411">
        <f t="shared" ref="AD1086" si="1011">AD1085</f>
        <v>0</v>
      </c>
      <c r="AE1086" s="411">
        <f t="shared" ref="AE1086" si="1012">AE1085</f>
        <v>0</v>
      </c>
      <c r="AF1086" s="411">
        <f t="shared" ref="AF1086" si="1013">AF1085</f>
        <v>0</v>
      </c>
      <c r="AG1086" s="411">
        <f t="shared" ref="AG1086" si="1014">AG1085</f>
        <v>0</v>
      </c>
      <c r="AH1086" s="411">
        <f t="shared" ref="AH1086" si="1015">AH1085</f>
        <v>0</v>
      </c>
      <c r="AI1086" s="411">
        <f t="shared" ref="AI1086" si="1016">AI1085</f>
        <v>0</v>
      </c>
      <c r="AJ1086" s="411">
        <f t="shared" ref="AJ1086" si="1017">AJ1085</f>
        <v>0</v>
      </c>
      <c r="AK1086" s="411">
        <f t="shared" ref="AK1086" si="1018">AK1085</f>
        <v>0</v>
      </c>
      <c r="AL1086" s="411">
        <f t="shared" ref="AL1086" si="1019">AL1085</f>
        <v>0</v>
      </c>
      <c r="AM1086" s="306"/>
    </row>
    <row r="1087" spans="1:39" ht="15" hidden="1" customHeight="1" outlineLevel="1">
      <c r="A1087" s="532"/>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15" hidden="1" customHeight="1" outlineLevel="1">
      <c r="A1088" s="532">
        <v>34</v>
      </c>
      <c r="B1088" s="428" t="s">
        <v>126</v>
      </c>
      <c r="C1088" s="291" t="s">
        <v>25</v>
      </c>
      <c r="D1088" s="295"/>
      <c r="E1088" s="295"/>
      <c r="F1088" s="295"/>
      <c r="G1088" s="295"/>
      <c r="H1088" s="295"/>
      <c r="I1088" s="295"/>
      <c r="J1088" s="295"/>
      <c r="K1088" s="295"/>
      <c r="L1088" s="295"/>
      <c r="M1088" s="295"/>
      <c r="N1088" s="295">
        <v>0</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32"/>
      <c r="B1089" s="294" t="s">
        <v>346</v>
      </c>
      <c r="C1089" s="291" t="s">
        <v>163</v>
      </c>
      <c r="D1089" s="295"/>
      <c r="E1089" s="295"/>
      <c r="F1089" s="295"/>
      <c r="G1089" s="295"/>
      <c r="H1089" s="295"/>
      <c r="I1089" s="295"/>
      <c r="J1089" s="295"/>
      <c r="K1089" s="295"/>
      <c r="L1089" s="295"/>
      <c r="M1089" s="295"/>
      <c r="N1089" s="295">
        <f>N1088</f>
        <v>0</v>
      </c>
      <c r="O1089" s="295"/>
      <c r="P1089" s="295"/>
      <c r="Q1089" s="295"/>
      <c r="R1089" s="295"/>
      <c r="S1089" s="295"/>
      <c r="T1089" s="295"/>
      <c r="U1089" s="295"/>
      <c r="V1089" s="295"/>
      <c r="W1089" s="295"/>
      <c r="X1089" s="295"/>
      <c r="Y1089" s="411">
        <f>Y1088</f>
        <v>0</v>
      </c>
      <c r="Z1089" s="411">
        <f t="shared" ref="Z1089" si="1020">Z1088</f>
        <v>0</v>
      </c>
      <c r="AA1089" s="411">
        <f t="shared" ref="AA1089" si="1021">AA1088</f>
        <v>0</v>
      </c>
      <c r="AB1089" s="411">
        <f t="shared" ref="AB1089" si="1022">AB1088</f>
        <v>0</v>
      </c>
      <c r="AC1089" s="411">
        <f t="shared" ref="AC1089" si="1023">AC1088</f>
        <v>0</v>
      </c>
      <c r="AD1089" s="411">
        <f t="shared" ref="AD1089" si="1024">AD1088</f>
        <v>0</v>
      </c>
      <c r="AE1089" s="411">
        <f t="shared" ref="AE1089" si="1025">AE1088</f>
        <v>0</v>
      </c>
      <c r="AF1089" s="411">
        <f t="shared" ref="AF1089" si="1026">AF1088</f>
        <v>0</v>
      </c>
      <c r="AG1089" s="411">
        <f t="shared" ref="AG1089" si="1027">AG1088</f>
        <v>0</v>
      </c>
      <c r="AH1089" s="411">
        <f t="shared" ref="AH1089" si="1028">AH1088</f>
        <v>0</v>
      </c>
      <c r="AI1089" s="411">
        <f t="shared" ref="AI1089" si="1029">AI1088</f>
        <v>0</v>
      </c>
      <c r="AJ1089" s="411">
        <f t="shared" ref="AJ1089" si="1030">AJ1088</f>
        <v>0</v>
      </c>
      <c r="AK1089" s="411">
        <f t="shared" ref="AK1089" si="1031">AK1088</f>
        <v>0</v>
      </c>
      <c r="AL1089" s="411">
        <f t="shared" ref="AL1089" si="1032">AL1088</f>
        <v>0</v>
      </c>
      <c r="AM1089" s="306"/>
    </row>
    <row r="1090" spans="1:39" ht="15" hidden="1" customHeight="1" outlineLevel="1">
      <c r="A1090" s="532"/>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32">
        <v>35</v>
      </c>
      <c r="B1091" s="428" t="s">
        <v>127</v>
      </c>
      <c r="C1091" s="291" t="s">
        <v>25</v>
      </c>
      <c r="D1091" s="295"/>
      <c r="E1091" s="295"/>
      <c r="F1091" s="295"/>
      <c r="G1091" s="295"/>
      <c r="H1091" s="295"/>
      <c r="I1091" s="295"/>
      <c r="J1091" s="295"/>
      <c r="K1091" s="295"/>
      <c r="L1091" s="295"/>
      <c r="M1091" s="295"/>
      <c r="N1091" s="295">
        <v>0</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32"/>
      <c r="B1092" s="294" t="s">
        <v>346</v>
      </c>
      <c r="C1092" s="291" t="s">
        <v>163</v>
      </c>
      <c r="D1092" s="295"/>
      <c r="E1092" s="295"/>
      <c r="F1092" s="295"/>
      <c r="G1092" s="295"/>
      <c r="H1092" s="295"/>
      <c r="I1092" s="295"/>
      <c r="J1092" s="295"/>
      <c r="K1092" s="295"/>
      <c r="L1092" s="295"/>
      <c r="M1092" s="295"/>
      <c r="N1092" s="295">
        <f>N1091</f>
        <v>0</v>
      </c>
      <c r="O1092" s="295"/>
      <c r="P1092" s="295"/>
      <c r="Q1092" s="295"/>
      <c r="R1092" s="295"/>
      <c r="S1092" s="295"/>
      <c r="T1092" s="295"/>
      <c r="U1092" s="295"/>
      <c r="V1092" s="295"/>
      <c r="W1092" s="295"/>
      <c r="X1092" s="295"/>
      <c r="Y1092" s="411">
        <f>Y1091</f>
        <v>0</v>
      </c>
      <c r="Z1092" s="411">
        <f t="shared" ref="Z1092" si="1033">Z1091</f>
        <v>0</v>
      </c>
      <c r="AA1092" s="411">
        <f t="shared" ref="AA1092" si="1034">AA1091</f>
        <v>0</v>
      </c>
      <c r="AB1092" s="411">
        <f t="shared" ref="AB1092" si="1035">AB1091</f>
        <v>0</v>
      </c>
      <c r="AC1092" s="411">
        <f t="shared" ref="AC1092" si="1036">AC1091</f>
        <v>0</v>
      </c>
      <c r="AD1092" s="411">
        <f t="shared" ref="AD1092" si="1037">AD1091</f>
        <v>0</v>
      </c>
      <c r="AE1092" s="411">
        <f t="shared" ref="AE1092" si="1038">AE1091</f>
        <v>0</v>
      </c>
      <c r="AF1092" s="411">
        <f t="shared" ref="AF1092" si="1039">AF1091</f>
        <v>0</v>
      </c>
      <c r="AG1092" s="411">
        <f t="shared" ref="AG1092" si="1040">AG1091</f>
        <v>0</v>
      </c>
      <c r="AH1092" s="411">
        <f t="shared" ref="AH1092" si="1041">AH1091</f>
        <v>0</v>
      </c>
      <c r="AI1092" s="411">
        <f t="shared" ref="AI1092" si="1042">AI1091</f>
        <v>0</v>
      </c>
      <c r="AJ1092" s="411">
        <f t="shared" ref="AJ1092" si="1043">AJ1091</f>
        <v>0</v>
      </c>
      <c r="AK1092" s="411">
        <f t="shared" ref="AK1092" si="1044">AK1091</f>
        <v>0</v>
      </c>
      <c r="AL1092" s="411">
        <f t="shared" ref="AL1092" si="1045">AL1091</f>
        <v>0</v>
      </c>
      <c r="AM1092" s="306"/>
    </row>
    <row r="1093" spans="1:39" ht="15" hidden="1" customHeight="1" outlineLevel="1">
      <c r="A1093" s="532"/>
      <c r="B1093" s="431"/>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32"/>
      <c r="B1094" s="288" t="s">
        <v>502</v>
      </c>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36</v>
      </c>
      <c r="B1095" s="428" t="s">
        <v>128</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1046">Z1095</f>
        <v>0</v>
      </c>
      <c r="AA1096" s="411">
        <f t="shared" ref="AA1096" si="1047">AA1095</f>
        <v>0</v>
      </c>
      <c r="AB1096" s="411">
        <f t="shared" ref="AB1096" si="1048">AB1095</f>
        <v>0</v>
      </c>
      <c r="AC1096" s="411">
        <f t="shared" ref="AC1096" si="1049">AC1095</f>
        <v>0</v>
      </c>
      <c r="AD1096" s="411">
        <f t="shared" ref="AD1096" si="1050">AD1095</f>
        <v>0</v>
      </c>
      <c r="AE1096" s="411">
        <f t="shared" ref="AE1096" si="1051">AE1095</f>
        <v>0</v>
      </c>
      <c r="AF1096" s="411">
        <f t="shared" ref="AF1096" si="1052">AF1095</f>
        <v>0</v>
      </c>
      <c r="AG1096" s="411">
        <f t="shared" ref="AG1096" si="1053">AG1095</f>
        <v>0</v>
      </c>
      <c r="AH1096" s="411">
        <f t="shared" ref="AH1096" si="1054">AH1095</f>
        <v>0</v>
      </c>
      <c r="AI1096" s="411">
        <f t="shared" ref="AI1096" si="1055">AI1095</f>
        <v>0</v>
      </c>
      <c r="AJ1096" s="411">
        <f t="shared" ref="AJ1096" si="1056">AJ1095</f>
        <v>0</v>
      </c>
      <c r="AK1096" s="411">
        <f t="shared" ref="AK1096" si="1057">AK1095</f>
        <v>0</v>
      </c>
      <c r="AL1096" s="411">
        <f t="shared" ref="AL1096" si="1058">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37</v>
      </c>
      <c r="B1098" s="428" t="s">
        <v>129</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1059">Z1098</f>
        <v>0</v>
      </c>
      <c r="AA1099" s="411">
        <f t="shared" ref="AA1099" si="1060">AA1098</f>
        <v>0</v>
      </c>
      <c r="AB1099" s="411">
        <f t="shared" ref="AB1099" si="1061">AB1098</f>
        <v>0</v>
      </c>
      <c r="AC1099" s="411">
        <f t="shared" ref="AC1099" si="1062">AC1098</f>
        <v>0</v>
      </c>
      <c r="AD1099" s="411">
        <f t="shared" ref="AD1099" si="1063">AD1098</f>
        <v>0</v>
      </c>
      <c r="AE1099" s="411">
        <f t="shared" ref="AE1099" si="1064">AE1098</f>
        <v>0</v>
      </c>
      <c r="AF1099" s="411">
        <f t="shared" ref="AF1099" si="1065">AF1098</f>
        <v>0</v>
      </c>
      <c r="AG1099" s="411">
        <f t="shared" ref="AG1099" si="1066">AG1098</f>
        <v>0</v>
      </c>
      <c r="AH1099" s="411">
        <f t="shared" ref="AH1099" si="1067">AH1098</f>
        <v>0</v>
      </c>
      <c r="AI1099" s="411">
        <f t="shared" ref="AI1099" si="1068">AI1098</f>
        <v>0</v>
      </c>
      <c r="AJ1099" s="411">
        <f t="shared" ref="AJ1099" si="1069">AJ1098</f>
        <v>0</v>
      </c>
      <c r="AK1099" s="411">
        <f t="shared" ref="AK1099" si="1070">AK1098</f>
        <v>0</v>
      </c>
      <c r="AL1099" s="411">
        <f t="shared" ref="AL1099" si="107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hidden="1" customHeight="1" outlineLevel="1">
      <c r="A1101" s="532">
        <v>38</v>
      </c>
      <c r="B1101" s="428" t="s">
        <v>130</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1072">Z1101</f>
        <v>0</v>
      </c>
      <c r="AA1102" s="411">
        <f t="shared" ref="AA1102" si="1073">AA1101</f>
        <v>0</v>
      </c>
      <c r="AB1102" s="411">
        <f t="shared" ref="AB1102" si="1074">AB1101</f>
        <v>0</v>
      </c>
      <c r="AC1102" s="411">
        <f t="shared" ref="AC1102" si="1075">AC1101</f>
        <v>0</v>
      </c>
      <c r="AD1102" s="411">
        <f t="shared" ref="AD1102" si="1076">AD1101</f>
        <v>0</v>
      </c>
      <c r="AE1102" s="411">
        <f t="shared" ref="AE1102" si="1077">AE1101</f>
        <v>0</v>
      </c>
      <c r="AF1102" s="411">
        <f t="shared" ref="AF1102" si="1078">AF1101</f>
        <v>0</v>
      </c>
      <c r="AG1102" s="411">
        <f t="shared" ref="AG1102" si="1079">AG1101</f>
        <v>0</v>
      </c>
      <c r="AH1102" s="411">
        <f t="shared" ref="AH1102" si="1080">AH1101</f>
        <v>0</v>
      </c>
      <c r="AI1102" s="411">
        <f t="shared" ref="AI1102" si="1081">AI1101</f>
        <v>0</v>
      </c>
      <c r="AJ1102" s="411">
        <f t="shared" ref="AJ1102" si="1082">AJ1101</f>
        <v>0</v>
      </c>
      <c r="AK1102" s="411">
        <f t="shared" ref="AK1102" si="1083">AK1101</f>
        <v>0</v>
      </c>
      <c r="AL1102" s="411">
        <f t="shared" ref="AL1102" si="1084">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15" hidden="1" customHeight="1" outlineLevel="1">
      <c r="A1104" s="532">
        <v>39</v>
      </c>
      <c r="B1104" s="428" t="s">
        <v>131</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1085">Z1104</f>
        <v>0</v>
      </c>
      <c r="AA1105" s="411">
        <f t="shared" ref="AA1105" si="1086">AA1104</f>
        <v>0</v>
      </c>
      <c r="AB1105" s="411">
        <f t="shared" ref="AB1105" si="1087">AB1104</f>
        <v>0</v>
      </c>
      <c r="AC1105" s="411">
        <f t="shared" ref="AC1105" si="1088">AC1104</f>
        <v>0</v>
      </c>
      <c r="AD1105" s="411">
        <f t="shared" ref="AD1105" si="1089">AD1104</f>
        <v>0</v>
      </c>
      <c r="AE1105" s="411">
        <f t="shared" ref="AE1105" si="1090">AE1104</f>
        <v>0</v>
      </c>
      <c r="AF1105" s="411">
        <f t="shared" ref="AF1105" si="1091">AF1104</f>
        <v>0</v>
      </c>
      <c r="AG1105" s="411">
        <f t="shared" ref="AG1105" si="1092">AG1104</f>
        <v>0</v>
      </c>
      <c r="AH1105" s="411">
        <f t="shared" ref="AH1105" si="1093">AH1104</f>
        <v>0</v>
      </c>
      <c r="AI1105" s="411">
        <f t="shared" ref="AI1105" si="1094">AI1104</f>
        <v>0</v>
      </c>
      <c r="AJ1105" s="411">
        <f t="shared" ref="AJ1105" si="1095">AJ1104</f>
        <v>0</v>
      </c>
      <c r="AK1105" s="411">
        <f t="shared" ref="AK1105" si="1096">AK1104</f>
        <v>0</v>
      </c>
      <c r="AL1105" s="411">
        <f t="shared" ref="AL1105" si="1097">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40</v>
      </c>
      <c r="B1107" s="428" t="s">
        <v>132</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1098">Z1107</f>
        <v>0</v>
      </c>
      <c r="AA1108" s="411">
        <f t="shared" ref="AA1108" si="1099">AA1107</f>
        <v>0</v>
      </c>
      <c r="AB1108" s="411">
        <f t="shared" ref="AB1108" si="1100">AB1107</f>
        <v>0</v>
      </c>
      <c r="AC1108" s="411">
        <f t="shared" ref="AC1108" si="1101">AC1107</f>
        <v>0</v>
      </c>
      <c r="AD1108" s="411">
        <f t="shared" ref="AD1108" si="1102">AD1107</f>
        <v>0</v>
      </c>
      <c r="AE1108" s="411">
        <f t="shared" ref="AE1108" si="1103">AE1107</f>
        <v>0</v>
      </c>
      <c r="AF1108" s="411">
        <f t="shared" ref="AF1108" si="1104">AF1107</f>
        <v>0</v>
      </c>
      <c r="AG1108" s="411">
        <f t="shared" ref="AG1108" si="1105">AG1107</f>
        <v>0</v>
      </c>
      <c r="AH1108" s="411">
        <f t="shared" ref="AH1108" si="1106">AH1107</f>
        <v>0</v>
      </c>
      <c r="AI1108" s="411">
        <f t="shared" ref="AI1108" si="1107">AI1107</f>
        <v>0</v>
      </c>
      <c r="AJ1108" s="411">
        <f t="shared" ref="AJ1108" si="1108">AJ1107</f>
        <v>0</v>
      </c>
      <c r="AK1108" s="411">
        <f t="shared" ref="AK1108" si="1109">AK1107</f>
        <v>0</v>
      </c>
      <c r="AL1108" s="411">
        <f t="shared" ref="AL1108" si="1110">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28.5" hidden="1" customHeight="1" outlineLevel="1">
      <c r="A1110" s="532">
        <v>41</v>
      </c>
      <c r="B1110" s="428" t="s">
        <v>133</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1111">Z1110</f>
        <v>0</v>
      </c>
      <c r="AA1111" s="411">
        <f t="shared" ref="AA1111" si="1112">AA1110</f>
        <v>0</v>
      </c>
      <c r="AB1111" s="411">
        <f t="shared" ref="AB1111" si="1113">AB1110</f>
        <v>0</v>
      </c>
      <c r="AC1111" s="411">
        <f t="shared" ref="AC1111" si="1114">AC1110</f>
        <v>0</v>
      </c>
      <c r="AD1111" s="411">
        <f t="shared" ref="AD1111" si="1115">AD1110</f>
        <v>0</v>
      </c>
      <c r="AE1111" s="411">
        <f t="shared" ref="AE1111" si="1116">AE1110</f>
        <v>0</v>
      </c>
      <c r="AF1111" s="411">
        <f t="shared" ref="AF1111" si="1117">AF1110</f>
        <v>0</v>
      </c>
      <c r="AG1111" s="411">
        <f t="shared" ref="AG1111" si="1118">AG1110</f>
        <v>0</v>
      </c>
      <c r="AH1111" s="411">
        <f t="shared" ref="AH1111" si="1119">AH1110</f>
        <v>0</v>
      </c>
      <c r="AI1111" s="411">
        <f t="shared" ref="AI1111" si="1120">AI1110</f>
        <v>0</v>
      </c>
      <c r="AJ1111" s="411">
        <f t="shared" ref="AJ1111" si="1121">AJ1110</f>
        <v>0</v>
      </c>
      <c r="AK1111" s="411">
        <f t="shared" ref="AK1111" si="1122">AK1110</f>
        <v>0</v>
      </c>
      <c r="AL1111" s="411">
        <f t="shared" ref="AL1111" si="1123">AL1110</f>
        <v>0</v>
      </c>
      <c r="AM1111" s="306"/>
    </row>
    <row r="1112" spans="1:39" ht="15" hidden="1" customHeight="1" outlineLevel="1">
      <c r="A1112" s="532"/>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28.5" hidden="1" customHeight="1" outlineLevel="1">
      <c r="A1113" s="532">
        <v>42</v>
      </c>
      <c r="B1113" s="428" t="s">
        <v>134</v>
      </c>
      <c r="C1113" s="291" t="s">
        <v>25</v>
      </c>
      <c r="D1113" s="295"/>
      <c r="E1113" s="295"/>
      <c r="F1113" s="295"/>
      <c r="G1113" s="295"/>
      <c r="H1113" s="295"/>
      <c r="I1113" s="295"/>
      <c r="J1113" s="295"/>
      <c r="K1113" s="295"/>
      <c r="L1113" s="295"/>
      <c r="M1113" s="295"/>
      <c r="N1113" s="291"/>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32"/>
      <c r="B1114" s="294" t="s">
        <v>346</v>
      </c>
      <c r="C1114" s="291" t="s">
        <v>163</v>
      </c>
      <c r="D1114" s="295"/>
      <c r="E1114" s="295"/>
      <c r="F1114" s="295"/>
      <c r="G1114" s="295"/>
      <c r="H1114" s="295"/>
      <c r="I1114" s="295"/>
      <c r="J1114" s="295"/>
      <c r="K1114" s="295"/>
      <c r="L1114" s="295"/>
      <c r="M1114" s="295"/>
      <c r="N1114" s="468"/>
      <c r="O1114" s="295"/>
      <c r="P1114" s="295"/>
      <c r="Q1114" s="295"/>
      <c r="R1114" s="295"/>
      <c r="S1114" s="295"/>
      <c r="T1114" s="295"/>
      <c r="U1114" s="295"/>
      <c r="V1114" s="295"/>
      <c r="W1114" s="295"/>
      <c r="X1114" s="295"/>
      <c r="Y1114" s="411">
        <f>Y1113</f>
        <v>0</v>
      </c>
      <c r="Z1114" s="411">
        <f t="shared" ref="Z1114" si="1124">Z1113</f>
        <v>0</v>
      </c>
      <c r="AA1114" s="411">
        <f t="shared" ref="AA1114" si="1125">AA1113</f>
        <v>0</v>
      </c>
      <c r="AB1114" s="411">
        <f t="shared" ref="AB1114" si="1126">AB1113</f>
        <v>0</v>
      </c>
      <c r="AC1114" s="411">
        <f t="shared" ref="AC1114" si="1127">AC1113</f>
        <v>0</v>
      </c>
      <c r="AD1114" s="411">
        <f t="shared" ref="AD1114" si="1128">AD1113</f>
        <v>0</v>
      </c>
      <c r="AE1114" s="411">
        <f t="shared" ref="AE1114" si="1129">AE1113</f>
        <v>0</v>
      </c>
      <c r="AF1114" s="411">
        <f t="shared" ref="AF1114" si="1130">AF1113</f>
        <v>0</v>
      </c>
      <c r="AG1114" s="411">
        <f t="shared" ref="AG1114" si="1131">AG1113</f>
        <v>0</v>
      </c>
      <c r="AH1114" s="411">
        <f t="shared" ref="AH1114" si="1132">AH1113</f>
        <v>0</v>
      </c>
      <c r="AI1114" s="411">
        <f t="shared" ref="AI1114" si="1133">AI1113</f>
        <v>0</v>
      </c>
      <c r="AJ1114" s="411">
        <f t="shared" ref="AJ1114" si="1134">AJ1113</f>
        <v>0</v>
      </c>
      <c r="AK1114" s="411">
        <f t="shared" ref="AK1114" si="1135">AK1113</f>
        <v>0</v>
      </c>
      <c r="AL1114" s="411">
        <f t="shared" ref="AL1114" si="1136">AL1113</f>
        <v>0</v>
      </c>
      <c r="AM1114" s="306"/>
    </row>
    <row r="1115" spans="1:39" ht="15" hidden="1" customHeight="1" outlineLevel="1">
      <c r="A1115" s="532"/>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15" hidden="1" customHeight="1" outlineLevel="1">
      <c r="A1116" s="532">
        <v>43</v>
      </c>
      <c r="B1116" s="428" t="s">
        <v>135</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32"/>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1137">Z1116</f>
        <v>0</v>
      </c>
      <c r="AA1117" s="411">
        <f t="shared" ref="AA1117" si="1138">AA1116</f>
        <v>0</v>
      </c>
      <c r="AB1117" s="411">
        <f t="shared" ref="AB1117" si="1139">AB1116</f>
        <v>0</v>
      </c>
      <c r="AC1117" s="411">
        <f t="shared" ref="AC1117" si="1140">AC1116</f>
        <v>0</v>
      </c>
      <c r="AD1117" s="411">
        <f t="shared" ref="AD1117" si="1141">AD1116</f>
        <v>0</v>
      </c>
      <c r="AE1117" s="411">
        <f t="shared" ref="AE1117" si="1142">AE1116</f>
        <v>0</v>
      </c>
      <c r="AF1117" s="411">
        <f t="shared" ref="AF1117" si="1143">AF1116</f>
        <v>0</v>
      </c>
      <c r="AG1117" s="411">
        <f t="shared" ref="AG1117" si="1144">AG1116</f>
        <v>0</v>
      </c>
      <c r="AH1117" s="411">
        <f t="shared" ref="AH1117" si="1145">AH1116</f>
        <v>0</v>
      </c>
      <c r="AI1117" s="411">
        <f t="shared" ref="AI1117" si="1146">AI1116</f>
        <v>0</v>
      </c>
      <c r="AJ1117" s="411">
        <f t="shared" ref="AJ1117" si="1147">AJ1116</f>
        <v>0</v>
      </c>
      <c r="AK1117" s="411">
        <f t="shared" ref="AK1117" si="1148">AK1116</f>
        <v>0</v>
      </c>
      <c r="AL1117" s="411">
        <f t="shared" ref="AL1117" si="1149">AL1116</f>
        <v>0</v>
      </c>
      <c r="AM1117" s="306"/>
    </row>
    <row r="1118" spans="1:39" ht="15" hidden="1" customHeight="1" outlineLevel="1">
      <c r="A1118" s="532"/>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28.5" hidden="1" customHeight="1" outlineLevel="1">
      <c r="A1119" s="532">
        <v>44</v>
      </c>
      <c r="B1119" s="428" t="s">
        <v>136</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hidden="1" customHeight="1" outlineLevel="1">
      <c r="A1120" s="532"/>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1150">Z1119</f>
        <v>0</v>
      </c>
      <c r="AA1120" s="411">
        <f t="shared" ref="AA1120" si="1151">AA1119</f>
        <v>0</v>
      </c>
      <c r="AB1120" s="411">
        <f t="shared" ref="AB1120" si="1152">AB1119</f>
        <v>0</v>
      </c>
      <c r="AC1120" s="411">
        <f t="shared" ref="AC1120" si="1153">AC1119</f>
        <v>0</v>
      </c>
      <c r="AD1120" s="411">
        <f t="shared" ref="AD1120" si="1154">AD1119</f>
        <v>0</v>
      </c>
      <c r="AE1120" s="411">
        <f t="shared" ref="AE1120" si="1155">AE1119</f>
        <v>0</v>
      </c>
      <c r="AF1120" s="411">
        <f t="shared" ref="AF1120" si="1156">AF1119</f>
        <v>0</v>
      </c>
      <c r="AG1120" s="411">
        <f t="shared" ref="AG1120" si="1157">AG1119</f>
        <v>0</v>
      </c>
      <c r="AH1120" s="411">
        <f t="shared" ref="AH1120" si="1158">AH1119</f>
        <v>0</v>
      </c>
      <c r="AI1120" s="411">
        <f t="shared" ref="AI1120" si="1159">AI1119</f>
        <v>0</v>
      </c>
      <c r="AJ1120" s="411">
        <f t="shared" ref="AJ1120" si="1160">AJ1119</f>
        <v>0</v>
      </c>
      <c r="AK1120" s="411">
        <f t="shared" ref="AK1120" si="1161">AK1119</f>
        <v>0</v>
      </c>
      <c r="AL1120" s="411">
        <f t="shared" ref="AL1120" si="1162">AL1119</f>
        <v>0</v>
      </c>
      <c r="AM1120" s="306"/>
    </row>
    <row r="1121" spans="1:39" ht="15" hidden="1" customHeight="1" outlineLevel="1">
      <c r="A1121" s="532"/>
      <c r="B1121" s="428"/>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1:39" ht="32.450000000000003" hidden="1" customHeight="1" outlineLevel="1">
      <c r="A1122" s="532">
        <v>45</v>
      </c>
      <c r="B1122" s="428" t="s">
        <v>137</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1:39" ht="15" hidden="1" customHeight="1" outlineLevel="1">
      <c r="A1123" s="532"/>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1163">Z1122</f>
        <v>0</v>
      </c>
      <c r="AA1123" s="411">
        <f t="shared" ref="AA1123" si="1164">AA1122</f>
        <v>0</v>
      </c>
      <c r="AB1123" s="411">
        <f t="shared" ref="AB1123" si="1165">AB1122</f>
        <v>0</v>
      </c>
      <c r="AC1123" s="411">
        <f t="shared" ref="AC1123" si="1166">AC1122</f>
        <v>0</v>
      </c>
      <c r="AD1123" s="411">
        <f t="shared" ref="AD1123" si="1167">AD1122</f>
        <v>0</v>
      </c>
      <c r="AE1123" s="411">
        <f t="shared" ref="AE1123" si="1168">AE1122</f>
        <v>0</v>
      </c>
      <c r="AF1123" s="411">
        <f t="shared" ref="AF1123" si="1169">AF1122</f>
        <v>0</v>
      </c>
      <c r="AG1123" s="411">
        <f t="shared" ref="AG1123" si="1170">AG1122</f>
        <v>0</v>
      </c>
      <c r="AH1123" s="411">
        <f t="shared" ref="AH1123" si="1171">AH1122</f>
        <v>0</v>
      </c>
      <c r="AI1123" s="411">
        <f t="shared" ref="AI1123" si="1172">AI1122</f>
        <v>0</v>
      </c>
      <c r="AJ1123" s="411">
        <f t="shared" ref="AJ1123" si="1173">AJ1122</f>
        <v>0</v>
      </c>
      <c r="AK1123" s="411">
        <f t="shared" ref="AK1123" si="1174">AK1122</f>
        <v>0</v>
      </c>
      <c r="AL1123" s="411">
        <f t="shared" ref="AL1123" si="1175">AL1122</f>
        <v>0</v>
      </c>
      <c r="AM1123" s="306"/>
    </row>
    <row r="1124" spans="1:39" ht="15" hidden="1" customHeight="1" outlineLevel="1">
      <c r="A1124" s="532"/>
      <c r="B1124" s="428"/>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1:39" ht="32.1" hidden="1" customHeight="1" outlineLevel="1">
      <c r="A1125" s="532">
        <v>46</v>
      </c>
      <c r="B1125" s="428" t="s">
        <v>138</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1:39" ht="15" hidden="1" customHeight="1" outlineLevel="1">
      <c r="A1126" s="532"/>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1176">Z1125</f>
        <v>0</v>
      </c>
      <c r="AA1126" s="411">
        <f t="shared" ref="AA1126" si="1177">AA1125</f>
        <v>0</v>
      </c>
      <c r="AB1126" s="411">
        <f t="shared" ref="AB1126" si="1178">AB1125</f>
        <v>0</v>
      </c>
      <c r="AC1126" s="411">
        <f t="shared" ref="AC1126" si="1179">AC1125</f>
        <v>0</v>
      </c>
      <c r="AD1126" s="411">
        <f t="shared" ref="AD1126" si="1180">AD1125</f>
        <v>0</v>
      </c>
      <c r="AE1126" s="411">
        <f t="shared" ref="AE1126" si="1181">AE1125</f>
        <v>0</v>
      </c>
      <c r="AF1126" s="411">
        <f t="shared" ref="AF1126" si="1182">AF1125</f>
        <v>0</v>
      </c>
      <c r="AG1126" s="411">
        <f t="shared" ref="AG1126" si="1183">AG1125</f>
        <v>0</v>
      </c>
      <c r="AH1126" s="411">
        <f t="shared" ref="AH1126" si="1184">AH1125</f>
        <v>0</v>
      </c>
      <c r="AI1126" s="411">
        <f t="shared" ref="AI1126" si="1185">AI1125</f>
        <v>0</v>
      </c>
      <c r="AJ1126" s="411">
        <f t="shared" ref="AJ1126" si="1186">AJ1125</f>
        <v>0</v>
      </c>
      <c r="AK1126" s="411">
        <f t="shared" ref="AK1126" si="1187">AK1125</f>
        <v>0</v>
      </c>
      <c r="AL1126" s="411">
        <f t="shared" ref="AL1126" si="1188">AL1125</f>
        <v>0</v>
      </c>
      <c r="AM1126" s="306"/>
    </row>
    <row r="1127" spans="1:39" ht="15" hidden="1" customHeight="1" outlineLevel="1">
      <c r="A1127" s="532"/>
      <c r="B1127" s="428"/>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1:39" ht="35.450000000000003" hidden="1" customHeight="1" outlineLevel="1">
      <c r="A1128" s="532">
        <v>47</v>
      </c>
      <c r="B1128" s="428" t="s">
        <v>139</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1:39" ht="15" hidden="1" customHeight="1" outlineLevel="1">
      <c r="A1129" s="532"/>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1189">Z1128</f>
        <v>0</v>
      </c>
      <c r="AA1129" s="411">
        <f t="shared" ref="AA1129" si="1190">AA1128</f>
        <v>0</v>
      </c>
      <c r="AB1129" s="411">
        <f t="shared" ref="AB1129" si="1191">AB1128</f>
        <v>0</v>
      </c>
      <c r="AC1129" s="411">
        <f t="shared" ref="AC1129" si="1192">AC1128</f>
        <v>0</v>
      </c>
      <c r="AD1129" s="411">
        <f t="shared" ref="AD1129" si="1193">AD1128</f>
        <v>0</v>
      </c>
      <c r="AE1129" s="411">
        <f t="shared" ref="AE1129" si="1194">AE1128</f>
        <v>0</v>
      </c>
      <c r="AF1129" s="411">
        <f t="shared" ref="AF1129" si="1195">AF1128</f>
        <v>0</v>
      </c>
      <c r="AG1129" s="411">
        <f t="shared" ref="AG1129" si="1196">AG1128</f>
        <v>0</v>
      </c>
      <c r="AH1129" s="411">
        <f t="shared" ref="AH1129" si="1197">AH1128</f>
        <v>0</v>
      </c>
      <c r="AI1129" s="411">
        <f t="shared" ref="AI1129" si="1198">AI1128</f>
        <v>0</v>
      </c>
      <c r="AJ1129" s="411">
        <f t="shared" ref="AJ1129" si="1199">AJ1128</f>
        <v>0</v>
      </c>
      <c r="AK1129" s="411">
        <f t="shared" ref="AK1129" si="1200">AK1128</f>
        <v>0</v>
      </c>
      <c r="AL1129" s="411">
        <f t="shared" ref="AL1129" si="1201">AL1128</f>
        <v>0</v>
      </c>
      <c r="AM1129" s="306"/>
    </row>
    <row r="1130" spans="1:39" ht="15" hidden="1" customHeight="1" outlineLevel="1">
      <c r="A1130" s="532"/>
      <c r="B1130" s="428"/>
      <c r="C1130" s="291"/>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412"/>
      <c r="Z1130" s="425"/>
      <c r="AA1130" s="425"/>
      <c r="AB1130" s="425"/>
      <c r="AC1130" s="425"/>
      <c r="AD1130" s="425"/>
      <c r="AE1130" s="425"/>
      <c r="AF1130" s="425"/>
      <c r="AG1130" s="425"/>
      <c r="AH1130" s="425"/>
      <c r="AI1130" s="425"/>
      <c r="AJ1130" s="425"/>
      <c r="AK1130" s="425"/>
      <c r="AL1130" s="425"/>
      <c r="AM1130" s="306"/>
    </row>
    <row r="1131" spans="1:39" ht="39.75" hidden="1" customHeight="1" outlineLevel="1">
      <c r="A1131" s="532">
        <v>48</v>
      </c>
      <c r="B1131" s="428" t="s">
        <v>140</v>
      </c>
      <c r="C1131" s="291" t="s">
        <v>25</v>
      </c>
      <c r="D1131" s="295"/>
      <c r="E1131" s="295"/>
      <c r="F1131" s="295"/>
      <c r="G1131" s="295"/>
      <c r="H1131" s="295"/>
      <c r="I1131" s="295"/>
      <c r="J1131" s="295"/>
      <c r="K1131" s="295"/>
      <c r="L1131" s="295"/>
      <c r="M1131" s="295"/>
      <c r="N1131" s="295">
        <v>12</v>
      </c>
      <c r="O1131" s="295"/>
      <c r="P1131" s="295"/>
      <c r="Q1131" s="295"/>
      <c r="R1131" s="295"/>
      <c r="S1131" s="295"/>
      <c r="T1131" s="295"/>
      <c r="U1131" s="295"/>
      <c r="V1131" s="295"/>
      <c r="W1131" s="295"/>
      <c r="X1131" s="295"/>
      <c r="Y1131" s="426"/>
      <c r="Z1131" s="415"/>
      <c r="AA1131" s="415"/>
      <c r="AB1131" s="415"/>
      <c r="AC1131" s="415"/>
      <c r="AD1131" s="415"/>
      <c r="AE1131" s="415"/>
      <c r="AF1131" s="415"/>
      <c r="AG1131" s="415"/>
      <c r="AH1131" s="415"/>
      <c r="AI1131" s="415"/>
      <c r="AJ1131" s="415"/>
      <c r="AK1131" s="415"/>
      <c r="AL1131" s="415"/>
      <c r="AM1131" s="296">
        <f>SUM(Y1131:AL1131)</f>
        <v>0</v>
      </c>
    </row>
    <row r="1132" spans="1:39" ht="15" hidden="1" customHeight="1" outlineLevel="1">
      <c r="A1132" s="532"/>
      <c r="B1132" s="294" t="s">
        <v>346</v>
      </c>
      <c r="C1132" s="291" t="s">
        <v>163</v>
      </c>
      <c r="D1132" s="295"/>
      <c r="E1132" s="295"/>
      <c r="F1132" s="295"/>
      <c r="G1132" s="295"/>
      <c r="H1132" s="295"/>
      <c r="I1132" s="295"/>
      <c r="J1132" s="295"/>
      <c r="K1132" s="295"/>
      <c r="L1132" s="295"/>
      <c r="M1132" s="295"/>
      <c r="N1132" s="295">
        <f>N1131</f>
        <v>12</v>
      </c>
      <c r="O1132" s="295"/>
      <c r="P1132" s="295"/>
      <c r="Q1132" s="295"/>
      <c r="R1132" s="295"/>
      <c r="S1132" s="295"/>
      <c r="T1132" s="295"/>
      <c r="U1132" s="295"/>
      <c r="V1132" s="295"/>
      <c r="W1132" s="295"/>
      <c r="X1132" s="295"/>
      <c r="Y1132" s="411">
        <f>Y1131</f>
        <v>0</v>
      </c>
      <c r="Z1132" s="411">
        <f t="shared" ref="Z1132" si="1202">Z1131</f>
        <v>0</v>
      </c>
      <c r="AA1132" s="411">
        <f t="shared" ref="AA1132" si="1203">AA1131</f>
        <v>0</v>
      </c>
      <c r="AB1132" s="411">
        <f t="shared" ref="AB1132" si="1204">AB1131</f>
        <v>0</v>
      </c>
      <c r="AC1132" s="411">
        <f t="shared" ref="AC1132" si="1205">AC1131</f>
        <v>0</v>
      </c>
      <c r="AD1132" s="411">
        <f t="shared" ref="AD1132" si="1206">AD1131</f>
        <v>0</v>
      </c>
      <c r="AE1132" s="411">
        <f t="shared" ref="AE1132" si="1207">AE1131</f>
        <v>0</v>
      </c>
      <c r="AF1132" s="411">
        <f t="shared" ref="AF1132" si="1208">AF1131</f>
        <v>0</v>
      </c>
      <c r="AG1132" s="411">
        <f t="shared" ref="AG1132" si="1209">AG1131</f>
        <v>0</v>
      </c>
      <c r="AH1132" s="411">
        <f t="shared" ref="AH1132" si="1210">AH1131</f>
        <v>0</v>
      </c>
      <c r="AI1132" s="411">
        <f t="shared" ref="AI1132" si="1211">AI1131</f>
        <v>0</v>
      </c>
      <c r="AJ1132" s="411">
        <f t="shared" ref="AJ1132" si="1212">AJ1131</f>
        <v>0</v>
      </c>
      <c r="AK1132" s="411">
        <f t="shared" ref="AK1132" si="1213">AK1131</f>
        <v>0</v>
      </c>
      <c r="AL1132" s="411">
        <f t="shared" ref="AL1132" si="1214">AL1131</f>
        <v>0</v>
      </c>
      <c r="AM1132" s="306"/>
    </row>
    <row r="1133" spans="1:39" ht="15" hidden="1" customHeight="1" outlineLevel="1">
      <c r="A1133" s="532"/>
      <c r="B1133" s="428"/>
      <c r="C1133" s="291"/>
      <c r="D1133" s="291"/>
      <c r="E1133" s="291"/>
      <c r="F1133" s="291"/>
      <c r="G1133" s="291"/>
      <c r="H1133" s="291"/>
      <c r="I1133" s="291"/>
      <c r="J1133" s="291"/>
      <c r="K1133" s="291"/>
      <c r="L1133" s="291"/>
      <c r="M1133" s="291"/>
      <c r="N1133" s="291"/>
      <c r="O1133" s="291"/>
      <c r="P1133" s="291"/>
      <c r="Q1133" s="291"/>
      <c r="R1133" s="291"/>
      <c r="S1133" s="291"/>
      <c r="T1133" s="291"/>
      <c r="U1133" s="291"/>
      <c r="V1133" s="291"/>
      <c r="W1133" s="291"/>
      <c r="X1133" s="291"/>
      <c r="Y1133" s="412"/>
      <c r="Z1133" s="425"/>
      <c r="AA1133" s="425"/>
      <c r="AB1133" s="425"/>
      <c r="AC1133" s="425"/>
      <c r="AD1133" s="425"/>
      <c r="AE1133" s="425"/>
      <c r="AF1133" s="425"/>
      <c r="AG1133" s="425"/>
      <c r="AH1133" s="425"/>
      <c r="AI1133" s="425"/>
      <c r="AJ1133" s="425"/>
      <c r="AK1133" s="425"/>
      <c r="AL1133" s="425"/>
      <c r="AM1133" s="306"/>
    </row>
    <row r="1134" spans="1:39" ht="33" hidden="1" customHeight="1" outlineLevel="1">
      <c r="A1134" s="532">
        <v>49</v>
      </c>
      <c r="B1134" s="428" t="s">
        <v>141</v>
      </c>
      <c r="C1134" s="291" t="s">
        <v>25</v>
      </c>
      <c r="D1134" s="295"/>
      <c r="E1134" s="295"/>
      <c r="F1134" s="295"/>
      <c r="G1134" s="295"/>
      <c r="H1134" s="295"/>
      <c r="I1134" s="295"/>
      <c r="J1134" s="295"/>
      <c r="K1134" s="295"/>
      <c r="L1134" s="295"/>
      <c r="M1134" s="295"/>
      <c r="N1134" s="295">
        <v>12</v>
      </c>
      <c r="O1134" s="295"/>
      <c r="P1134" s="295"/>
      <c r="Q1134" s="295"/>
      <c r="R1134" s="295"/>
      <c r="S1134" s="295"/>
      <c r="T1134" s="295"/>
      <c r="U1134" s="295"/>
      <c r="V1134" s="295"/>
      <c r="W1134" s="295"/>
      <c r="X1134" s="295"/>
      <c r="Y1134" s="426"/>
      <c r="Z1134" s="415"/>
      <c r="AA1134" s="415"/>
      <c r="AB1134" s="415"/>
      <c r="AC1134" s="415"/>
      <c r="AD1134" s="415"/>
      <c r="AE1134" s="415"/>
      <c r="AF1134" s="415"/>
      <c r="AG1134" s="415"/>
      <c r="AH1134" s="415"/>
      <c r="AI1134" s="415"/>
      <c r="AJ1134" s="415"/>
      <c r="AK1134" s="415"/>
      <c r="AL1134" s="415"/>
      <c r="AM1134" s="296">
        <f>SUM(Y1134:AL1134)</f>
        <v>0</v>
      </c>
    </row>
    <row r="1135" spans="1:39" ht="15" hidden="1" customHeight="1" outlineLevel="1">
      <c r="A1135" s="532"/>
      <c r="B1135" s="294" t="s">
        <v>346</v>
      </c>
      <c r="C1135" s="291" t="s">
        <v>163</v>
      </c>
      <c r="D1135" s="295"/>
      <c r="E1135" s="295"/>
      <c r="F1135" s="295"/>
      <c r="G1135" s="295"/>
      <c r="H1135" s="295"/>
      <c r="I1135" s="295"/>
      <c r="J1135" s="295"/>
      <c r="K1135" s="295"/>
      <c r="L1135" s="295"/>
      <c r="M1135" s="295"/>
      <c r="N1135" s="295">
        <f>N1134</f>
        <v>12</v>
      </c>
      <c r="O1135" s="295"/>
      <c r="P1135" s="295"/>
      <c r="Q1135" s="295"/>
      <c r="R1135" s="295"/>
      <c r="S1135" s="295"/>
      <c r="T1135" s="295"/>
      <c r="U1135" s="295"/>
      <c r="V1135" s="295"/>
      <c r="W1135" s="295"/>
      <c r="X1135" s="295"/>
      <c r="Y1135" s="411">
        <f>Y1134</f>
        <v>0</v>
      </c>
      <c r="Z1135" s="411">
        <f t="shared" ref="Z1135" si="1215">Z1134</f>
        <v>0</v>
      </c>
      <c r="AA1135" s="411">
        <f t="shared" ref="AA1135" si="1216">AA1134</f>
        <v>0</v>
      </c>
      <c r="AB1135" s="411">
        <f t="shared" ref="AB1135" si="1217">AB1134</f>
        <v>0</v>
      </c>
      <c r="AC1135" s="411">
        <f t="shared" ref="AC1135" si="1218">AC1134</f>
        <v>0</v>
      </c>
      <c r="AD1135" s="411">
        <f t="shared" ref="AD1135" si="1219">AD1134</f>
        <v>0</v>
      </c>
      <c r="AE1135" s="411">
        <f t="shared" ref="AE1135" si="1220">AE1134</f>
        <v>0</v>
      </c>
      <c r="AF1135" s="411">
        <f t="shared" ref="AF1135" si="1221">AF1134</f>
        <v>0</v>
      </c>
      <c r="AG1135" s="411">
        <f t="shared" ref="AG1135" si="1222">AG1134</f>
        <v>0</v>
      </c>
      <c r="AH1135" s="411">
        <f t="shared" ref="AH1135" si="1223">AH1134</f>
        <v>0</v>
      </c>
      <c r="AI1135" s="411">
        <f t="shared" ref="AI1135" si="1224">AI1134</f>
        <v>0</v>
      </c>
      <c r="AJ1135" s="411">
        <f t="shared" ref="AJ1135" si="1225">AJ1134</f>
        <v>0</v>
      </c>
      <c r="AK1135" s="411">
        <f t="shared" ref="AK1135" si="1226">AK1134</f>
        <v>0</v>
      </c>
      <c r="AL1135" s="411">
        <f t="shared" ref="AL1135" si="1227">AL1134</f>
        <v>0</v>
      </c>
      <c r="AM1135" s="306"/>
    </row>
    <row r="1136" spans="1:39" ht="15" hidden="1" customHeight="1" outlineLevel="1">
      <c r="A1136" s="532"/>
      <c r="B1136" s="294"/>
      <c r="C1136" s="305"/>
      <c r="D1136" s="291"/>
      <c r="E1136" s="291"/>
      <c r="F1136" s="291"/>
      <c r="G1136" s="291"/>
      <c r="H1136" s="291"/>
      <c r="I1136" s="291"/>
      <c r="J1136" s="291"/>
      <c r="K1136" s="291"/>
      <c r="L1136" s="291"/>
      <c r="M1136" s="291"/>
      <c r="N1136" s="291"/>
      <c r="O1136" s="291"/>
      <c r="P1136" s="291"/>
      <c r="Q1136" s="291"/>
      <c r="R1136" s="291"/>
      <c r="S1136" s="291"/>
      <c r="T1136" s="291"/>
      <c r="U1136" s="291"/>
      <c r="V1136" s="291"/>
      <c r="W1136" s="291"/>
      <c r="X1136" s="291"/>
      <c r="Y1136" s="301"/>
      <c r="Z1136" s="301"/>
      <c r="AA1136" s="301"/>
      <c r="AB1136" s="301"/>
      <c r="AC1136" s="301"/>
      <c r="AD1136" s="301"/>
      <c r="AE1136" s="301"/>
      <c r="AF1136" s="301"/>
      <c r="AG1136" s="301"/>
      <c r="AH1136" s="301"/>
      <c r="AI1136" s="301"/>
      <c r="AJ1136" s="301"/>
      <c r="AK1136" s="301"/>
      <c r="AL1136" s="301"/>
      <c r="AM1136" s="306"/>
    </row>
    <row r="1137" spans="2:39" ht="15.75" collapsed="1">
      <c r="B1137" s="327" t="s">
        <v>347</v>
      </c>
      <c r="C1137" s="329"/>
      <c r="D1137" s="329">
        <f>SUM(D980:D1135)</f>
        <v>0</v>
      </c>
      <c r="E1137" s="329"/>
      <c r="F1137" s="329"/>
      <c r="G1137" s="329"/>
      <c r="H1137" s="329"/>
      <c r="I1137" s="329"/>
      <c r="J1137" s="329"/>
      <c r="K1137" s="329"/>
      <c r="L1137" s="329"/>
      <c r="M1137" s="329"/>
      <c r="N1137" s="329"/>
      <c r="O1137" s="329">
        <f>SUM(O980:O1135)</f>
        <v>0</v>
      </c>
      <c r="P1137" s="329"/>
      <c r="Q1137" s="329"/>
      <c r="R1137" s="329"/>
      <c r="S1137" s="329"/>
      <c r="T1137" s="329"/>
      <c r="U1137" s="329"/>
      <c r="V1137" s="329"/>
      <c r="W1137" s="329"/>
      <c r="X1137" s="329"/>
      <c r="Y1137" s="329">
        <f>IF(Y978="kWh",SUMPRODUCT(D980:D1135,Y980:Y1135))</f>
        <v>0</v>
      </c>
      <c r="Z1137" s="329">
        <f>IF(Z978="kWh",SUMPRODUCT(D980:D1135,Z980:Z1135))</f>
        <v>0</v>
      </c>
      <c r="AA1137" s="329">
        <f>IF(AA978="kw",SUMPRODUCT(N980:N1135,O980:O1135,AA980:AA1135),SUMPRODUCT(D980:D1135,AA980:AA1135))</f>
        <v>0</v>
      </c>
      <c r="AB1137" s="329">
        <f>IF(AB978="kw",SUMPRODUCT(N980:N1135,O980:O1135,AB980:AB1135),SUMPRODUCT(D980:D1135,AB980:AB1135))</f>
        <v>0</v>
      </c>
      <c r="AC1137" s="329">
        <f>IF(AC978="kw",SUMPRODUCT(N980:N1135,O980:O1135,AC980:AC1135),SUMPRODUCT(D980:D1135,AC980:AC1135))</f>
        <v>0</v>
      </c>
      <c r="AD1137" s="329">
        <f>IF(AD978="kw",SUMPRODUCT(N980:N1135,O980:O1135,AD980:AD1135),SUMPRODUCT(D980:D1135,AD980:AD1135))</f>
        <v>0</v>
      </c>
      <c r="AE1137" s="329">
        <f>IF(AE978="kw",SUMPRODUCT(N980:N1135,O980:O1135,AE980:AE1135),SUMPRODUCT(D980:D1135,AE980:AE1135))</f>
        <v>0</v>
      </c>
      <c r="AF1137" s="329">
        <f>IF(AF978="kw",SUMPRODUCT(N980:N1135,O980:O1135,AF980:AF1135),SUMPRODUCT(D980:D1135,AF980:AF1135))</f>
        <v>0</v>
      </c>
      <c r="AG1137" s="329">
        <f>IF(AG978="kw",SUMPRODUCT(N980:N1135,O980:O1135,AG980:AG1135),SUMPRODUCT(D980:D1135,AG980:AG1135))</f>
        <v>0</v>
      </c>
      <c r="AH1137" s="329">
        <f>IF(AH978="kw",SUMPRODUCT(N980:N1135,O980:O1135,AH980:AH1135),SUMPRODUCT(D980:D1135,AH980:AH1135))</f>
        <v>0</v>
      </c>
      <c r="AI1137" s="329">
        <f>IF(AI978="kw",SUMPRODUCT(N980:N1135,O980:O1135,AI980:AI1135),SUMPRODUCT(D980:D1135,AI980:AI1135))</f>
        <v>0</v>
      </c>
      <c r="AJ1137" s="329">
        <f>IF(AJ978="kw",SUMPRODUCT(N980:N1135,O980:O1135,AJ980:AJ1135),SUMPRODUCT(D980:D1135,AJ980:AJ1135))</f>
        <v>0</v>
      </c>
      <c r="AK1137" s="329">
        <f>IF(AK978="kw",SUMPRODUCT(N980:N1135,O980:O1135,AK980:AK1135),SUMPRODUCT(D980:D1135,AK980:AK1135))</f>
        <v>0</v>
      </c>
      <c r="AL1137" s="329">
        <f>IF(AL978="kw",SUMPRODUCT(N980:N1135,O980:O1135,AL980:AL1135),SUMPRODUCT(D980:D1135,AL980:AL1135))</f>
        <v>0</v>
      </c>
      <c r="AM1137" s="330"/>
    </row>
    <row r="1138" spans="2:39" ht="15.75">
      <c r="B1138" s="391" t="s">
        <v>348</v>
      </c>
      <c r="C1138" s="392"/>
      <c r="D1138" s="392"/>
      <c r="E1138" s="392"/>
      <c r="F1138" s="392"/>
      <c r="G1138" s="392"/>
      <c r="H1138" s="392"/>
      <c r="I1138" s="392"/>
      <c r="J1138" s="392"/>
      <c r="K1138" s="392"/>
      <c r="L1138" s="392"/>
      <c r="M1138" s="392"/>
      <c r="N1138" s="392"/>
      <c r="O1138" s="392"/>
      <c r="P1138" s="392"/>
      <c r="Q1138" s="392"/>
      <c r="R1138" s="392"/>
      <c r="S1138" s="392"/>
      <c r="T1138" s="392"/>
      <c r="U1138" s="392"/>
      <c r="V1138" s="392"/>
      <c r="W1138" s="392"/>
      <c r="X1138" s="392"/>
      <c r="Y1138" s="392">
        <f>HLOOKUP(Y794,'2. LRAMVA Threshold'!$B$42:$Q$53,12,FALSE)</f>
        <v>2793968</v>
      </c>
      <c r="Z1138" s="392">
        <f>HLOOKUP(Z794,'2. LRAMVA Threshold'!$B$42:$Q$53,12,FALSE)</f>
        <v>3691547</v>
      </c>
      <c r="AA1138" s="392">
        <f>HLOOKUP(AA794,'2. LRAMVA Threshold'!$B$42:$Q$53,12,FALSE)</f>
        <v>15626</v>
      </c>
      <c r="AB1138" s="392">
        <f>HLOOKUP(AB794,'2. LRAMVA Threshold'!$B$42:$Q$53,12,FALSE)</f>
        <v>3895</v>
      </c>
      <c r="AC1138" s="392">
        <f>HLOOKUP(AC794,'2. LRAMVA Threshold'!$B$42:$Q$53,12,FALSE)</f>
        <v>0</v>
      </c>
      <c r="AD1138" s="392">
        <f>HLOOKUP(AD794,'2. LRAMVA Threshold'!$B$42:$Q$53,12,FALSE)</f>
        <v>0</v>
      </c>
      <c r="AE1138" s="392">
        <f>HLOOKUP(AE794,'2. LRAMVA Threshold'!$B$42:$Q$53,12,FALSE)</f>
        <v>0</v>
      </c>
      <c r="AF1138" s="392">
        <f>HLOOKUP(AF794,'2. LRAMVA Threshold'!$B$42:$Q$53,12,FALSE)</f>
        <v>0</v>
      </c>
      <c r="AG1138" s="392">
        <f>HLOOKUP(AG794,'2. LRAMVA Threshold'!$B$42:$Q$53,12,FALSE)</f>
        <v>0</v>
      </c>
      <c r="AH1138" s="392">
        <f>HLOOKUP(AH794,'2. LRAMVA Threshold'!$B$42:$Q$53,12,FALSE)</f>
        <v>0</v>
      </c>
      <c r="AI1138" s="392">
        <f>HLOOKUP(AI794,'2. LRAMVA Threshold'!$B$42:$Q$53,12,FALSE)</f>
        <v>0</v>
      </c>
      <c r="AJ1138" s="392">
        <f>HLOOKUP(AJ794,'2. LRAMVA Threshold'!$B$42:$Q$53,12,FALSE)</f>
        <v>0</v>
      </c>
      <c r="AK1138" s="392">
        <f>HLOOKUP(AK794,'2. LRAMVA Threshold'!$B$42:$Q$53,12,FALSE)</f>
        <v>0</v>
      </c>
      <c r="AL1138" s="392">
        <f>HLOOKUP(AL794,'2. LRAMVA Threshold'!$B$42:$Q$53,12,FALSE)</f>
        <v>0</v>
      </c>
      <c r="AM1138" s="442"/>
    </row>
    <row r="1139" spans="2:39">
      <c r="B1139" s="394"/>
      <c r="C1139" s="432"/>
      <c r="D1139" s="433"/>
      <c r="E1139" s="433"/>
      <c r="F1139" s="433"/>
      <c r="G1139" s="433"/>
      <c r="H1139" s="433"/>
      <c r="I1139" s="433"/>
      <c r="J1139" s="433"/>
      <c r="K1139" s="433"/>
      <c r="L1139" s="433"/>
      <c r="M1139" s="433"/>
      <c r="N1139" s="433"/>
      <c r="O1139" s="434"/>
      <c r="P1139" s="433"/>
      <c r="Q1139" s="433"/>
      <c r="R1139" s="433"/>
      <c r="S1139" s="435"/>
      <c r="T1139" s="435"/>
      <c r="U1139" s="435"/>
      <c r="V1139" s="435"/>
      <c r="W1139" s="433"/>
      <c r="X1139" s="433"/>
      <c r="Y1139" s="436"/>
      <c r="Z1139" s="436"/>
      <c r="AA1139" s="436"/>
      <c r="AB1139" s="436"/>
      <c r="AC1139" s="436"/>
      <c r="AD1139" s="436"/>
      <c r="AE1139" s="436"/>
      <c r="AF1139" s="399"/>
      <c r="AG1139" s="399"/>
      <c r="AH1139" s="399"/>
      <c r="AI1139" s="399"/>
      <c r="AJ1139" s="399"/>
      <c r="AK1139" s="399"/>
      <c r="AL1139" s="399"/>
      <c r="AM1139" s="400"/>
    </row>
    <row r="1140" spans="2:39">
      <c r="B1140" s="324" t="s">
        <v>349</v>
      </c>
      <c r="C1140" s="338"/>
      <c r="D1140" s="338"/>
      <c r="E1140" s="376"/>
      <c r="F1140" s="376"/>
      <c r="G1140" s="376"/>
      <c r="H1140" s="376"/>
      <c r="I1140" s="376"/>
      <c r="J1140" s="376"/>
      <c r="K1140" s="376"/>
      <c r="L1140" s="376"/>
      <c r="M1140" s="376"/>
      <c r="N1140" s="376"/>
      <c r="O1140" s="291"/>
      <c r="P1140" s="340"/>
      <c r="Q1140" s="340"/>
      <c r="R1140" s="340"/>
      <c r="S1140" s="339"/>
      <c r="T1140" s="339"/>
      <c r="U1140" s="339"/>
      <c r="V1140" s="339"/>
      <c r="W1140" s="340"/>
      <c r="X1140" s="340"/>
      <c r="Y1140" s="341">
        <f>HLOOKUP(Y$35,'3.  Distribution Rates'!$C$122:$P$133,12,FALSE)</f>
        <v>0</v>
      </c>
      <c r="Z1140" s="341">
        <f>HLOOKUP(Z$35,'3.  Distribution Rates'!$C$122:$P$133,12,FALSE)</f>
        <v>1.6799999999999999E-2</v>
      </c>
      <c r="AA1140" s="341">
        <f>HLOOKUP(AA$35,'3.  Distribution Rates'!$C$122:$P$133,12,FALSE)</f>
        <v>5.3437999999999999</v>
      </c>
      <c r="AB1140" s="341">
        <f>HLOOKUP(AB$35,'3.  Distribution Rates'!$C$122:$P$133,12,FALSE)</f>
        <v>4.2409999999999997</v>
      </c>
      <c r="AC1140" s="341">
        <f>HLOOKUP(AC$35,'3.  Distribution Rates'!$C$122:$P$133,12,FALSE)</f>
        <v>9.8917000000000002</v>
      </c>
      <c r="AD1140" s="341">
        <f>HLOOKUP(AD$35,'3.  Distribution Rates'!$C$122:$P$133,12,FALSE)</f>
        <v>0</v>
      </c>
      <c r="AE1140" s="341">
        <f>HLOOKUP(AE$35,'3.  Distribution Rates'!$C$122:$P$133,12,FALSE)</f>
        <v>0</v>
      </c>
      <c r="AF1140" s="341">
        <f>HLOOKUP(AF$35,'3.  Distribution Rates'!$C$122:$P$133,12,FALSE)</f>
        <v>0</v>
      </c>
      <c r="AG1140" s="341">
        <f>HLOOKUP(AG$35,'3.  Distribution Rates'!$C$122:$P$133,12,FALSE)</f>
        <v>0</v>
      </c>
      <c r="AH1140" s="341">
        <f>HLOOKUP(AH$35,'3.  Distribution Rates'!$C$122:$P$133,12,FALSE)</f>
        <v>0</v>
      </c>
      <c r="AI1140" s="341">
        <f>HLOOKUP(AI$35,'3.  Distribution Rates'!$C$122:$P$133,12,FALSE)</f>
        <v>0</v>
      </c>
      <c r="AJ1140" s="341">
        <f>HLOOKUP(AJ$35,'3.  Distribution Rates'!$C$122:$P$133,12,FALSE)</f>
        <v>0</v>
      </c>
      <c r="AK1140" s="341">
        <f>HLOOKUP(AK$35,'3.  Distribution Rates'!$C$122:$P$133,12,FALSE)</f>
        <v>0</v>
      </c>
      <c r="AL1140" s="341">
        <f>HLOOKUP(AL$35,'3.  Distribution Rates'!$C$122:$P$133,12,FALSE)</f>
        <v>0</v>
      </c>
      <c r="AM1140" s="444"/>
    </row>
    <row r="1141" spans="2:39">
      <c r="B1141" s="324" t="s">
        <v>353</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'4.  2011-2014 LRAM'!Y143*Y1140</f>
        <v>0</v>
      </c>
      <c r="Z1141" s="378">
        <f>'4.  2011-2014 LRAM'!Z143*Z1140</f>
        <v>0</v>
      </c>
      <c r="AA1141" s="378">
        <f>'4.  2011-2014 LRAM'!AA143*AA1140</f>
        <v>0</v>
      </c>
      <c r="AB1141" s="378">
        <f>'4.  2011-2014 LRAM'!AB143*AB1140</f>
        <v>0</v>
      </c>
      <c r="AC1141" s="378">
        <f>'4.  2011-2014 LRAM'!AC143*AC1140</f>
        <v>0</v>
      </c>
      <c r="AD1141" s="378">
        <f>'4.  2011-2014 LRAM'!AD143*AD1140</f>
        <v>0</v>
      </c>
      <c r="AE1141" s="378">
        <f>'4.  2011-2014 LRAM'!AE143*AE1140</f>
        <v>0</v>
      </c>
      <c r="AF1141" s="378">
        <f>'4.  2011-2014 LRAM'!AF143*AF1140</f>
        <v>0</v>
      </c>
      <c r="AG1141" s="378">
        <f>'4.  2011-2014 LRAM'!AG143*AG1140</f>
        <v>0</v>
      </c>
      <c r="AH1141" s="378">
        <f>'4.  2011-2014 LRAM'!AH143*AH1140</f>
        <v>0</v>
      </c>
      <c r="AI1141" s="378">
        <f>'4.  2011-2014 LRAM'!AI143*AI1140</f>
        <v>0</v>
      </c>
      <c r="AJ1141" s="378">
        <f>'4.  2011-2014 LRAM'!AJ143*AJ1140</f>
        <v>0</v>
      </c>
      <c r="AK1141" s="378">
        <f>'4.  2011-2014 LRAM'!AK143*AK1140</f>
        <v>0</v>
      </c>
      <c r="AL1141" s="378">
        <f>'4.  2011-2014 LRAM'!AL143*AL1140</f>
        <v>0</v>
      </c>
      <c r="AM1141" s="628">
        <f t="shared" ref="AM1141:AM1150" si="1228">SUM(Y1141:AL1141)</f>
        <v>0</v>
      </c>
    </row>
    <row r="1142" spans="2:39">
      <c r="B1142" s="324" t="s">
        <v>354</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'4.  2011-2014 LRAM'!Y272*Y1140</f>
        <v>0</v>
      </c>
      <c r="Z1142" s="378">
        <f>'4.  2011-2014 LRAM'!Z272*Z1140</f>
        <v>0</v>
      </c>
      <c r="AA1142" s="378">
        <f>'4.  2011-2014 LRAM'!AA272*AA1140</f>
        <v>0</v>
      </c>
      <c r="AB1142" s="378">
        <f>'4.  2011-2014 LRAM'!AB272*AB1140</f>
        <v>0</v>
      </c>
      <c r="AC1142" s="378">
        <f>'4.  2011-2014 LRAM'!AC272*AC1140</f>
        <v>0</v>
      </c>
      <c r="AD1142" s="378">
        <f>'4.  2011-2014 LRAM'!AD272*AD1140</f>
        <v>0</v>
      </c>
      <c r="AE1142" s="378">
        <f>'4.  2011-2014 LRAM'!AE272*AE1140</f>
        <v>0</v>
      </c>
      <c r="AF1142" s="378">
        <f>'4.  2011-2014 LRAM'!AF272*AF1140</f>
        <v>0</v>
      </c>
      <c r="AG1142" s="378">
        <f>'4.  2011-2014 LRAM'!AG272*AG1140</f>
        <v>0</v>
      </c>
      <c r="AH1142" s="378">
        <f>'4.  2011-2014 LRAM'!AH272*AH1140</f>
        <v>0</v>
      </c>
      <c r="AI1142" s="378">
        <f>'4.  2011-2014 LRAM'!AI272*AI1140</f>
        <v>0</v>
      </c>
      <c r="AJ1142" s="378">
        <f>'4.  2011-2014 LRAM'!AJ272*AJ1140</f>
        <v>0</v>
      </c>
      <c r="AK1142" s="378">
        <f>'4.  2011-2014 LRAM'!AK272*AK1140</f>
        <v>0</v>
      </c>
      <c r="AL1142" s="378">
        <f>'4.  2011-2014 LRAM'!AL272*AL1140</f>
        <v>0</v>
      </c>
      <c r="AM1142" s="628">
        <f t="shared" si="1228"/>
        <v>0</v>
      </c>
    </row>
    <row r="1143" spans="2:39">
      <c r="B1143" s="324" t="s">
        <v>355</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'4.  2011-2014 LRAM'!Y401*Y1140</f>
        <v>0</v>
      </c>
      <c r="Z1143" s="378">
        <f>'4.  2011-2014 LRAM'!Z401*Z1140</f>
        <v>0</v>
      </c>
      <c r="AA1143" s="378">
        <f>'4.  2011-2014 LRAM'!AA401*AA1140</f>
        <v>0</v>
      </c>
      <c r="AB1143" s="378">
        <f>'4.  2011-2014 LRAM'!AB401*AB1140</f>
        <v>0</v>
      </c>
      <c r="AC1143" s="378">
        <f>'4.  2011-2014 LRAM'!AC401*AC1140</f>
        <v>0</v>
      </c>
      <c r="AD1143" s="378">
        <f>'4.  2011-2014 LRAM'!AD401*AD1140</f>
        <v>0</v>
      </c>
      <c r="AE1143" s="378">
        <f>'4.  2011-2014 LRAM'!AE401*AE1140</f>
        <v>0</v>
      </c>
      <c r="AF1143" s="378">
        <f>'4.  2011-2014 LRAM'!AF401*AF1140</f>
        <v>0</v>
      </c>
      <c r="AG1143" s="378">
        <f>'4.  2011-2014 LRAM'!AG401*AG1140</f>
        <v>0</v>
      </c>
      <c r="AH1143" s="378">
        <f>'4.  2011-2014 LRAM'!AH401*AH1140</f>
        <v>0</v>
      </c>
      <c r="AI1143" s="378">
        <f>'4.  2011-2014 LRAM'!AI401*AI1140</f>
        <v>0</v>
      </c>
      <c r="AJ1143" s="378">
        <f>'4.  2011-2014 LRAM'!AJ401*AJ1140</f>
        <v>0</v>
      </c>
      <c r="AK1143" s="378">
        <f>'4.  2011-2014 LRAM'!AK401*AK1140</f>
        <v>0</v>
      </c>
      <c r="AL1143" s="378">
        <f>'4.  2011-2014 LRAM'!AL401*AL1140</f>
        <v>0</v>
      </c>
      <c r="AM1143" s="628">
        <f t="shared" si="1228"/>
        <v>0</v>
      </c>
    </row>
    <row r="1144" spans="2:39">
      <c r="B1144" s="324" t="s">
        <v>356</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'4.  2011-2014 LRAM'!Y531*Y1140</f>
        <v>0</v>
      </c>
      <c r="Z1144" s="378">
        <f>'4.  2011-2014 LRAM'!Z531*Z1140</f>
        <v>0</v>
      </c>
      <c r="AA1144" s="378">
        <f>'4.  2011-2014 LRAM'!AA531*AA1140</f>
        <v>0</v>
      </c>
      <c r="AB1144" s="378">
        <f>'4.  2011-2014 LRAM'!AB531*AB1140</f>
        <v>0</v>
      </c>
      <c r="AC1144" s="378">
        <f>'4.  2011-2014 LRAM'!AC531*AC1140</f>
        <v>0</v>
      </c>
      <c r="AD1144" s="378">
        <f>'4.  2011-2014 LRAM'!AD531*AD1140</f>
        <v>0</v>
      </c>
      <c r="AE1144" s="378">
        <f>'4.  2011-2014 LRAM'!AE531*AE1140</f>
        <v>0</v>
      </c>
      <c r="AF1144" s="378">
        <f>'4.  2011-2014 LRAM'!AF531*AF1140</f>
        <v>0</v>
      </c>
      <c r="AG1144" s="378">
        <f>'4.  2011-2014 LRAM'!AG531*AG1140</f>
        <v>0</v>
      </c>
      <c r="AH1144" s="378">
        <f>'4.  2011-2014 LRAM'!AH531*AH1140</f>
        <v>0</v>
      </c>
      <c r="AI1144" s="378">
        <f>'4.  2011-2014 LRAM'!AI531*AI1140</f>
        <v>0</v>
      </c>
      <c r="AJ1144" s="378">
        <f>'4.  2011-2014 LRAM'!AJ531*AJ1140</f>
        <v>0</v>
      </c>
      <c r="AK1144" s="378">
        <f>'4.  2011-2014 LRAM'!AK531*AK1140</f>
        <v>0</v>
      </c>
      <c r="AL1144" s="378">
        <f>'4.  2011-2014 LRAM'!AL531*AL1140</f>
        <v>0</v>
      </c>
      <c r="AM1144" s="628">
        <f t="shared" si="1228"/>
        <v>0</v>
      </c>
    </row>
    <row r="1145" spans="2:39">
      <c r="B1145" s="324" t="s">
        <v>357</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 t="shared" ref="Y1145:AL1145" si="1229">Y212*Y1140</f>
        <v>0</v>
      </c>
      <c r="Z1145" s="378">
        <f t="shared" si="1229"/>
        <v>17977.615299839999</v>
      </c>
      <c r="AA1145" s="378">
        <f t="shared" si="1229"/>
        <v>88777.635260160023</v>
      </c>
      <c r="AB1145" s="378">
        <f t="shared" si="1229"/>
        <v>3332.1638783999992</v>
      </c>
      <c r="AC1145" s="378">
        <f t="shared" si="1229"/>
        <v>0</v>
      </c>
      <c r="AD1145" s="378">
        <f t="shared" si="1229"/>
        <v>0</v>
      </c>
      <c r="AE1145" s="378">
        <f t="shared" si="1229"/>
        <v>0</v>
      </c>
      <c r="AF1145" s="378">
        <f t="shared" si="1229"/>
        <v>0</v>
      </c>
      <c r="AG1145" s="378">
        <f t="shared" si="1229"/>
        <v>0</v>
      </c>
      <c r="AH1145" s="378">
        <f t="shared" si="1229"/>
        <v>0</v>
      </c>
      <c r="AI1145" s="378">
        <f t="shared" si="1229"/>
        <v>0</v>
      </c>
      <c r="AJ1145" s="378">
        <f t="shared" si="1229"/>
        <v>0</v>
      </c>
      <c r="AK1145" s="378">
        <f t="shared" si="1229"/>
        <v>0</v>
      </c>
      <c r="AL1145" s="378">
        <f t="shared" si="1229"/>
        <v>0</v>
      </c>
      <c r="AM1145" s="628">
        <f t="shared" si="1228"/>
        <v>110087.41443840001</v>
      </c>
    </row>
    <row r="1146" spans="2:39">
      <c r="B1146" s="324" t="s">
        <v>358</v>
      </c>
      <c r="C1146" s="345"/>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8">
        <f>Y401*Y1140</f>
        <v>0</v>
      </c>
      <c r="Z1146" s="378">
        <f t="shared" ref="Z1146:AL1146" si="1230">Z401*Z1140</f>
        <v>35918.761082399993</v>
      </c>
      <c r="AA1146" s="378">
        <f t="shared" si="1230"/>
        <v>78406.371119999982</v>
      </c>
      <c r="AB1146" s="378">
        <f t="shared" si="1230"/>
        <v>178.12199999999999</v>
      </c>
      <c r="AC1146" s="378">
        <f t="shared" si="1230"/>
        <v>0</v>
      </c>
      <c r="AD1146" s="378">
        <f t="shared" si="1230"/>
        <v>0</v>
      </c>
      <c r="AE1146" s="378">
        <f t="shared" si="1230"/>
        <v>0</v>
      </c>
      <c r="AF1146" s="378">
        <f t="shared" si="1230"/>
        <v>0</v>
      </c>
      <c r="AG1146" s="378">
        <f t="shared" si="1230"/>
        <v>0</v>
      </c>
      <c r="AH1146" s="378">
        <f t="shared" si="1230"/>
        <v>0</v>
      </c>
      <c r="AI1146" s="378">
        <f t="shared" si="1230"/>
        <v>0</v>
      </c>
      <c r="AJ1146" s="378">
        <f t="shared" si="1230"/>
        <v>0</v>
      </c>
      <c r="AK1146" s="378">
        <f t="shared" si="1230"/>
        <v>0</v>
      </c>
      <c r="AL1146" s="378">
        <f t="shared" si="1230"/>
        <v>0</v>
      </c>
      <c r="AM1146" s="628">
        <f t="shared" si="1228"/>
        <v>114503.25420239998</v>
      </c>
    </row>
    <row r="1147" spans="2:39">
      <c r="B1147" s="324" t="s">
        <v>359</v>
      </c>
      <c r="C1147" s="345"/>
      <c r="D1147" s="309"/>
      <c r="E1147" s="279"/>
      <c r="F1147" s="279"/>
      <c r="G1147" s="279"/>
      <c r="H1147" s="279"/>
      <c r="I1147" s="279"/>
      <c r="J1147" s="279"/>
      <c r="K1147" s="279"/>
      <c r="L1147" s="279"/>
      <c r="M1147" s="279"/>
      <c r="N1147" s="279"/>
      <c r="O1147" s="291"/>
      <c r="P1147" s="279"/>
      <c r="Q1147" s="279"/>
      <c r="R1147" s="279"/>
      <c r="S1147" s="309"/>
      <c r="T1147" s="309"/>
      <c r="U1147" s="309"/>
      <c r="V1147" s="309"/>
      <c r="W1147" s="279"/>
      <c r="X1147" s="279"/>
      <c r="Y1147" s="378">
        <f t="shared" ref="Y1147:AL1147" si="1231">Y599*Y1140</f>
        <v>0</v>
      </c>
      <c r="Z1147" s="378">
        <f t="shared" si="1231"/>
        <v>21227.739034535178</v>
      </c>
      <c r="AA1147" s="378">
        <f t="shared" si="1231"/>
        <v>112235.06189279997</v>
      </c>
      <c r="AB1147" s="378">
        <f t="shared" si="1231"/>
        <v>2347.5461759999998</v>
      </c>
      <c r="AC1147" s="378">
        <f t="shared" si="1231"/>
        <v>0</v>
      </c>
      <c r="AD1147" s="378">
        <f t="shared" si="1231"/>
        <v>0</v>
      </c>
      <c r="AE1147" s="378">
        <f t="shared" si="1231"/>
        <v>0</v>
      </c>
      <c r="AF1147" s="378">
        <f t="shared" si="1231"/>
        <v>0</v>
      </c>
      <c r="AG1147" s="378">
        <f t="shared" si="1231"/>
        <v>0</v>
      </c>
      <c r="AH1147" s="378">
        <f t="shared" si="1231"/>
        <v>0</v>
      </c>
      <c r="AI1147" s="378">
        <f t="shared" si="1231"/>
        <v>0</v>
      </c>
      <c r="AJ1147" s="378">
        <f t="shared" si="1231"/>
        <v>0</v>
      </c>
      <c r="AK1147" s="378">
        <f t="shared" si="1231"/>
        <v>0</v>
      </c>
      <c r="AL1147" s="378">
        <f t="shared" si="1231"/>
        <v>0</v>
      </c>
      <c r="AM1147" s="628">
        <f t="shared" si="1228"/>
        <v>135810.34710333517</v>
      </c>
    </row>
    <row r="1148" spans="2:39">
      <c r="B1148" s="324" t="s">
        <v>360</v>
      </c>
      <c r="C1148" s="345"/>
      <c r="D1148" s="309"/>
      <c r="E1148" s="279"/>
      <c r="F1148" s="279"/>
      <c r="G1148" s="279"/>
      <c r="H1148" s="279"/>
      <c r="I1148" s="279"/>
      <c r="J1148" s="279"/>
      <c r="K1148" s="279"/>
      <c r="L1148" s="279"/>
      <c r="M1148" s="279"/>
      <c r="N1148" s="279"/>
      <c r="O1148" s="291"/>
      <c r="P1148" s="279"/>
      <c r="Q1148" s="279"/>
      <c r="R1148" s="279"/>
      <c r="S1148" s="309"/>
      <c r="T1148" s="309"/>
      <c r="U1148" s="309"/>
      <c r="V1148" s="309"/>
      <c r="W1148" s="279"/>
      <c r="X1148" s="279"/>
      <c r="Y1148" s="378">
        <f t="shared" ref="Y1148:AL1148" si="1232">Y788*Y1140</f>
        <v>0</v>
      </c>
      <c r="Z1148" s="378">
        <f t="shared" si="1232"/>
        <v>28426.839845127553</v>
      </c>
      <c r="AA1148" s="378">
        <f t="shared" si="1232"/>
        <v>126010.37920390398</v>
      </c>
      <c r="AB1148" s="378">
        <f t="shared" si="1232"/>
        <v>1159.5057745782697</v>
      </c>
      <c r="AC1148" s="378">
        <f t="shared" si="1232"/>
        <v>0</v>
      </c>
      <c r="AD1148" s="378">
        <f t="shared" si="1232"/>
        <v>0</v>
      </c>
      <c r="AE1148" s="378">
        <f t="shared" si="1232"/>
        <v>0</v>
      </c>
      <c r="AF1148" s="378">
        <f t="shared" si="1232"/>
        <v>0</v>
      </c>
      <c r="AG1148" s="378">
        <f t="shared" si="1232"/>
        <v>0</v>
      </c>
      <c r="AH1148" s="378">
        <f t="shared" si="1232"/>
        <v>0</v>
      </c>
      <c r="AI1148" s="378">
        <f t="shared" si="1232"/>
        <v>0</v>
      </c>
      <c r="AJ1148" s="378">
        <f t="shared" si="1232"/>
        <v>0</v>
      </c>
      <c r="AK1148" s="378">
        <f t="shared" si="1232"/>
        <v>0</v>
      </c>
      <c r="AL1148" s="378">
        <f t="shared" si="1232"/>
        <v>0</v>
      </c>
      <c r="AM1148" s="628">
        <f t="shared" si="1228"/>
        <v>155596.72482360981</v>
      </c>
    </row>
    <row r="1149" spans="2:39">
      <c r="B1149" s="324" t="s">
        <v>361</v>
      </c>
      <c r="C1149" s="345"/>
      <c r="D1149" s="309"/>
      <c r="E1149" s="279"/>
      <c r="F1149" s="279"/>
      <c r="G1149" s="279"/>
      <c r="H1149" s="279"/>
      <c r="I1149" s="279"/>
      <c r="J1149" s="279"/>
      <c r="K1149" s="279"/>
      <c r="L1149" s="279"/>
      <c r="M1149" s="279"/>
      <c r="N1149" s="279"/>
      <c r="O1149" s="291"/>
      <c r="P1149" s="279"/>
      <c r="Q1149" s="279"/>
      <c r="R1149" s="279"/>
      <c r="S1149" s="309"/>
      <c r="T1149" s="309"/>
      <c r="U1149" s="309"/>
      <c r="V1149" s="309"/>
      <c r="W1149" s="279"/>
      <c r="X1149" s="279"/>
      <c r="Y1149" s="378">
        <f t="shared" ref="Y1149:AL1149" si="1233">Y971*Y1140</f>
        <v>0</v>
      </c>
      <c r="Z1149" s="378">
        <f t="shared" si="1233"/>
        <v>0</v>
      </c>
      <c r="AA1149" s="378">
        <f t="shared" si="1233"/>
        <v>0</v>
      </c>
      <c r="AB1149" s="378">
        <f t="shared" si="1233"/>
        <v>0</v>
      </c>
      <c r="AC1149" s="378">
        <f t="shared" si="1233"/>
        <v>0</v>
      </c>
      <c r="AD1149" s="378">
        <f t="shared" si="1233"/>
        <v>0</v>
      </c>
      <c r="AE1149" s="378">
        <f t="shared" si="1233"/>
        <v>0</v>
      </c>
      <c r="AF1149" s="378">
        <f t="shared" si="1233"/>
        <v>0</v>
      </c>
      <c r="AG1149" s="378">
        <f t="shared" si="1233"/>
        <v>0</v>
      </c>
      <c r="AH1149" s="378">
        <f t="shared" si="1233"/>
        <v>0</v>
      </c>
      <c r="AI1149" s="378">
        <f t="shared" si="1233"/>
        <v>0</v>
      </c>
      <c r="AJ1149" s="378">
        <f t="shared" si="1233"/>
        <v>0</v>
      </c>
      <c r="AK1149" s="378">
        <f t="shared" si="1233"/>
        <v>0</v>
      </c>
      <c r="AL1149" s="378">
        <f t="shared" si="1233"/>
        <v>0</v>
      </c>
      <c r="AM1149" s="628">
        <f t="shared" si="1228"/>
        <v>0</v>
      </c>
    </row>
    <row r="1150" spans="2:39">
      <c r="B1150" s="324" t="s">
        <v>362</v>
      </c>
      <c r="C1150" s="345"/>
      <c r="D1150" s="309"/>
      <c r="E1150" s="279"/>
      <c r="F1150" s="279"/>
      <c r="G1150" s="279"/>
      <c r="H1150" s="279"/>
      <c r="I1150" s="279"/>
      <c r="J1150" s="279"/>
      <c r="K1150" s="279"/>
      <c r="L1150" s="279"/>
      <c r="M1150" s="279"/>
      <c r="N1150" s="279"/>
      <c r="O1150" s="291"/>
      <c r="P1150" s="279"/>
      <c r="Q1150" s="279"/>
      <c r="R1150" s="279"/>
      <c r="S1150" s="309"/>
      <c r="T1150" s="309"/>
      <c r="U1150" s="309"/>
      <c r="V1150" s="309"/>
      <c r="W1150" s="279"/>
      <c r="X1150" s="279"/>
      <c r="Y1150" s="378">
        <f>Y1137*Y1140</f>
        <v>0</v>
      </c>
      <c r="Z1150" s="378">
        <f>Z1137*Z1140</f>
        <v>0</v>
      </c>
      <c r="AA1150" s="378">
        <f t="shared" ref="AA1150:AL1150" si="1234">AA1137*AA1140</f>
        <v>0</v>
      </c>
      <c r="AB1150" s="378">
        <f t="shared" si="1234"/>
        <v>0</v>
      </c>
      <c r="AC1150" s="378">
        <f t="shared" si="1234"/>
        <v>0</v>
      </c>
      <c r="AD1150" s="378">
        <f t="shared" si="1234"/>
        <v>0</v>
      </c>
      <c r="AE1150" s="378">
        <f t="shared" si="1234"/>
        <v>0</v>
      </c>
      <c r="AF1150" s="378">
        <f t="shared" si="1234"/>
        <v>0</v>
      </c>
      <c r="AG1150" s="378">
        <f t="shared" si="1234"/>
        <v>0</v>
      </c>
      <c r="AH1150" s="378">
        <f t="shared" si="1234"/>
        <v>0</v>
      </c>
      <c r="AI1150" s="378">
        <f t="shared" si="1234"/>
        <v>0</v>
      </c>
      <c r="AJ1150" s="378">
        <f t="shared" si="1234"/>
        <v>0</v>
      </c>
      <c r="AK1150" s="378">
        <f t="shared" si="1234"/>
        <v>0</v>
      </c>
      <c r="AL1150" s="378">
        <f t="shared" si="1234"/>
        <v>0</v>
      </c>
      <c r="AM1150" s="628">
        <f t="shared" si="1228"/>
        <v>0</v>
      </c>
    </row>
    <row r="1151" spans="2:39" ht="15.75">
      <c r="B1151" s="349" t="s">
        <v>352</v>
      </c>
      <c r="C1151" s="345"/>
      <c r="D1151" s="336"/>
      <c r="E1151" s="334"/>
      <c r="F1151" s="334"/>
      <c r="G1151" s="334"/>
      <c r="H1151" s="334"/>
      <c r="I1151" s="334"/>
      <c r="J1151" s="334"/>
      <c r="K1151" s="334"/>
      <c r="L1151" s="334"/>
      <c r="M1151" s="334"/>
      <c r="N1151" s="334"/>
      <c r="O1151" s="300"/>
      <c r="P1151" s="334"/>
      <c r="Q1151" s="334"/>
      <c r="R1151" s="334"/>
      <c r="S1151" s="336"/>
      <c r="T1151" s="336"/>
      <c r="U1151" s="336"/>
      <c r="V1151" s="336"/>
      <c r="W1151" s="334"/>
      <c r="X1151" s="334"/>
      <c r="Y1151" s="346">
        <f>SUM(Y1141:Y1150)</f>
        <v>0</v>
      </c>
      <c r="Z1151" s="346">
        <f t="shared" ref="Z1151:AE1151" si="1235">SUM(Z1141:Z1150)</f>
        <v>103550.95526190272</v>
      </c>
      <c r="AA1151" s="346">
        <f t="shared" si="1235"/>
        <v>405429.44747686398</v>
      </c>
      <c r="AB1151" s="346">
        <f t="shared" si="1235"/>
        <v>7017.3378289782686</v>
      </c>
      <c r="AC1151" s="346">
        <f t="shared" si="1235"/>
        <v>0</v>
      </c>
      <c r="AD1151" s="346">
        <f t="shared" si="1235"/>
        <v>0</v>
      </c>
      <c r="AE1151" s="346">
        <f t="shared" si="1235"/>
        <v>0</v>
      </c>
      <c r="AF1151" s="346">
        <f>SUM(AF1141:AF1150)</f>
        <v>0</v>
      </c>
      <c r="AG1151" s="346">
        <f t="shared" ref="AG1151:AL1151" si="1236">SUM(AG1141:AG1150)</f>
        <v>0</v>
      </c>
      <c r="AH1151" s="346">
        <f t="shared" si="1236"/>
        <v>0</v>
      </c>
      <c r="AI1151" s="346">
        <f t="shared" si="1236"/>
        <v>0</v>
      </c>
      <c r="AJ1151" s="346">
        <f t="shared" si="1236"/>
        <v>0</v>
      </c>
      <c r="AK1151" s="346">
        <f t="shared" si="1236"/>
        <v>0</v>
      </c>
      <c r="AL1151" s="346">
        <f t="shared" si="1236"/>
        <v>0</v>
      </c>
      <c r="AM1151" s="407">
        <f>SUM(AM1141:AM1150)</f>
        <v>515997.74056774494</v>
      </c>
    </row>
    <row r="1152" spans="2:39" ht="15.75">
      <c r="B1152" s="349" t="s">
        <v>351</v>
      </c>
      <c r="C1152" s="345"/>
      <c r="D1152" s="350"/>
      <c r="E1152" s="334"/>
      <c r="F1152" s="334"/>
      <c r="G1152" s="334"/>
      <c r="H1152" s="334"/>
      <c r="I1152" s="334"/>
      <c r="J1152" s="334"/>
      <c r="K1152" s="334"/>
      <c r="L1152" s="334"/>
      <c r="M1152" s="334"/>
      <c r="N1152" s="334"/>
      <c r="O1152" s="300"/>
      <c r="P1152" s="334"/>
      <c r="Q1152" s="334"/>
      <c r="R1152" s="334"/>
      <c r="S1152" s="336"/>
      <c r="T1152" s="336"/>
      <c r="U1152" s="336"/>
      <c r="V1152" s="336"/>
      <c r="W1152" s="334"/>
      <c r="X1152" s="334"/>
      <c r="Y1152" s="347">
        <f>Y1138*Y1140</f>
        <v>0</v>
      </c>
      <c r="Z1152" s="347">
        <f t="shared" ref="Z1152:AE1152" si="1237">Z1138*Z1140</f>
        <v>62017.989599999994</v>
      </c>
      <c r="AA1152" s="347">
        <f>AA1138*AA1140</f>
        <v>83502.218800000002</v>
      </c>
      <c r="AB1152" s="347">
        <f t="shared" si="1237"/>
        <v>16518.695</v>
      </c>
      <c r="AC1152" s="347">
        <f t="shared" si="1237"/>
        <v>0</v>
      </c>
      <c r="AD1152" s="347">
        <f t="shared" si="1237"/>
        <v>0</v>
      </c>
      <c r="AE1152" s="347">
        <f t="shared" si="1237"/>
        <v>0</v>
      </c>
      <c r="AF1152" s="347">
        <f t="shared" ref="AF1152:AL1152" si="1238">AF1138*AF1140</f>
        <v>0</v>
      </c>
      <c r="AG1152" s="347">
        <f t="shared" si="1238"/>
        <v>0</v>
      </c>
      <c r="AH1152" s="347">
        <f t="shared" si="1238"/>
        <v>0</v>
      </c>
      <c r="AI1152" s="347">
        <f t="shared" si="1238"/>
        <v>0</v>
      </c>
      <c r="AJ1152" s="347">
        <f t="shared" si="1238"/>
        <v>0</v>
      </c>
      <c r="AK1152" s="347">
        <f t="shared" si="1238"/>
        <v>0</v>
      </c>
      <c r="AL1152" s="347">
        <f t="shared" si="1238"/>
        <v>0</v>
      </c>
      <c r="AM1152" s="407">
        <f>SUM(Y1152:AL1152)</f>
        <v>162038.90340000001</v>
      </c>
    </row>
    <row r="1153" spans="2:39" ht="15.75">
      <c r="B1153" s="349" t="s">
        <v>350</v>
      </c>
      <c r="C1153" s="345"/>
      <c r="D1153" s="350"/>
      <c r="E1153" s="334"/>
      <c r="F1153" s="334"/>
      <c r="G1153" s="334"/>
      <c r="H1153" s="334"/>
      <c r="I1153" s="334"/>
      <c r="J1153" s="334"/>
      <c r="K1153" s="334"/>
      <c r="L1153" s="334"/>
      <c r="M1153" s="334"/>
      <c r="N1153" s="334"/>
      <c r="O1153" s="300"/>
      <c r="P1153" s="334"/>
      <c r="Q1153" s="334"/>
      <c r="R1153" s="334"/>
      <c r="S1153" s="350"/>
      <c r="T1153" s="350"/>
      <c r="U1153" s="350"/>
      <c r="V1153" s="350"/>
      <c r="W1153" s="334"/>
      <c r="X1153" s="334"/>
      <c r="Y1153" s="351"/>
      <c r="Z1153" s="351"/>
      <c r="AA1153" s="351"/>
      <c r="AB1153" s="351"/>
      <c r="AC1153" s="351"/>
      <c r="AD1153" s="351"/>
      <c r="AE1153" s="351"/>
      <c r="AF1153" s="351"/>
      <c r="AG1153" s="351"/>
      <c r="AH1153" s="351"/>
      <c r="AI1153" s="351"/>
      <c r="AJ1153" s="351"/>
      <c r="AK1153" s="351"/>
      <c r="AL1153" s="351"/>
      <c r="AM1153" s="407">
        <f>AM1151-AM1152</f>
        <v>353958.83716774493</v>
      </c>
    </row>
    <row r="1154" spans="2:39">
      <c r="B1154" s="381"/>
      <c r="C1154" s="445"/>
      <c r="D1154" s="445"/>
      <c r="E1154" s="446"/>
      <c r="F1154" s="446"/>
      <c r="G1154" s="446"/>
      <c r="H1154" s="446"/>
      <c r="I1154" s="446"/>
      <c r="J1154" s="446"/>
      <c r="K1154" s="446"/>
      <c r="L1154" s="446"/>
      <c r="M1154" s="446"/>
      <c r="N1154" s="446"/>
      <c r="O1154" s="447"/>
      <c r="P1154" s="446"/>
      <c r="Q1154" s="446"/>
      <c r="R1154" s="446"/>
      <c r="S1154" s="445"/>
      <c r="T1154" s="448"/>
      <c r="U1154" s="445"/>
      <c r="V1154" s="445"/>
      <c r="W1154" s="446"/>
      <c r="X1154" s="446"/>
      <c r="Y1154" s="449"/>
      <c r="Z1154" s="449"/>
      <c r="AA1154" s="449"/>
      <c r="AB1154" s="449"/>
      <c r="AC1154" s="449"/>
      <c r="AD1154" s="449"/>
      <c r="AE1154" s="449"/>
      <c r="AF1154" s="449"/>
      <c r="AG1154" s="449"/>
      <c r="AH1154" s="449"/>
      <c r="AI1154" s="449"/>
      <c r="AJ1154" s="449"/>
      <c r="AK1154" s="449"/>
      <c r="AL1154" s="449"/>
      <c r="AM1154" s="386"/>
    </row>
    <row r="1155" spans="2:39" ht="19.5" customHeight="1">
      <c r="B1155" s="453" t="s">
        <v>811</v>
      </c>
      <c r="C1155" s="387"/>
      <c r="D1155" s="388"/>
      <c r="E1155" s="388"/>
      <c r="F1155" s="388"/>
      <c r="G1155" s="388"/>
      <c r="H1155" s="388"/>
      <c r="I1155" s="388"/>
      <c r="J1155" s="388"/>
      <c r="K1155" s="388"/>
      <c r="L1155" s="388"/>
      <c r="M1155" s="388"/>
      <c r="N1155" s="388"/>
      <c r="O1155" s="388"/>
      <c r="P1155" s="388"/>
      <c r="Q1155" s="388"/>
      <c r="R1155" s="388"/>
      <c r="S1155" s="371"/>
      <c r="T1155" s="372"/>
      <c r="U1155" s="388"/>
      <c r="V1155" s="388"/>
      <c r="W1155" s="388"/>
      <c r="X1155" s="388"/>
      <c r="Y1155" s="409"/>
      <c r="Z1155" s="409"/>
      <c r="AA1155" s="409"/>
      <c r="AB1155" s="409"/>
      <c r="AC1155" s="409"/>
      <c r="AD1155" s="409"/>
      <c r="AE1155" s="409"/>
      <c r="AF1155" s="409"/>
      <c r="AG1155" s="409"/>
      <c r="AH1155" s="409"/>
      <c r="AI1155" s="409"/>
      <c r="AJ1155" s="409"/>
      <c r="AK1155" s="409"/>
      <c r="AL1155" s="409"/>
      <c r="AM1155" s="389"/>
    </row>
    <row r="1157" spans="2:39">
      <c r="B1157" s="589"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6:AM406"/>
    <mergeCell ref="Y217:AM217"/>
    <mergeCell ref="N34:N35"/>
    <mergeCell ref="P34:X34"/>
    <mergeCell ref="Y34:AM34"/>
    <mergeCell ref="P406:X406"/>
    <mergeCell ref="B217:B218"/>
    <mergeCell ref="C217:C218"/>
    <mergeCell ref="E217:M217"/>
    <mergeCell ref="N217:N218"/>
    <mergeCell ref="P217:X217"/>
    <mergeCell ref="C406:C407"/>
    <mergeCell ref="E406:M406"/>
    <mergeCell ref="N406:N407"/>
    <mergeCell ref="B604:B605"/>
    <mergeCell ref="C604:C605"/>
    <mergeCell ref="E604:M604"/>
    <mergeCell ref="N604:N605"/>
    <mergeCell ref="B406:B407"/>
    <mergeCell ref="Y976:AM976"/>
    <mergeCell ref="P604:X604"/>
    <mergeCell ref="B793:B794"/>
    <mergeCell ref="C793:C794"/>
    <mergeCell ref="E793:M793"/>
    <mergeCell ref="N793:N794"/>
    <mergeCell ref="P793:X793"/>
    <mergeCell ref="Y793:AM793"/>
    <mergeCell ref="Y604:AM604"/>
    <mergeCell ref="P976:X976"/>
    <mergeCell ref="N976:N977"/>
    <mergeCell ref="B976:B977"/>
    <mergeCell ref="C976:C977"/>
    <mergeCell ref="E976:M97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3"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5" location="'5.  2015-2020 LRAM'!A1" display="Return to top"/>
    <hyperlink ref="D792" location="'5.  2015-2020 LRAM'!A1" display="Return to top"/>
    <hyperlink ref="D975" location="'5.  2015-2020 LRAM'!A1" display="Return to top"/>
    <hyperlink ref="B1157" location="'5.  2015-2020 LRAM'!A1" display="Return to top"/>
  </hyperlinks>
  <pageMargins left="0.70866141732283472" right="0.70866141732283472" top="0.74803149606299213" bottom="0.74803149606299213" header="0.31496062992125984" footer="0.31496062992125984"/>
  <pageSetup paperSize="17" scale="56"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2" zoomScaleNormal="100" workbookViewId="0">
      <selection activeCell="B12" sqref="B12:C12"/>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4.140625" style="12" bestFit="1"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3" t="s">
        <v>663</v>
      </c>
      <c r="D8" s="843"/>
      <c r="E8" s="843"/>
      <c r="F8" s="843"/>
      <c r="G8" s="843"/>
      <c r="H8" s="843"/>
      <c r="I8" s="843"/>
      <c r="J8" s="843"/>
      <c r="K8" s="843"/>
      <c r="L8" s="843"/>
      <c r="M8" s="843"/>
      <c r="N8" s="843"/>
      <c r="O8" s="843"/>
      <c r="P8" s="843"/>
      <c r="Q8" s="843"/>
      <c r="R8" s="843"/>
      <c r="S8" s="843"/>
      <c r="T8" s="105"/>
      <c r="U8" s="105"/>
      <c r="V8" s="105"/>
      <c r="W8" s="105"/>
    </row>
    <row r="9" spans="1:28" s="9" customFormat="1" ht="47.1" customHeight="1">
      <c r="B9" s="55"/>
      <c r="C9" s="806" t="s">
        <v>674</v>
      </c>
      <c r="D9" s="806"/>
      <c r="E9" s="806"/>
      <c r="F9" s="806"/>
      <c r="G9" s="806"/>
      <c r="H9" s="806"/>
      <c r="I9" s="806"/>
      <c r="J9" s="806"/>
      <c r="K9" s="806"/>
      <c r="L9" s="806"/>
      <c r="M9" s="806"/>
      <c r="N9" s="806"/>
      <c r="O9" s="806"/>
      <c r="P9" s="806"/>
      <c r="Q9" s="806"/>
      <c r="R9" s="806"/>
      <c r="S9" s="806"/>
      <c r="T9" s="105"/>
      <c r="U9" s="105"/>
      <c r="V9" s="105"/>
      <c r="W9" s="105"/>
    </row>
    <row r="10" spans="1:28" s="9" customFormat="1" ht="38.1" customHeight="1">
      <c r="B10" s="88"/>
      <c r="C10" s="822" t="s">
        <v>675</v>
      </c>
      <c r="D10" s="806"/>
      <c r="E10" s="806"/>
      <c r="F10" s="806"/>
      <c r="G10" s="806"/>
      <c r="H10" s="806"/>
      <c r="I10" s="806"/>
      <c r="J10" s="806"/>
      <c r="K10" s="806"/>
      <c r="L10" s="806"/>
      <c r="M10" s="806"/>
      <c r="N10" s="806"/>
      <c r="O10" s="806"/>
      <c r="P10" s="806"/>
      <c r="Q10" s="806"/>
      <c r="R10" s="806"/>
      <c r="S10" s="80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2" t="s">
        <v>235</v>
      </c>
      <c r="C12" s="842"/>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 &lt;50 kW</v>
      </c>
      <c r="K14" s="204" t="str">
        <f>'1.  LRAMVA Summary'!F52</f>
        <v>GS &gt;50 kW</v>
      </c>
      <c r="L14" s="204" t="str">
        <f>'1.  LRAMVA Summary'!G52</f>
        <v>Large User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682</v>
      </c>
      <c r="C55" s="74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683</v>
      </c>
      <c r="C56" s="74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684</v>
      </c>
      <c r="C57" s="74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685</v>
      </c>
      <c r="C58" s="74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688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689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708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709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6.9759662170522265</v>
      </c>
      <c r="K136" s="230">
        <f>(SUM('1.  LRAMVA Summary'!F$54:F$77)+SUM('1.  LRAMVA Summary'!F$78:F$79)*(MONTH($E136)-1)/12)*$H136</f>
        <v>54.10930807768726</v>
      </c>
      <c r="L136" s="230">
        <f>(SUM('1.  LRAMVA Summary'!G$54:G$77)+SUM('1.  LRAMVA Summary'!G$78:G$79)*(MONTH($E136)-1)/12)*$H136</f>
        <v>-1.5880924423305158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59.497181852408971</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13.951932434104453</v>
      </c>
      <c r="K137" s="230">
        <f>(SUM('1.  LRAMVA Summary'!F$54:F$77)+SUM('1.  LRAMVA Summary'!F$78:F$79)*(MONTH($E137)-1)/12)*$H137</f>
        <v>108.21861615537452</v>
      </c>
      <c r="L137" s="230">
        <f>(SUM('1.  LRAMVA Summary'!G$54:G$77)+SUM('1.  LRAMVA Summary'!G$78:G$79)*(MONTH($E137)-1)/12)*$H137</f>
        <v>-3.1761848846610317</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118.99436370481794</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18.621558799804717</v>
      </c>
      <c r="K138" s="230">
        <f>(SUM('1.  LRAMVA Summary'!F$54:F$77)+SUM('1.  LRAMVA Summary'!F$78:F$79)*(MONTH($E138)-1)/12)*$H138</f>
        <v>144.43872441962233</v>
      </c>
      <c r="L138" s="230">
        <f>(SUM('1.  LRAMVA Summary'!G$54:G$77)+SUM('1.  LRAMVA Summary'!G$78:G$79)*(MONTH($E138)-1)/12)*$H138</f>
        <v>-4.2392345195271721</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158.82104869989988</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24.828745066406292</v>
      </c>
      <c r="K139" s="230">
        <f>(SUM('1.  LRAMVA Summary'!F$54:F$77)+SUM('1.  LRAMVA Summary'!F$78:F$79)*(MONTH($E139)-1)/12)*$H139</f>
        <v>192.58496589282976</v>
      </c>
      <c r="L139" s="230">
        <f>(SUM('1.  LRAMVA Summary'!G$54:G$77)+SUM('1.  LRAMVA Summary'!G$78:G$79)*(MONTH($E139)-1)/12)*$H139</f>
        <v>-5.652312692702897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211.76139826653315</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31.035931333007863</v>
      </c>
      <c r="K140" s="230">
        <f>(SUM('1.  LRAMVA Summary'!F$54:F$77)+SUM('1.  LRAMVA Summary'!F$78:F$79)*(MONTH($E140)-1)/12)*$H140</f>
        <v>240.73120736603721</v>
      </c>
      <c r="L140" s="230">
        <f>(SUM('1.  LRAMVA Summary'!G$54:G$77)+SUM('1.  LRAMVA Summary'!G$78:G$79)*(MONTH($E140)-1)/12)*$H140</f>
        <v>-7.0653908658786202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264.70174783316645</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37.243117599609434</v>
      </c>
      <c r="K141" s="230">
        <f>(SUM('1.  LRAMVA Summary'!F$54:F$77)+SUM('1.  LRAMVA Summary'!F$78:F$79)*(MONTH($E141)-1)/12)*$H141</f>
        <v>288.87744883924466</v>
      </c>
      <c r="L141" s="230">
        <f>(SUM('1.  LRAMVA Summary'!G$54:G$77)+SUM('1.  LRAMVA Summary'!G$78:G$79)*(MONTH($E141)-1)/12)*$H141</f>
        <v>-8.4784690390543442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317.64209739979975</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43.450303866211001</v>
      </c>
      <c r="K142" s="230">
        <f>(SUM('1.  LRAMVA Summary'!F$54:F$77)+SUM('1.  LRAMVA Summary'!F$78:F$79)*(MONTH($E142)-1)/12)*$H142</f>
        <v>337.02369031245206</v>
      </c>
      <c r="L142" s="230">
        <f>(SUM('1.  LRAMVA Summary'!G$54:G$77)+SUM('1.  LRAMVA Summary'!G$78:G$79)*(MONTH($E142)-1)/12)*$H142</f>
        <v>-9.8915472122300674</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370.582446966433</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49.657490132812583</v>
      </c>
      <c r="K143" s="230">
        <f>(SUM('1.  LRAMVA Summary'!F$54:F$77)+SUM('1.  LRAMVA Summary'!F$78:F$79)*(MONTH($E143)-1)/12)*$H143</f>
        <v>385.16993178565951</v>
      </c>
      <c r="L143" s="230">
        <f>(SUM('1.  LRAMVA Summary'!G$54:G$77)+SUM('1.  LRAMVA Summary'!G$78:G$79)*(MONTH($E143)-1)/12)*$H143</f>
        <v>-11.304625385405794</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423.5227965330663</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55.864676399414158</v>
      </c>
      <c r="K144" s="230">
        <f>(SUM('1.  LRAMVA Summary'!F$54:F$77)+SUM('1.  LRAMVA Summary'!F$78:F$79)*(MONTH($E144)-1)/12)*$H144</f>
        <v>433.31617325886697</v>
      </c>
      <c r="L144" s="230">
        <f>(SUM('1.  LRAMVA Summary'!G$54:G$77)+SUM('1.  LRAMVA Summary'!G$78:G$79)*(MONTH($E144)-1)/12)*$H144</f>
        <v>-12.717703558581517</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476.46314609969966</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62.071862666015726</v>
      </c>
      <c r="K145" s="230">
        <f>(SUM('1.  LRAMVA Summary'!F$54:F$77)+SUM('1.  LRAMVA Summary'!F$78:F$79)*(MONTH($E145)-1)/12)*$H145</f>
        <v>481.46241473207442</v>
      </c>
      <c r="L145" s="230">
        <f>(SUM('1.  LRAMVA Summary'!G$54:G$77)+SUM('1.  LRAMVA Summary'!G$78:G$79)*(MONTH($E145)-1)/12)*$H145</f>
        <v>-14.13078173175724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529.4034956663329</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68.2790489326173</v>
      </c>
      <c r="K146" s="230">
        <f>(SUM('1.  LRAMVA Summary'!F$54:F$77)+SUM('1.  LRAMVA Summary'!F$78:F$79)*(MONTH($E146)-1)/12)*$H146</f>
        <v>529.60865620528193</v>
      </c>
      <c r="L146" s="230">
        <f>(SUM('1.  LRAMVA Summary'!G$54:G$77)+SUM('1.  LRAMVA Summary'!G$78:G$79)*(MONTH($E146)-1)/12)*$H146</f>
        <v>-15.543859904932964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582.34384523296626</v>
      </c>
    </row>
    <row r="147" spans="2:23" s="9" customFormat="1" ht="15.75" thickBot="1">
      <c r="B147" s="66"/>
      <c r="E147" s="216" t="s">
        <v>469</v>
      </c>
      <c r="F147" s="216"/>
      <c r="G147" s="217"/>
      <c r="H147" s="218"/>
      <c r="I147" s="219">
        <f>SUM(I134:I146)</f>
        <v>0</v>
      </c>
      <c r="J147" s="219">
        <f>SUM(J134:J146)</f>
        <v>411.98063344705577</v>
      </c>
      <c r="K147" s="219">
        <f t="shared" ref="K147:O147" si="80">SUM(K134:K146)</f>
        <v>3195.5411370451307</v>
      </c>
      <c r="L147" s="219">
        <f t="shared" si="80"/>
        <v>-93.788202237062151</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3513.7335682551247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411.98063344705577</v>
      </c>
      <c r="K149" s="228">
        <f t="shared" ref="K149" si="83">K147+K148</f>
        <v>3195.5411370451307</v>
      </c>
      <c r="L149" s="228">
        <f t="shared" ref="L149" si="84">L147+L148</f>
        <v>-93.788202237062151</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3513.7335682551247</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74.486235199218868</v>
      </c>
      <c r="K150" s="230">
        <f>(SUM('1.  LRAMVA Summary'!F$54:F$80)+SUM('1.  LRAMVA Summary'!F$81:F$82)*(MONTH($E150)-1)/12)*$H150</f>
        <v>577.75489767848933</v>
      </c>
      <c r="L150" s="230">
        <f>(SUM('1.  LRAMVA Summary'!G$54:G$80)+SUM('1.  LRAMVA Summary'!G$81:G$82)*(MONTH($E150)-1)/12)*$H150</f>
        <v>-16.956938078108688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635.2841947995995</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80.773864723034691</v>
      </c>
      <c r="K151" s="230">
        <f>(SUM('1.  LRAMVA Summary'!F$54:F$80)+SUM('1.  LRAMVA Summary'!F$81:F$82)*(MONTH($E151)-1)/12)*$H151</f>
        <v>626.491103130959</v>
      </c>
      <c r="L151" s="230">
        <f>(SUM('1.  LRAMVA Summary'!G$54:G$80)+SUM('1.  LRAMVA Summary'!G$81:G$82)*(MONTH($E151)-1)/12)*$H151</f>
        <v>-18.395337983166144</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688.86962987082757</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87.061494246850529</v>
      </c>
      <c r="K152" s="230">
        <f>(SUM('1.  LRAMVA Summary'!F$54:F$80)+SUM('1.  LRAMVA Summary'!F$81:F$82)*(MONTH($E152)-1)/12)*$H152</f>
        <v>675.22730858342857</v>
      </c>
      <c r="L152" s="230">
        <f>(SUM('1.  LRAMVA Summary'!G$54:G$80)+SUM('1.  LRAMVA Summary'!G$81:G$82)*(MONTH($E152)-1)/12)*$H152</f>
        <v>-19.833737888223602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742.45506494205551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93.349123770666367</v>
      </c>
      <c r="K153" s="230">
        <f>(SUM('1.  LRAMVA Summary'!F$54:F$80)+SUM('1.  LRAMVA Summary'!F$81:F$82)*(MONTH($E153)-1)/12)*$H153</f>
        <v>723.96351403589836</v>
      </c>
      <c r="L153" s="230">
        <f>(SUM('1.  LRAMVA Summary'!G$54:G$80)+SUM('1.  LRAMVA Summary'!G$81:G$82)*(MONTH($E153)-1)/12)*$H153</f>
        <v>-21.272137793281058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796.04050001328358</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99.63675329448219</v>
      </c>
      <c r="K154" s="230">
        <f>(SUM('1.  LRAMVA Summary'!F$54:F$80)+SUM('1.  LRAMVA Summary'!F$81:F$82)*(MONTH($E154)-1)/12)*$H154</f>
        <v>772.69971948836803</v>
      </c>
      <c r="L154" s="230">
        <f>(SUM('1.  LRAMVA Summary'!G$54:G$80)+SUM('1.  LRAMVA Summary'!G$81:G$82)*(MONTH($E154)-1)/12)*$H154</f>
        <v>-22.710537698338513</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849.62593508451175</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105.92438281829801</v>
      </c>
      <c r="K155" s="230">
        <f>(SUM('1.  LRAMVA Summary'!F$54:F$80)+SUM('1.  LRAMVA Summary'!F$81:F$82)*(MONTH($E155)-1)/12)*$H155</f>
        <v>821.43592494083771</v>
      </c>
      <c r="L155" s="230">
        <f>(SUM('1.  LRAMVA Summary'!G$54:G$80)+SUM('1.  LRAMVA Summary'!G$81:G$82)*(MONTH($E155)-1)/12)*$H155</f>
        <v>-24.148937603395972</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903.2113701557397</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29.339838089451789</v>
      </c>
      <c r="K156" s="230">
        <f>(SUM('1.  LRAMVA Summary'!F$54:F$80)+SUM('1.  LRAMVA Summary'!F$81:F$82)*(MONTH($E156)-1)/12)*$H156</f>
        <v>227.52207079091065</v>
      </c>
      <c r="L156" s="230">
        <f>(SUM('1.  LRAMVA Summary'!G$54:G$80)+SUM('1.  LRAMVA Summary'!G$81:G$82)*(MONTH($E156)-1)/12)*$H156</f>
        <v>-6.690267146705712</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250.17164173365671</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30.983851313568767</v>
      </c>
      <c r="K157" s="230">
        <f>(SUM('1.  LRAMVA Summary'!F$54:F$80)+SUM('1.  LRAMVA Summary'!F$81:F$82)*(MONTH($E157)-1)/12)*$H157</f>
        <v>240.26502359270319</v>
      </c>
      <c r="L157" s="230">
        <f>(SUM('1.  LRAMVA Summary'!G$54:G$80)+SUM('1.  LRAMVA Summary'!G$81:G$82)*(MONTH($E157)-1)/12)*$H157</f>
        <v>-7.0663625347253234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264.18251237154664</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32.627864537685753</v>
      </c>
      <c r="K158" s="230">
        <f>(SUM('1.  LRAMVA Summary'!F$54:F$80)+SUM('1.  LRAMVA Summary'!F$81:F$82)*(MONTH($E158)-1)/12)*$H158</f>
        <v>253.0079763944957</v>
      </c>
      <c r="L158" s="230">
        <f>(SUM('1.  LRAMVA Summary'!G$54:G$80)+SUM('1.  LRAMVA Summary'!G$81:G$82)*(MONTH($E158)-1)/12)*$H158</f>
        <v>-7.4424579227449321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278.1933830094365</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34.271877761802735</v>
      </c>
      <c r="K159" s="230">
        <f>(SUM('1.  LRAMVA Summary'!F$54:F$80)+SUM('1.  LRAMVA Summary'!F$81:F$82)*(MONTH($E159)-1)/12)*$H159</f>
        <v>265.75092919628827</v>
      </c>
      <c r="L159" s="230">
        <f>(SUM('1.  LRAMVA Summary'!G$54:G$80)+SUM('1.  LRAMVA Summary'!G$81:G$82)*(MONTH($E159)-1)/12)*$H159</f>
        <v>-7.8185533107645435</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292.20425364732642</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35.915890985919717</v>
      </c>
      <c r="K160" s="230">
        <f>(SUM('1.  LRAMVA Summary'!F$54:F$80)+SUM('1.  LRAMVA Summary'!F$81:F$82)*(MONTH($E160)-1)/12)*$H160</f>
        <v>278.49388199808078</v>
      </c>
      <c r="L160" s="230">
        <f>(SUM('1.  LRAMVA Summary'!G$54:G$80)+SUM('1.  LRAMVA Summary'!G$81:G$82)*(MONTH($E160)-1)/12)*$H160</f>
        <v>-8.1946486987841531</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306.21512428521635</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37.559904210036699</v>
      </c>
      <c r="K161" s="230">
        <f>(SUM('1.  LRAMVA Summary'!F$54:F$80)+SUM('1.  LRAMVA Summary'!F$81:F$82)*(MONTH($E161)-1)/12)*$H161</f>
        <v>291.23683479987329</v>
      </c>
      <c r="L161" s="230">
        <f>(SUM('1.  LRAMVA Summary'!G$54:G$80)+SUM('1.  LRAMVA Summary'!G$81:G$82)*(MONTH($E161)-1)/12)*$H161</f>
        <v>-8.5707440868037637</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320.22599492310621</v>
      </c>
    </row>
    <row r="162" spans="2:23" s="9" customFormat="1" ht="15.75" thickBot="1">
      <c r="B162" s="66"/>
      <c r="E162" s="216" t="s">
        <v>470</v>
      </c>
      <c r="F162" s="216"/>
      <c r="G162" s="217"/>
      <c r="H162" s="218"/>
      <c r="I162" s="219">
        <f>SUM(I149:I161)</f>
        <v>0</v>
      </c>
      <c r="J162" s="219">
        <f>SUM(J149:J161)</f>
        <v>1153.9117143980716</v>
      </c>
      <c r="K162" s="219">
        <f t="shared" ref="K162:O162" si="90">SUM(K149:K161)</f>
        <v>8949.3903216754643</v>
      </c>
      <c r="L162" s="219">
        <f t="shared" si="90"/>
        <v>-262.88886298210451</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9840.4131730914323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690</v>
      </c>
      <c r="F164" s="225"/>
      <c r="G164" s="226"/>
      <c r="H164" s="227"/>
      <c r="I164" s="228">
        <f>I162+I163</f>
        <v>0</v>
      </c>
      <c r="J164" s="228">
        <f t="shared" ref="J164:U164" si="92">J162+J163</f>
        <v>1153.9117143980716</v>
      </c>
      <c r="K164" s="228">
        <f t="shared" si="92"/>
        <v>8949.3903216754643</v>
      </c>
      <c r="L164" s="228">
        <f t="shared" si="92"/>
        <v>-262.88886298210451</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9840.4131730914323</v>
      </c>
    </row>
    <row r="165" spans="2:23">
      <c r="E165" s="214">
        <v>44197</v>
      </c>
      <c r="F165" s="214" t="s">
        <v>696</v>
      </c>
      <c r="G165" s="215" t="s">
        <v>65</v>
      </c>
      <c r="H165" s="240">
        <f>$C$55/12</f>
        <v>4.75E-4</v>
      </c>
      <c r="I165" s="230">
        <f>(SUM('1.  LRAMVA Summary'!D$54:D$80)+SUM('1.  LRAMVA Summary'!D$81:D$82)*(MONTH($E165)-1)/12)*$H165</f>
        <v>0</v>
      </c>
      <c r="J165" s="230">
        <f>(SUM('1.  LRAMVA Summary'!E$54:E$80)+SUM('1.  LRAMVA Summary'!E$81:E$82)*(MONTH($E165)-1)/12)*$H165</f>
        <v>19.475758744749886</v>
      </c>
      <c r="K165" s="230">
        <f>(SUM('1.  LRAMVA Summary'!F$54:F$80)+SUM('1.  LRAMVA Summary'!F$81:F$82)*(MONTH($E165)-1)/12)*$H165</f>
        <v>151.06435398015546</v>
      </c>
      <c r="L165" s="230">
        <f>(SUM('1.  LRAMVA Summary'!G$54:G$80)+SUM('1.  LRAMVA Summary'!G$81:G$82)*(MONTH($E165)-1)/12)*$H165</f>
        <v>-4.4336948185880516</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166.10641790631729</v>
      </c>
    </row>
    <row r="166" spans="2:23">
      <c r="E166" s="214">
        <v>44228</v>
      </c>
      <c r="F166" s="214" t="s">
        <v>696</v>
      </c>
      <c r="G166" s="215" t="s">
        <v>65</v>
      </c>
      <c r="H166" s="240">
        <f t="shared" ref="H166:H167" si="93">$C$55/12</f>
        <v>4.75E-4</v>
      </c>
      <c r="I166" s="230">
        <f>(SUM('1.  LRAMVA Summary'!D$54:D$80)+SUM('1.  LRAMVA Summary'!D$81:D$82)*(MONTH($E166)-1)/12)*$H166</f>
        <v>0</v>
      </c>
      <c r="J166" s="230">
        <f>(SUM('1.  LRAMVA Summary'!E$54:E$80)+SUM('1.  LRAMVA Summary'!E$81:E$82)*(MONTH($E166)-1)/12)*$H166</f>
        <v>21.119771968866871</v>
      </c>
      <c r="K166" s="230">
        <f>(SUM('1.  LRAMVA Summary'!F$54:F$80)+SUM('1.  LRAMVA Summary'!F$81:F$82)*(MONTH($E166)-1)/12)*$H166</f>
        <v>163.807306781948</v>
      </c>
      <c r="L166" s="230">
        <f>(SUM('1.  LRAMVA Summary'!G$54:G$80)+SUM('1.  LRAMVA Summary'!G$81:G$82)*(MONTH($E166)-1)/12)*$H166</f>
        <v>-4.8097902066076621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180.11728854420721</v>
      </c>
    </row>
    <row r="167" spans="2:23">
      <c r="E167" s="214">
        <v>44256</v>
      </c>
      <c r="F167" s="214" t="s">
        <v>696</v>
      </c>
      <c r="G167" s="215" t="s">
        <v>65</v>
      </c>
      <c r="H167" s="240">
        <f t="shared" si="93"/>
        <v>4.75E-4</v>
      </c>
      <c r="I167" s="230">
        <f>(SUM('1.  LRAMVA Summary'!D$54:D$80)+SUM('1.  LRAMVA Summary'!D$81:D$82)*(MONTH($E167)-1)/12)*$H167</f>
        <v>0</v>
      </c>
      <c r="J167" s="230">
        <f>(SUM('1.  LRAMVA Summary'!E$54:E$80)+SUM('1.  LRAMVA Summary'!E$81:E$82)*(MONTH($E167)-1)/12)*$H167</f>
        <v>22.763785192983853</v>
      </c>
      <c r="K167" s="230">
        <f>(SUM('1.  LRAMVA Summary'!F$54:F$80)+SUM('1.  LRAMVA Summary'!F$81:F$82)*(MONTH($E167)-1)/12)*$H167</f>
        <v>176.55025958374051</v>
      </c>
      <c r="L167" s="230">
        <f>(SUM('1.  LRAMVA Summary'!G$54:G$80)+SUM('1.  LRAMVA Summary'!G$81:G$82)*(MONTH($E167)-1)/12)*$H167</f>
        <v>-5.1858855946272717</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194.12815918209708</v>
      </c>
    </row>
    <row r="168" spans="2:23">
      <c r="E168" s="214">
        <v>44287</v>
      </c>
      <c r="F168" s="214" t="s">
        <v>696</v>
      </c>
      <c r="G168" s="215" t="s">
        <v>66</v>
      </c>
      <c r="H168" s="240">
        <f>$C$56/12</f>
        <v>4.75E-4</v>
      </c>
      <c r="I168" s="230">
        <f>(SUM('1.  LRAMVA Summary'!D$54:D$80)+SUM('1.  LRAMVA Summary'!D$81:D$82)*(MONTH($E168)-1)/12)*$H168</f>
        <v>0</v>
      </c>
      <c r="J168" s="230">
        <f>(SUM('1.  LRAMVA Summary'!E$54:E$80)+SUM('1.  LRAMVA Summary'!E$81:E$82)*(MONTH($E168)-1)/12)*$H168</f>
        <v>24.407798417100839</v>
      </c>
      <c r="K168" s="230">
        <f>(SUM('1.  LRAMVA Summary'!F$54:F$80)+SUM('1.  LRAMVA Summary'!F$81:F$82)*(MONTH($E168)-1)/12)*$H168</f>
        <v>189.29321238553305</v>
      </c>
      <c r="L168" s="230">
        <f>(SUM('1.  LRAMVA Summary'!G$54:G$80)+SUM('1.  LRAMVA Summary'!G$81:G$82)*(MONTH($E168)-1)/12)*$H168</f>
        <v>-5.5619809826468822</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208.13902981998703</v>
      </c>
    </row>
    <row r="169" spans="2:23">
      <c r="E169" s="214">
        <v>44317</v>
      </c>
      <c r="F169" s="214" t="s">
        <v>696</v>
      </c>
      <c r="G169" s="215" t="s">
        <v>66</v>
      </c>
      <c r="H169" s="240">
        <f t="shared" ref="H169:H176" si="95">$C$56/12</f>
        <v>4.75E-4</v>
      </c>
      <c r="I169" s="230">
        <f>(SUM('1.  LRAMVA Summary'!D$54:D$80)+SUM('1.  LRAMVA Summary'!D$81:D$82)*(MONTH($E169)-1)/12)*$H169</f>
        <v>0</v>
      </c>
      <c r="J169" s="230">
        <f>(SUM('1.  LRAMVA Summary'!E$54:E$80)+SUM('1.  LRAMVA Summary'!E$81:E$82)*(MONTH($E169)-1)/12)*$H169</f>
        <v>26.051811641217821</v>
      </c>
      <c r="K169" s="230">
        <f>(SUM('1.  LRAMVA Summary'!F$54:F$80)+SUM('1.  LRAMVA Summary'!F$81:F$82)*(MONTH($E169)-1)/12)*$H169</f>
        <v>202.03616518732559</v>
      </c>
      <c r="L169" s="230">
        <f>(SUM('1.  LRAMVA Summary'!G$54:G$80)+SUM('1.  LRAMVA Summary'!G$81:G$82)*(MONTH($E169)-1)/12)*$H169</f>
        <v>-5.9380763706664919</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222.14990045787692</v>
      </c>
    </row>
    <row r="170" spans="2:23">
      <c r="E170" s="214">
        <v>44348</v>
      </c>
      <c r="F170" s="214" t="s">
        <v>696</v>
      </c>
      <c r="G170" s="215" t="s">
        <v>66</v>
      </c>
      <c r="H170" s="240">
        <f t="shared" si="95"/>
        <v>4.75E-4</v>
      </c>
      <c r="I170" s="230">
        <f>(SUM('1.  LRAMVA Summary'!D$54:D$80)+SUM('1.  LRAMVA Summary'!D$81:D$82)*(MONTH($E170)-1)/12)*$H170</f>
        <v>0</v>
      </c>
      <c r="J170" s="230">
        <f>(SUM('1.  LRAMVA Summary'!E$54:E$80)+SUM('1.  LRAMVA Summary'!E$81:E$82)*(MONTH($E170)-1)/12)*$H170</f>
        <v>27.695824865334803</v>
      </c>
      <c r="K170" s="230">
        <f>(SUM('1.  LRAMVA Summary'!F$54:F$80)+SUM('1.  LRAMVA Summary'!F$81:F$82)*(MONTH($E170)-1)/12)*$H170</f>
        <v>214.77911798911811</v>
      </c>
      <c r="L170" s="230">
        <f>(SUM('1.  LRAMVA Summary'!G$54:G$80)+SUM('1.  LRAMVA Summary'!G$81:G$82)*(MONTH($E170)-1)/12)*$H170</f>
        <v>-6.3141717586861024</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236.16077109576679</v>
      </c>
    </row>
    <row r="171" spans="2:23">
      <c r="E171" s="214">
        <v>44378</v>
      </c>
      <c r="F171" s="214" t="s">
        <v>696</v>
      </c>
      <c r="G171" s="215" t="s">
        <v>68</v>
      </c>
      <c r="H171" s="240">
        <f t="shared" si="95"/>
        <v>4.75E-4</v>
      </c>
      <c r="I171" s="230">
        <f>(SUM('1.  LRAMVA Summary'!D$54:D$80)+SUM('1.  LRAMVA Summary'!D$81:D$82)*(MONTH($E171)-1)/12)*$H171</f>
        <v>0</v>
      </c>
      <c r="J171" s="230">
        <f>(SUM('1.  LRAMVA Summary'!E$54:E$80)+SUM('1.  LRAMVA Summary'!E$81:E$82)*(MONTH($E171)-1)/12)*$H171</f>
        <v>29.339838089451789</v>
      </c>
      <c r="K171" s="230">
        <f>(SUM('1.  LRAMVA Summary'!F$54:F$80)+SUM('1.  LRAMVA Summary'!F$81:F$82)*(MONTH($E171)-1)/12)*$H171</f>
        <v>227.52207079091065</v>
      </c>
      <c r="L171" s="230">
        <f>(SUM('1.  LRAMVA Summary'!G$54:G$80)+SUM('1.  LRAMVA Summary'!G$81:G$82)*(MONTH($E171)-1)/12)*$H171</f>
        <v>-6.690267146705712</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250.17164173365671</v>
      </c>
    </row>
    <row r="172" spans="2:23">
      <c r="E172" s="214">
        <v>44409</v>
      </c>
      <c r="F172" s="214" t="s">
        <v>696</v>
      </c>
      <c r="G172" s="215" t="s">
        <v>68</v>
      </c>
      <c r="H172" s="240">
        <f t="shared" si="95"/>
        <v>4.75E-4</v>
      </c>
      <c r="I172" s="230">
        <f>(SUM('1.  LRAMVA Summary'!D$54:D$80)+SUM('1.  LRAMVA Summary'!D$81:D$82)*(MONTH($E172)-1)/12)*$H172</f>
        <v>0</v>
      </c>
      <c r="J172" s="230">
        <f>(SUM('1.  LRAMVA Summary'!E$54:E$80)+SUM('1.  LRAMVA Summary'!E$81:E$82)*(MONTH($E172)-1)/12)*$H172</f>
        <v>30.983851313568767</v>
      </c>
      <c r="K172" s="230">
        <f>(SUM('1.  LRAMVA Summary'!F$54:F$80)+SUM('1.  LRAMVA Summary'!F$81:F$82)*(MONTH($E172)-1)/12)*$H172</f>
        <v>240.26502359270319</v>
      </c>
      <c r="L172" s="230">
        <f>(SUM('1.  LRAMVA Summary'!G$54:G$80)+SUM('1.  LRAMVA Summary'!G$81:G$82)*(MONTH($E172)-1)/12)*$H172</f>
        <v>-7.0663625347253234</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264.18251237154664</v>
      </c>
    </row>
    <row r="173" spans="2:23">
      <c r="E173" s="214">
        <v>44440</v>
      </c>
      <c r="F173" s="214" t="s">
        <v>696</v>
      </c>
      <c r="G173" s="215" t="s">
        <v>68</v>
      </c>
      <c r="H173" s="240">
        <f t="shared" si="95"/>
        <v>4.75E-4</v>
      </c>
      <c r="I173" s="230">
        <f>(SUM('1.  LRAMVA Summary'!D$54:D$80)+SUM('1.  LRAMVA Summary'!D$81:D$82)*(MONTH($E173)-1)/12)*$H173</f>
        <v>0</v>
      </c>
      <c r="J173" s="230">
        <f>(SUM('1.  LRAMVA Summary'!E$54:E$80)+SUM('1.  LRAMVA Summary'!E$81:E$82)*(MONTH($E173)-1)/12)*$H173</f>
        <v>32.627864537685753</v>
      </c>
      <c r="K173" s="230">
        <f>(SUM('1.  LRAMVA Summary'!F$54:F$80)+SUM('1.  LRAMVA Summary'!F$81:F$82)*(MONTH($E173)-1)/12)*$H173</f>
        <v>253.0079763944957</v>
      </c>
      <c r="L173" s="230">
        <f>(SUM('1.  LRAMVA Summary'!G$54:G$80)+SUM('1.  LRAMVA Summary'!G$81:G$82)*(MONTH($E173)-1)/12)*$H173</f>
        <v>-7.4424579227449321</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278.1933830094365</v>
      </c>
    </row>
    <row r="174" spans="2:23">
      <c r="E174" s="214">
        <v>44470</v>
      </c>
      <c r="F174" s="214" t="s">
        <v>696</v>
      </c>
      <c r="G174" s="215" t="s">
        <v>69</v>
      </c>
      <c r="H174" s="240">
        <f t="shared" si="95"/>
        <v>4.75E-4</v>
      </c>
      <c r="I174" s="230">
        <f>(SUM('1.  LRAMVA Summary'!D$54:D$80)+SUM('1.  LRAMVA Summary'!D$81:D$82)*(MONTH($E174)-1)/12)*$H174</f>
        <v>0</v>
      </c>
      <c r="J174" s="230">
        <f>(SUM('1.  LRAMVA Summary'!E$54:E$80)+SUM('1.  LRAMVA Summary'!E$81:E$82)*(MONTH($E174)-1)/12)*$H174</f>
        <v>34.271877761802735</v>
      </c>
      <c r="K174" s="230">
        <f>(SUM('1.  LRAMVA Summary'!F$54:F$80)+SUM('1.  LRAMVA Summary'!F$81:F$82)*(MONTH($E174)-1)/12)*$H174</f>
        <v>265.75092919628827</v>
      </c>
      <c r="L174" s="230">
        <f>(SUM('1.  LRAMVA Summary'!G$54:G$80)+SUM('1.  LRAMVA Summary'!G$81:G$82)*(MONTH($E174)-1)/12)*$H174</f>
        <v>-7.8185533107645435</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292.20425364732642</v>
      </c>
    </row>
    <row r="175" spans="2:23">
      <c r="E175" s="214">
        <v>44501</v>
      </c>
      <c r="F175" s="214" t="s">
        <v>696</v>
      </c>
      <c r="G175" s="215" t="s">
        <v>69</v>
      </c>
      <c r="H175" s="240">
        <f t="shared" si="95"/>
        <v>4.75E-4</v>
      </c>
      <c r="I175" s="230">
        <f>(SUM('1.  LRAMVA Summary'!D$54:D$80)+SUM('1.  LRAMVA Summary'!D$81:D$82)*(MONTH($E175)-1)/12)*$H175</f>
        <v>0</v>
      </c>
      <c r="J175" s="230">
        <f>(SUM('1.  LRAMVA Summary'!E$54:E$80)+SUM('1.  LRAMVA Summary'!E$81:E$82)*(MONTH($E175)-1)/12)*$H175</f>
        <v>35.915890985919717</v>
      </c>
      <c r="K175" s="230">
        <f>(SUM('1.  LRAMVA Summary'!F$54:F$80)+SUM('1.  LRAMVA Summary'!F$81:F$82)*(MONTH($E175)-1)/12)*$H175</f>
        <v>278.49388199808078</v>
      </c>
      <c r="L175" s="230">
        <f>(SUM('1.  LRAMVA Summary'!G$54:G$80)+SUM('1.  LRAMVA Summary'!G$81:G$82)*(MONTH($E175)-1)/12)*$H175</f>
        <v>-8.1946486987841531</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306.21512428521635</v>
      </c>
    </row>
    <row r="176" spans="2:23">
      <c r="E176" s="214">
        <v>44531</v>
      </c>
      <c r="F176" s="214" t="s">
        <v>696</v>
      </c>
      <c r="G176" s="215" t="s">
        <v>69</v>
      </c>
      <c r="H176" s="240">
        <f t="shared" si="95"/>
        <v>4.75E-4</v>
      </c>
      <c r="I176" s="230">
        <f>(SUM('1.  LRAMVA Summary'!D$54:D$80)+SUM('1.  LRAMVA Summary'!D$81:D$82)*(MONTH($E176)-1)/12)*$H176</f>
        <v>0</v>
      </c>
      <c r="J176" s="230">
        <f>(SUM('1.  LRAMVA Summary'!E$54:E$80)+SUM('1.  LRAMVA Summary'!E$81:E$82)*(MONTH($E176)-1)/12)*$H176</f>
        <v>37.559904210036699</v>
      </c>
      <c r="K176" s="230">
        <f>(SUM('1.  LRAMVA Summary'!F$54:F$80)+SUM('1.  LRAMVA Summary'!F$81:F$82)*(MONTH($E176)-1)/12)*$H176</f>
        <v>291.23683479987329</v>
      </c>
      <c r="L176" s="230">
        <f>(SUM('1.  LRAMVA Summary'!G$54:G$80)+SUM('1.  LRAMVA Summary'!G$81:G$82)*(MONTH($E176)-1)/12)*$H176</f>
        <v>-8.5707440868037637</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320.22599492310621</v>
      </c>
    </row>
    <row r="177" spans="5:23" ht="15.75" thickBot="1">
      <c r="E177" s="216" t="s">
        <v>691</v>
      </c>
      <c r="F177" s="216"/>
      <c r="G177" s="217"/>
      <c r="H177" s="218"/>
      <c r="I177" s="219">
        <f>SUM(I164:I176)</f>
        <v>0</v>
      </c>
      <c r="J177" s="219">
        <f>SUM(J164:J176)</f>
        <v>1496.1256921267911</v>
      </c>
      <c r="K177" s="219">
        <f t="shared" ref="K177:V177" si="96">SUM(K164:K176)</f>
        <v>11603.197454355637</v>
      </c>
      <c r="L177" s="219">
        <f t="shared" si="96"/>
        <v>-340.91549641445539</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12758.407650067975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692</v>
      </c>
      <c r="F179" s="225"/>
      <c r="G179" s="226"/>
      <c r="H179" s="227"/>
      <c r="I179" s="228">
        <f>I177+I178</f>
        <v>0</v>
      </c>
      <c r="J179" s="228">
        <f t="shared" ref="J179:U179" si="97">J177+J178</f>
        <v>1496.1256921267911</v>
      </c>
      <c r="K179" s="228">
        <f t="shared" si="97"/>
        <v>11603.197454355637</v>
      </c>
      <c r="L179" s="228">
        <f t="shared" si="97"/>
        <v>-340.91549641445539</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12758.407650067975</v>
      </c>
    </row>
    <row r="180" spans="5:23">
      <c r="E180" s="214">
        <v>44562</v>
      </c>
      <c r="F180" s="214" t="s">
        <v>697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8">SUM(I181:V181)</f>
        <v>0</v>
      </c>
    </row>
    <row r="182" spans="5:23">
      <c r="E182" s="214">
        <v>44621</v>
      </c>
      <c r="F182" s="214" t="s">
        <v>697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8"/>
        <v>0</v>
      </c>
    </row>
    <row r="183" spans="5:23">
      <c r="E183" s="214">
        <v>44652</v>
      </c>
      <c r="F183" s="214" t="s">
        <v>697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8"/>
        <v>0</v>
      </c>
    </row>
    <row r="184" spans="5:23">
      <c r="E184" s="214">
        <v>44682</v>
      </c>
      <c r="F184" s="214" t="s">
        <v>697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8"/>
        <v>0</v>
      </c>
    </row>
    <row r="185" spans="5:23">
      <c r="E185" s="214">
        <v>44713</v>
      </c>
      <c r="F185" s="214" t="s">
        <v>697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8"/>
        <v>0</v>
      </c>
    </row>
    <row r="186" spans="5:23">
      <c r="E186" s="214">
        <v>44743</v>
      </c>
      <c r="F186" s="214" t="s">
        <v>697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8"/>
        <v>0</v>
      </c>
    </row>
    <row r="187" spans="5:23">
      <c r="E187" s="214">
        <v>44774</v>
      </c>
      <c r="F187" s="214" t="s">
        <v>697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8"/>
        <v>0</v>
      </c>
    </row>
    <row r="188" spans="5:23">
      <c r="E188" s="214">
        <v>44805</v>
      </c>
      <c r="F188" s="214" t="s">
        <v>697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8"/>
        <v>0</v>
      </c>
    </row>
    <row r="189" spans="5:23">
      <c r="E189" s="214">
        <v>44835</v>
      </c>
      <c r="F189" s="214" t="s">
        <v>697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8"/>
        <v>0</v>
      </c>
    </row>
    <row r="190" spans="5:23">
      <c r="E190" s="214">
        <v>44866</v>
      </c>
      <c r="F190" s="214" t="s">
        <v>697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8"/>
        <v>0</v>
      </c>
    </row>
    <row r="191" spans="5:23">
      <c r="E191" s="214">
        <v>44896</v>
      </c>
      <c r="F191" s="214" t="s">
        <v>697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693</v>
      </c>
      <c r="F192" s="216"/>
      <c r="G192" s="217"/>
      <c r="H192" s="218"/>
      <c r="I192" s="219">
        <f>SUM(I179:I191)</f>
        <v>0</v>
      </c>
      <c r="J192" s="219">
        <f>SUM(J179:J191)</f>
        <v>1496.1256921267911</v>
      </c>
      <c r="K192" s="219">
        <f t="shared" ref="K192:V192" si="99">SUM(K179:K191)</f>
        <v>11603.197454355637</v>
      </c>
      <c r="L192" s="219">
        <f t="shared" si="99"/>
        <v>-340.91549641445539</v>
      </c>
      <c r="M192" s="219">
        <f t="shared" si="99"/>
        <v>0</v>
      </c>
      <c r="N192" s="219">
        <f t="shared" si="99"/>
        <v>0</v>
      </c>
      <c r="O192" s="219">
        <f t="shared" si="99"/>
        <v>0</v>
      </c>
      <c r="P192" s="219">
        <f t="shared" si="99"/>
        <v>0</v>
      </c>
      <c r="Q192" s="219">
        <f t="shared" si="99"/>
        <v>0</v>
      </c>
      <c r="R192" s="219">
        <f t="shared" si="99"/>
        <v>0</v>
      </c>
      <c r="S192" s="219">
        <f t="shared" si="99"/>
        <v>0</v>
      </c>
      <c r="T192" s="219">
        <f t="shared" si="99"/>
        <v>0</v>
      </c>
      <c r="U192" s="219">
        <f t="shared" si="99"/>
        <v>0</v>
      </c>
      <c r="V192" s="219">
        <f t="shared" si="99"/>
        <v>0</v>
      </c>
      <c r="W192" s="219">
        <f>SUM(W179:W191)</f>
        <v>12758.407650067975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694</v>
      </c>
      <c r="F194" s="225"/>
      <c r="G194" s="226"/>
      <c r="H194" s="227"/>
      <c r="I194" s="228">
        <f>I192+I193</f>
        <v>0</v>
      </c>
      <c r="J194" s="228">
        <f t="shared" ref="J194:U194" si="100">J192+J193</f>
        <v>1496.1256921267911</v>
      </c>
      <c r="K194" s="228">
        <f t="shared" si="100"/>
        <v>11603.197454355637</v>
      </c>
      <c r="L194" s="228">
        <f t="shared" si="100"/>
        <v>-340.91549641445539</v>
      </c>
      <c r="M194" s="228">
        <f t="shared" si="100"/>
        <v>0</v>
      </c>
      <c r="N194" s="228">
        <f t="shared" si="100"/>
        <v>0</v>
      </c>
      <c r="O194" s="228">
        <f t="shared" si="100"/>
        <v>0</v>
      </c>
      <c r="P194" s="228">
        <f t="shared" si="100"/>
        <v>0</v>
      </c>
      <c r="Q194" s="228">
        <f t="shared" si="100"/>
        <v>0</v>
      </c>
      <c r="R194" s="228">
        <f t="shared" si="100"/>
        <v>0</v>
      </c>
      <c r="S194" s="228">
        <f t="shared" si="100"/>
        <v>0</v>
      </c>
      <c r="T194" s="228">
        <f t="shared" si="100"/>
        <v>0</v>
      </c>
      <c r="U194" s="228">
        <f t="shared" si="100"/>
        <v>0</v>
      </c>
      <c r="V194" s="228">
        <f>V192+V193</f>
        <v>0</v>
      </c>
      <c r="W194" s="228">
        <f>W192+W193</f>
        <v>12758.407650067975</v>
      </c>
    </row>
    <row r="195" spans="5:23">
      <c r="E195" s="214">
        <v>44927</v>
      </c>
      <c r="F195" s="214" t="s">
        <v>698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698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1">SUM(I196:V196)</f>
        <v>0</v>
      </c>
    </row>
    <row r="197" spans="5:23">
      <c r="E197" s="214">
        <v>44986</v>
      </c>
      <c r="F197" s="214" t="s">
        <v>698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1"/>
        <v>0</v>
      </c>
    </row>
    <row r="198" spans="5:23">
      <c r="E198" s="214">
        <v>45017</v>
      </c>
      <c r="F198" s="214" t="s">
        <v>698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1"/>
        <v>0</v>
      </c>
    </row>
    <row r="199" spans="5:23">
      <c r="E199" s="214">
        <v>45047</v>
      </c>
      <c r="F199" s="214" t="s">
        <v>698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1"/>
        <v>0</v>
      </c>
    </row>
    <row r="200" spans="5:23">
      <c r="E200" s="214">
        <v>45078</v>
      </c>
      <c r="F200" s="214" t="s">
        <v>698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1"/>
        <v>0</v>
      </c>
    </row>
    <row r="201" spans="5:23">
      <c r="E201" s="214">
        <v>45108</v>
      </c>
      <c r="F201" s="214" t="s">
        <v>698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1"/>
        <v>0</v>
      </c>
    </row>
    <row r="202" spans="5:23">
      <c r="E202" s="214">
        <v>45139</v>
      </c>
      <c r="F202" s="214" t="s">
        <v>698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1"/>
        <v>0</v>
      </c>
    </row>
    <row r="203" spans="5:23">
      <c r="E203" s="214">
        <v>45170</v>
      </c>
      <c r="F203" s="214" t="s">
        <v>698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1"/>
        <v>0</v>
      </c>
    </row>
    <row r="204" spans="5:23">
      <c r="E204" s="214">
        <v>45200</v>
      </c>
      <c r="F204" s="214" t="s">
        <v>698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1"/>
        <v>0</v>
      </c>
    </row>
    <row r="205" spans="5:23">
      <c r="E205" s="214">
        <v>45231</v>
      </c>
      <c r="F205" s="214" t="s">
        <v>698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1"/>
        <v>0</v>
      </c>
    </row>
    <row r="206" spans="5:23">
      <c r="E206" s="214">
        <v>45261</v>
      </c>
      <c r="F206" s="214" t="s">
        <v>698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695</v>
      </c>
      <c r="F207" s="216"/>
      <c r="G207" s="217"/>
      <c r="H207" s="218"/>
      <c r="I207" s="219">
        <f>SUM(I194:I206)</f>
        <v>0</v>
      </c>
      <c r="J207" s="219">
        <f>SUM(J194:J206)</f>
        <v>1496.1256921267911</v>
      </c>
      <c r="K207" s="219">
        <f t="shared" ref="K207:V207" si="102">SUM(K194:K206)</f>
        <v>11603.197454355637</v>
      </c>
      <c r="L207" s="219">
        <f t="shared" si="102"/>
        <v>-340.91549641445539</v>
      </c>
      <c r="M207" s="219">
        <f t="shared" si="102"/>
        <v>0</v>
      </c>
      <c r="N207" s="219">
        <f t="shared" si="102"/>
        <v>0</v>
      </c>
      <c r="O207" s="219">
        <f t="shared" si="102"/>
        <v>0</v>
      </c>
      <c r="P207" s="219">
        <f t="shared" si="102"/>
        <v>0</v>
      </c>
      <c r="Q207" s="219">
        <f t="shared" si="102"/>
        <v>0</v>
      </c>
      <c r="R207" s="219">
        <f t="shared" si="102"/>
        <v>0</v>
      </c>
      <c r="S207" s="219">
        <f t="shared" si="102"/>
        <v>0</v>
      </c>
      <c r="T207" s="219">
        <f t="shared" si="102"/>
        <v>0</v>
      </c>
      <c r="U207" s="219">
        <f t="shared" si="102"/>
        <v>0</v>
      </c>
      <c r="V207" s="219">
        <f t="shared" si="102"/>
        <v>0</v>
      </c>
      <c r="W207" s="219">
        <f>SUM(W194:W206)</f>
        <v>12758.407650067975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713</v>
      </c>
      <c r="F209" s="225"/>
      <c r="G209" s="226"/>
      <c r="H209" s="227"/>
      <c r="I209" s="228">
        <f>I207+I208</f>
        <v>0</v>
      </c>
      <c r="J209" s="228">
        <f t="shared" ref="J209:U209" si="103">J207+J208</f>
        <v>1496.1256921267911</v>
      </c>
      <c r="K209" s="228">
        <f t="shared" si="103"/>
        <v>11603.197454355637</v>
      </c>
      <c r="L209" s="228">
        <f t="shared" si="103"/>
        <v>-340.91549641445539</v>
      </c>
      <c r="M209" s="228">
        <f t="shared" si="103"/>
        <v>0</v>
      </c>
      <c r="N209" s="228">
        <f t="shared" si="103"/>
        <v>0</v>
      </c>
      <c r="O209" s="228">
        <f t="shared" si="103"/>
        <v>0</v>
      </c>
      <c r="P209" s="228">
        <f t="shared" si="103"/>
        <v>0</v>
      </c>
      <c r="Q209" s="228">
        <f t="shared" si="103"/>
        <v>0</v>
      </c>
      <c r="R209" s="228">
        <f t="shared" si="103"/>
        <v>0</v>
      </c>
      <c r="S209" s="228">
        <f t="shared" si="103"/>
        <v>0</v>
      </c>
      <c r="T209" s="228">
        <f t="shared" si="103"/>
        <v>0</v>
      </c>
      <c r="U209" s="228">
        <f t="shared" si="103"/>
        <v>0</v>
      </c>
      <c r="V209" s="228">
        <f>V207+V208</f>
        <v>0</v>
      </c>
      <c r="W209" s="228">
        <f>W207+W208</f>
        <v>12758.407650067975</v>
      </c>
    </row>
    <row r="210" spans="5:23">
      <c r="E210" s="214">
        <v>45292</v>
      </c>
      <c r="F210" s="214" t="s">
        <v>717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4">SUM(I211:V211)</f>
        <v>0</v>
      </c>
    </row>
    <row r="212" spans="5:23">
      <c r="E212" s="214">
        <v>45352</v>
      </c>
      <c r="F212" s="214" t="s">
        <v>717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4"/>
        <v>0</v>
      </c>
    </row>
    <row r="213" spans="5:23">
      <c r="E213" s="214">
        <v>45383</v>
      </c>
      <c r="F213" s="214" t="s">
        <v>717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4"/>
        <v>0</v>
      </c>
    </row>
    <row r="214" spans="5:23">
      <c r="E214" s="214">
        <v>45413</v>
      </c>
      <c r="F214" s="214" t="s">
        <v>717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4"/>
        <v>0</v>
      </c>
    </row>
    <row r="215" spans="5:23">
      <c r="E215" s="214">
        <v>45444</v>
      </c>
      <c r="F215" s="214" t="s">
        <v>717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4"/>
        <v>0</v>
      </c>
    </row>
    <row r="216" spans="5:23">
      <c r="E216" s="214">
        <v>45474</v>
      </c>
      <c r="F216" s="214" t="s">
        <v>717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4"/>
        <v>0</v>
      </c>
    </row>
    <row r="217" spans="5:23">
      <c r="E217" s="214">
        <v>45505</v>
      </c>
      <c r="F217" s="214" t="s">
        <v>717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4"/>
        <v>0</v>
      </c>
    </row>
    <row r="218" spans="5:23">
      <c r="E218" s="214">
        <v>45536</v>
      </c>
      <c r="F218" s="214" t="s">
        <v>717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4"/>
        <v>0</v>
      </c>
    </row>
    <row r="219" spans="5:23">
      <c r="E219" s="214">
        <v>45566</v>
      </c>
      <c r="F219" s="214" t="s">
        <v>717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4"/>
        <v>0</v>
      </c>
    </row>
    <row r="220" spans="5:23">
      <c r="E220" s="214">
        <v>45597</v>
      </c>
      <c r="F220" s="214" t="s">
        <v>717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4"/>
        <v>0</v>
      </c>
    </row>
    <row r="221" spans="5:23">
      <c r="E221" s="214">
        <v>45627</v>
      </c>
      <c r="F221" s="214" t="s">
        <v>717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715</v>
      </c>
      <c r="F222" s="216"/>
      <c r="G222" s="217"/>
      <c r="H222" s="218"/>
      <c r="I222" s="219">
        <f>SUM(I209:I221)</f>
        <v>0</v>
      </c>
      <c r="J222" s="219">
        <f>SUM(J209:J221)</f>
        <v>1496.1256921267911</v>
      </c>
      <c r="K222" s="219">
        <f t="shared" ref="K222:V222" si="105">SUM(K209:K221)</f>
        <v>11603.197454355637</v>
      </c>
      <c r="L222" s="219">
        <f t="shared" si="105"/>
        <v>-340.91549641445539</v>
      </c>
      <c r="M222" s="219">
        <f t="shared" si="105"/>
        <v>0</v>
      </c>
      <c r="N222" s="219">
        <f t="shared" si="105"/>
        <v>0</v>
      </c>
      <c r="O222" s="219">
        <f t="shared" si="105"/>
        <v>0</v>
      </c>
      <c r="P222" s="219">
        <f t="shared" si="105"/>
        <v>0</v>
      </c>
      <c r="Q222" s="219">
        <f t="shared" si="105"/>
        <v>0</v>
      </c>
      <c r="R222" s="219">
        <f t="shared" si="105"/>
        <v>0</v>
      </c>
      <c r="S222" s="219">
        <f t="shared" si="105"/>
        <v>0</v>
      </c>
      <c r="T222" s="219">
        <f t="shared" si="105"/>
        <v>0</v>
      </c>
      <c r="U222" s="219">
        <f t="shared" si="105"/>
        <v>0</v>
      </c>
      <c r="V222" s="219">
        <f t="shared" si="105"/>
        <v>0</v>
      </c>
      <c r="W222" s="219">
        <f>SUM(W209:W221)</f>
        <v>12758.407650067975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714</v>
      </c>
      <c r="F224" s="225"/>
      <c r="G224" s="226"/>
      <c r="H224" s="227"/>
      <c r="I224" s="228">
        <f>I222+I223</f>
        <v>0</v>
      </c>
      <c r="J224" s="228">
        <f t="shared" ref="J224:U224" si="106">J222+J223</f>
        <v>1496.1256921267911</v>
      </c>
      <c r="K224" s="228">
        <f t="shared" si="106"/>
        <v>11603.197454355637</v>
      </c>
      <c r="L224" s="228">
        <f t="shared" si="106"/>
        <v>-340.91549641445539</v>
      </c>
      <c r="M224" s="228">
        <f t="shared" si="106"/>
        <v>0</v>
      </c>
      <c r="N224" s="228">
        <f t="shared" si="106"/>
        <v>0</v>
      </c>
      <c r="O224" s="228">
        <f t="shared" si="106"/>
        <v>0</v>
      </c>
      <c r="P224" s="228">
        <f t="shared" si="106"/>
        <v>0</v>
      </c>
      <c r="Q224" s="228">
        <f t="shared" si="106"/>
        <v>0</v>
      </c>
      <c r="R224" s="228">
        <f t="shared" si="106"/>
        <v>0</v>
      </c>
      <c r="S224" s="228">
        <f t="shared" si="106"/>
        <v>0</v>
      </c>
      <c r="T224" s="228">
        <f t="shared" si="106"/>
        <v>0</v>
      </c>
      <c r="U224" s="228">
        <f t="shared" si="106"/>
        <v>0</v>
      </c>
      <c r="V224" s="228">
        <f>V222+V223</f>
        <v>0</v>
      </c>
      <c r="W224" s="228">
        <f>W222+W223</f>
        <v>12758.407650067975</v>
      </c>
    </row>
    <row r="225" spans="5:23">
      <c r="E225" s="214">
        <v>45658</v>
      </c>
      <c r="F225" s="214" t="s">
        <v>718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718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7">SUM(I226:V226)</f>
        <v>0</v>
      </c>
    </row>
    <row r="227" spans="5:23">
      <c r="E227" s="214">
        <v>45717</v>
      </c>
      <c r="F227" s="214" t="s">
        <v>718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7"/>
        <v>0</v>
      </c>
    </row>
    <row r="228" spans="5:23">
      <c r="E228" s="214">
        <v>45748</v>
      </c>
      <c r="F228" s="214" t="s">
        <v>718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7"/>
        <v>0</v>
      </c>
    </row>
    <row r="229" spans="5:23">
      <c r="E229" s="214">
        <v>45778</v>
      </c>
      <c r="F229" s="214" t="s">
        <v>718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7"/>
        <v>0</v>
      </c>
    </row>
    <row r="230" spans="5:23">
      <c r="E230" s="214">
        <v>45809</v>
      </c>
      <c r="F230" s="214" t="s">
        <v>718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7"/>
        <v>0</v>
      </c>
    </row>
    <row r="231" spans="5:23">
      <c r="E231" s="214">
        <v>45839</v>
      </c>
      <c r="F231" s="214" t="s">
        <v>718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7"/>
        <v>0</v>
      </c>
    </row>
    <row r="232" spans="5:23">
      <c r="E232" s="214">
        <v>45870</v>
      </c>
      <c r="F232" s="214" t="s">
        <v>718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7"/>
        <v>0</v>
      </c>
    </row>
    <row r="233" spans="5:23">
      <c r="E233" s="214">
        <v>45901</v>
      </c>
      <c r="F233" s="214" t="s">
        <v>718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7"/>
        <v>0</v>
      </c>
    </row>
    <row r="234" spans="5:23">
      <c r="E234" s="214">
        <v>45931</v>
      </c>
      <c r="F234" s="214" t="s">
        <v>718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7"/>
        <v>0</v>
      </c>
    </row>
    <row r="235" spans="5:23">
      <c r="E235" s="214">
        <v>45962</v>
      </c>
      <c r="F235" s="214" t="s">
        <v>718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7"/>
        <v>0</v>
      </c>
    </row>
    <row r="236" spans="5:23">
      <c r="E236" s="214">
        <v>45992</v>
      </c>
      <c r="F236" s="214" t="s">
        <v>718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716</v>
      </c>
      <c r="F237" s="216"/>
      <c r="G237" s="217"/>
      <c r="H237" s="218"/>
      <c r="I237" s="219">
        <f>SUM(I224:I236)</f>
        <v>0</v>
      </c>
      <c r="J237" s="219">
        <f>SUM(J224:J236)</f>
        <v>1496.1256921267911</v>
      </c>
      <c r="K237" s="219">
        <f t="shared" ref="K237:U237" si="108">SUM(K224:K236)</f>
        <v>11603.197454355637</v>
      </c>
      <c r="L237" s="219">
        <f t="shared" si="108"/>
        <v>-340.91549641445539</v>
      </c>
      <c r="M237" s="219">
        <f>SUM(M224:M236)</f>
        <v>0</v>
      </c>
      <c r="N237" s="219">
        <f t="shared" si="108"/>
        <v>0</v>
      </c>
      <c r="O237" s="219">
        <f t="shared" si="108"/>
        <v>0</v>
      </c>
      <c r="P237" s="219">
        <f t="shared" si="108"/>
        <v>0</v>
      </c>
      <c r="Q237" s="219">
        <f t="shared" si="108"/>
        <v>0</v>
      </c>
      <c r="R237" s="219">
        <f t="shared" si="108"/>
        <v>0</v>
      </c>
      <c r="S237" s="219">
        <f t="shared" si="108"/>
        <v>0</v>
      </c>
      <c r="T237" s="219">
        <f t="shared" si="108"/>
        <v>0</v>
      </c>
      <c r="U237" s="219">
        <f t="shared" si="108"/>
        <v>0</v>
      </c>
      <c r="V237" s="219">
        <f>SUM(V224:V236)</f>
        <v>0</v>
      </c>
      <c r="W237" s="219">
        <f>SUM(W224:W236)</f>
        <v>12758.407650067975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rowBreaks count="1" manualBreakCount="1">
    <brk id="77" max="23"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76"/>
  <sheetViews>
    <sheetView topLeftCell="A15" zoomScale="90" zoomScaleNormal="90" workbookViewId="0">
      <selection activeCell="G43" sqref="G4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617</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611</v>
      </c>
      <c r="C17" s="90"/>
      <c r="D17" s="610" t="s">
        <v>591</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624</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623</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625</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596</v>
      </c>
      <c r="H23" s="10"/>
      <c r="I23" s="10"/>
      <c r="J23" s="10"/>
    </row>
    <row r="24" spans="2:73" s="669" customFormat="1" ht="21" customHeight="1">
      <c r="B24" s="701" t="s">
        <v>600</v>
      </c>
      <c r="C24" s="844" t="s">
        <v>601</v>
      </c>
      <c r="D24" s="844"/>
      <c r="E24" s="844"/>
      <c r="F24" s="844"/>
      <c r="G24" s="844"/>
      <c r="H24" s="677" t="s">
        <v>598</v>
      </c>
      <c r="I24" s="677" t="s">
        <v>597</v>
      </c>
      <c r="J24" s="677" t="s">
        <v>599</v>
      </c>
      <c r="K24" s="668"/>
      <c r="L24" s="669" t="s">
        <v>601</v>
      </c>
      <c r="AQ24" s="669" t="s">
        <v>601</v>
      </c>
      <c r="BU24" s="668"/>
    </row>
    <row r="25" spans="2:73" s="250" customFormat="1" ht="49.5" customHeight="1">
      <c r="B25" s="245" t="s">
        <v>473</v>
      </c>
      <c r="C25" s="245" t="s">
        <v>211</v>
      </c>
      <c r="D25" s="627" t="s">
        <v>474</v>
      </c>
      <c r="E25" s="245" t="s">
        <v>208</v>
      </c>
      <c r="F25" s="245" t="s">
        <v>475</v>
      </c>
      <c r="G25" s="245" t="s">
        <v>476</v>
      </c>
      <c r="H25" s="627" t="s">
        <v>477</v>
      </c>
      <c r="I25" s="635" t="s">
        <v>589</v>
      </c>
      <c r="J25" s="642" t="s">
        <v>590</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t="s">
        <v>733</v>
      </c>
      <c r="C27" s="691" t="s">
        <v>734</v>
      </c>
      <c r="D27" s="691" t="s">
        <v>2</v>
      </c>
      <c r="E27" s="691" t="s">
        <v>720</v>
      </c>
      <c r="F27" s="691" t="s">
        <v>29</v>
      </c>
      <c r="G27" s="691" t="s">
        <v>735</v>
      </c>
      <c r="H27" s="691">
        <v>2011</v>
      </c>
      <c r="I27" s="643" t="s">
        <v>577</v>
      </c>
      <c r="J27" s="643" t="s">
        <v>595</v>
      </c>
      <c r="K27" s="632"/>
      <c r="L27" s="695">
        <v>2.3551165704993888</v>
      </c>
      <c r="M27" s="696">
        <v>2.3551165704993888</v>
      </c>
      <c r="N27" s="696">
        <v>2.3551165704993888</v>
      </c>
      <c r="O27" s="696">
        <v>1.0626427959334521</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2"/>
      <c r="AQ27" s="695">
        <v>3050.5581357274968</v>
      </c>
      <c r="AR27" s="696">
        <v>3050.5581357274968</v>
      </c>
      <c r="AS27" s="696">
        <v>3050.5581357274968</v>
      </c>
      <c r="AT27" s="696">
        <v>1894.7577496740112</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691" t="s">
        <v>733</v>
      </c>
      <c r="C28" s="691" t="s">
        <v>734</v>
      </c>
      <c r="D28" s="691" t="s">
        <v>1</v>
      </c>
      <c r="E28" s="691" t="s">
        <v>720</v>
      </c>
      <c r="F28" s="691" t="s">
        <v>29</v>
      </c>
      <c r="G28" s="691" t="s">
        <v>735</v>
      </c>
      <c r="H28" s="691">
        <v>2011</v>
      </c>
      <c r="I28" s="643" t="s">
        <v>577</v>
      </c>
      <c r="J28" s="643" t="s">
        <v>595</v>
      </c>
      <c r="K28" s="632"/>
      <c r="L28" s="695">
        <v>24.310448371640152</v>
      </c>
      <c r="M28" s="696">
        <v>24.310448371640152</v>
      </c>
      <c r="N28" s="696">
        <v>24.310448371640152</v>
      </c>
      <c r="O28" s="696">
        <v>24.195379406091824</v>
      </c>
      <c r="P28" s="696">
        <v>16.329025993354453</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v>180566.04045346432</v>
      </c>
      <c r="AR28" s="696">
        <v>180566.04045346432</v>
      </c>
      <c r="AS28" s="696">
        <v>180566.04045346432</v>
      </c>
      <c r="AT28" s="696">
        <v>180463.13952238107</v>
      </c>
      <c r="AU28" s="696">
        <v>124194.25275293668</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733</v>
      </c>
      <c r="C29" s="691" t="s">
        <v>734</v>
      </c>
      <c r="D29" s="691" t="s">
        <v>5</v>
      </c>
      <c r="E29" s="691" t="s">
        <v>720</v>
      </c>
      <c r="F29" s="691" t="s">
        <v>29</v>
      </c>
      <c r="G29" s="691" t="s">
        <v>735</v>
      </c>
      <c r="H29" s="691">
        <v>2011</v>
      </c>
      <c r="I29" s="643" t="s">
        <v>577</v>
      </c>
      <c r="J29" s="643" t="s">
        <v>595</v>
      </c>
      <c r="K29" s="632"/>
      <c r="L29" s="695">
        <v>16.846410364083667</v>
      </c>
      <c r="M29" s="696">
        <v>16.846410364083667</v>
      </c>
      <c r="N29" s="696">
        <v>16.846410364083667</v>
      </c>
      <c r="O29" s="696">
        <v>16.846410364083667</v>
      </c>
      <c r="P29" s="696">
        <v>15.672980348036985</v>
      </c>
      <c r="Q29" s="696">
        <v>14.39105748383607</v>
      </c>
      <c r="R29" s="696">
        <v>11.640677993661933</v>
      </c>
      <c r="S29" s="696">
        <v>11.564887122400329</v>
      </c>
      <c r="T29" s="696">
        <v>14.020240002647924</v>
      </c>
      <c r="U29" s="696">
        <v>6.6507291623652982</v>
      </c>
      <c r="V29" s="696">
        <v>0.94579709951126034</v>
      </c>
      <c r="W29" s="696">
        <v>0.94540369367368271</v>
      </c>
      <c r="X29" s="696">
        <v>0.94540369367368271</v>
      </c>
      <c r="Y29" s="696">
        <v>0.87750213627289342</v>
      </c>
      <c r="Z29" s="696">
        <v>0.87750213627289342</v>
      </c>
      <c r="AA29" s="696">
        <v>0.74064433218483161</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v>294427.47694373812</v>
      </c>
      <c r="AR29" s="696">
        <v>294427.47694373812</v>
      </c>
      <c r="AS29" s="696">
        <v>294427.47694373812</v>
      </c>
      <c r="AT29" s="696">
        <v>294427.47694373812</v>
      </c>
      <c r="AU29" s="696">
        <v>269085.0308698531</v>
      </c>
      <c r="AV29" s="696">
        <v>241399.47603264023</v>
      </c>
      <c r="AW29" s="696">
        <v>181999.81609613766</v>
      </c>
      <c r="AX29" s="696">
        <v>181335.88806388603</v>
      </c>
      <c r="AY29" s="696">
        <v>234363.88897498391</v>
      </c>
      <c r="AZ29" s="696">
        <v>75205.329447097858</v>
      </c>
      <c r="BA29" s="696">
        <v>27079.00607047218</v>
      </c>
      <c r="BB29" s="696">
        <v>23836.891926622855</v>
      </c>
      <c r="BC29" s="696">
        <v>23836.891926622855</v>
      </c>
      <c r="BD29" s="696">
        <v>17604.545877481753</v>
      </c>
      <c r="BE29" s="696">
        <v>17604.545877481753</v>
      </c>
      <c r="BF29" s="696">
        <v>15995.618649298322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691" t="s">
        <v>733</v>
      </c>
      <c r="C30" s="691" t="s">
        <v>734</v>
      </c>
      <c r="D30" s="691" t="s">
        <v>4</v>
      </c>
      <c r="E30" s="691" t="s">
        <v>720</v>
      </c>
      <c r="F30" s="691" t="s">
        <v>29</v>
      </c>
      <c r="G30" s="691" t="s">
        <v>735</v>
      </c>
      <c r="H30" s="691">
        <v>2011</v>
      </c>
      <c r="I30" s="643" t="s">
        <v>577</v>
      </c>
      <c r="J30" s="643" t="s">
        <v>595</v>
      </c>
      <c r="K30" s="632"/>
      <c r="L30" s="695">
        <v>11.499868981473279</v>
      </c>
      <c r="M30" s="696">
        <v>11.499868981473279</v>
      </c>
      <c r="N30" s="696">
        <v>11.499868981473279</v>
      </c>
      <c r="O30" s="696">
        <v>11.499868981473279</v>
      </c>
      <c r="P30" s="696">
        <v>10.808073803512775</v>
      </c>
      <c r="Q30" s="696">
        <v>10.052316712042368</v>
      </c>
      <c r="R30" s="696">
        <v>8.4874572364418661</v>
      </c>
      <c r="S30" s="696">
        <v>8.3977112206305069</v>
      </c>
      <c r="T30" s="696">
        <v>9.8452634900614164</v>
      </c>
      <c r="U30" s="696">
        <v>5.5005714389656513</v>
      </c>
      <c r="V30" s="696">
        <v>0.68295745405485286</v>
      </c>
      <c r="W30" s="696">
        <v>0.68252709386997679</v>
      </c>
      <c r="X30" s="696">
        <v>0.68252709386997679</v>
      </c>
      <c r="Y30" s="696">
        <v>0.66956106518612812</v>
      </c>
      <c r="Z30" s="696">
        <v>0.66956106518612812</v>
      </c>
      <c r="AA30" s="696">
        <v>0.63590976770797514</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2"/>
      <c r="AQ30" s="695">
        <v>186550.18713825059</v>
      </c>
      <c r="AR30" s="696">
        <v>186550.18713825059</v>
      </c>
      <c r="AS30" s="696">
        <v>186550.18713825059</v>
      </c>
      <c r="AT30" s="696">
        <v>186550.18713825059</v>
      </c>
      <c r="AU30" s="696">
        <v>171609.55859467297</v>
      </c>
      <c r="AV30" s="696">
        <v>155287.55125411498</v>
      </c>
      <c r="AW30" s="696">
        <v>121491.44383288115</v>
      </c>
      <c r="AX30" s="696">
        <v>120705.26873437365</v>
      </c>
      <c r="AY30" s="696">
        <v>151967.90461850923</v>
      </c>
      <c r="AZ30" s="696">
        <v>58136.042038856744</v>
      </c>
      <c r="BA30" s="696">
        <v>18866.03590013105</v>
      </c>
      <c r="BB30" s="696">
        <v>15319.375660091151</v>
      </c>
      <c r="BC30" s="696">
        <v>15319.375660091151</v>
      </c>
      <c r="BD30" s="696">
        <v>14129.288411224963</v>
      </c>
      <c r="BE30" s="696">
        <v>14129.288411224963</v>
      </c>
      <c r="BF30" s="696">
        <v>13733.677147862427</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75">
      <c r="B31" s="691" t="s">
        <v>733</v>
      </c>
      <c r="C31" s="691" t="s">
        <v>734</v>
      </c>
      <c r="D31" s="691" t="s">
        <v>3</v>
      </c>
      <c r="E31" s="691" t="s">
        <v>720</v>
      </c>
      <c r="F31" s="691" t="s">
        <v>29</v>
      </c>
      <c r="G31" s="691" t="s">
        <v>735</v>
      </c>
      <c r="H31" s="691">
        <v>2011</v>
      </c>
      <c r="I31" s="643" t="s">
        <v>577</v>
      </c>
      <c r="J31" s="643" t="s">
        <v>595</v>
      </c>
      <c r="K31" s="632"/>
      <c r="L31" s="695">
        <v>416.68692964821673</v>
      </c>
      <c r="M31" s="696">
        <v>416.68692964821673</v>
      </c>
      <c r="N31" s="696">
        <v>416.68692964821673</v>
      </c>
      <c r="O31" s="696">
        <v>416.68692964821673</v>
      </c>
      <c r="P31" s="696">
        <v>416.68692964821673</v>
      </c>
      <c r="Q31" s="696">
        <v>416.68692964821673</v>
      </c>
      <c r="R31" s="696">
        <v>416.68692964821673</v>
      </c>
      <c r="S31" s="696">
        <v>416.68692964821673</v>
      </c>
      <c r="T31" s="696">
        <v>416.68692964821673</v>
      </c>
      <c r="U31" s="696">
        <v>416.68692964821673</v>
      </c>
      <c r="V31" s="696">
        <v>416.68692964821673</v>
      </c>
      <c r="W31" s="696">
        <v>416.68692964821673</v>
      </c>
      <c r="X31" s="696">
        <v>416.68692964821673</v>
      </c>
      <c r="Y31" s="696">
        <v>416.68692964821673</v>
      </c>
      <c r="Z31" s="696">
        <v>416.68692964821673</v>
      </c>
      <c r="AA31" s="696">
        <v>416.68692964821673</v>
      </c>
      <c r="AB31" s="696">
        <v>416.68692964821673</v>
      </c>
      <c r="AC31" s="696">
        <v>416.68692964821673</v>
      </c>
      <c r="AD31" s="696">
        <v>345.09742883467544</v>
      </c>
      <c r="AE31" s="696">
        <v>0</v>
      </c>
      <c r="AF31" s="696">
        <v>0</v>
      </c>
      <c r="AG31" s="696">
        <v>0</v>
      </c>
      <c r="AH31" s="696">
        <v>0</v>
      </c>
      <c r="AI31" s="696">
        <v>0</v>
      </c>
      <c r="AJ31" s="696">
        <v>0</v>
      </c>
      <c r="AK31" s="696">
        <v>0</v>
      </c>
      <c r="AL31" s="696">
        <v>0</v>
      </c>
      <c r="AM31" s="696">
        <v>0</v>
      </c>
      <c r="AN31" s="696">
        <v>0</v>
      </c>
      <c r="AO31" s="697">
        <v>0</v>
      </c>
      <c r="AP31" s="632"/>
      <c r="AQ31" s="695">
        <v>773162.22592073563</v>
      </c>
      <c r="AR31" s="696">
        <v>773162.22592073563</v>
      </c>
      <c r="AS31" s="696">
        <v>773162.22592073563</v>
      </c>
      <c r="AT31" s="696">
        <v>773162.22592073563</v>
      </c>
      <c r="AU31" s="696">
        <v>773162.22592073563</v>
      </c>
      <c r="AV31" s="696">
        <v>773162.22592073563</v>
      </c>
      <c r="AW31" s="696">
        <v>773162.22592073563</v>
      </c>
      <c r="AX31" s="696">
        <v>773162.22592073563</v>
      </c>
      <c r="AY31" s="696">
        <v>773162.22592073563</v>
      </c>
      <c r="AZ31" s="696">
        <v>773162.22592073563</v>
      </c>
      <c r="BA31" s="696">
        <v>773162.22592073563</v>
      </c>
      <c r="BB31" s="696">
        <v>773162.22592073563</v>
      </c>
      <c r="BC31" s="696">
        <v>773162.22592073563</v>
      </c>
      <c r="BD31" s="696">
        <v>773162.22592073563</v>
      </c>
      <c r="BE31" s="696">
        <v>773162.22592073563</v>
      </c>
      <c r="BF31" s="696">
        <v>773162.22592073563</v>
      </c>
      <c r="BG31" s="696">
        <v>773162.22592073563</v>
      </c>
      <c r="BH31" s="696">
        <v>773162.22592073563</v>
      </c>
      <c r="BI31" s="696">
        <v>709134.07020396844</v>
      </c>
      <c r="BJ31" s="696">
        <v>0</v>
      </c>
      <c r="BK31" s="696">
        <v>0</v>
      </c>
      <c r="BL31" s="696">
        <v>0</v>
      </c>
      <c r="BM31" s="696">
        <v>0</v>
      </c>
      <c r="BN31" s="696">
        <v>0</v>
      </c>
      <c r="BO31" s="696">
        <v>0</v>
      </c>
      <c r="BP31" s="696">
        <v>0</v>
      </c>
      <c r="BQ31" s="696">
        <v>0</v>
      </c>
      <c r="BR31" s="696">
        <v>0</v>
      </c>
      <c r="BS31" s="696">
        <v>0</v>
      </c>
      <c r="BT31" s="697">
        <v>0</v>
      </c>
      <c r="BU31" s="16"/>
    </row>
    <row r="32" spans="2:73" s="17" customFormat="1" ht="15.75">
      <c r="B32" s="691" t="s">
        <v>733</v>
      </c>
      <c r="C32" s="691" t="s">
        <v>734</v>
      </c>
      <c r="D32" s="691" t="s">
        <v>42</v>
      </c>
      <c r="E32" s="691" t="s">
        <v>720</v>
      </c>
      <c r="F32" s="691" t="s">
        <v>29</v>
      </c>
      <c r="G32" s="691" t="s">
        <v>736</v>
      </c>
      <c r="H32" s="691">
        <v>2011</v>
      </c>
      <c r="I32" s="643" t="s">
        <v>577</v>
      </c>
      <c r="J32" s="643" t="s">
        <v>595</v>
      </c>
      <c r="K32" s="632"/>
      <c r="L32" s="695">
        <v>72.240000000000009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2"/>
      <c r="AQ32" s="695">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75">
      <c r="B33" s="691" t="s">
        <v>733</v>
      </c>
      <c r="C33" s="691" t="s">
        <v>734</v>
      </c>
      <c r="D33" s="691" t="s">
        <v>6</v>
      </c>
      <c r="E33" s="691" t="s">
        <v>720</v>
      </c>
      <c r="F33" s="691" t="s">
        <v>29</v>
      </c>
      <c r="G33" s="691" t="s">
        <v>735</v>
      </c>
      <c r="H33" s="691">
        <v>2011</v>
      </c>
      <c r="I33" s="643" t="s">
        <v>577</v>
      </c>
      <c r="J33" s="643" t="s">
        <v>595</v>
      </c>
      <c r="K33" s="632"/>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2"/>
      <c r="AQ33" s="695">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691" t="s">
        <v>733</v>
      </c>
      <c r="C34" s="691" t="s">
        <v>737</v>
      </c>
      <c r="D34" s="691" t="s">
        <v>738</v>
      </c>
      <c r="E34" s="691" t="s">
        <v>720</v>
      </c>
      <c r="F34" s="691" t="s">
        <v>739</v>
      </c>
      <c r="G34" s="691" t="s">
        <v>736</v>
      </c>
      <c r="H34" s="691">
        <v>2011</v>
      </c>
      <c r="I34" s="643" t="s">
        <v>577</v>
      </c>
      <c r="J34" s="643" t="s">
        <v>595</v>
      </c>
      <c r="K34" s="632"/>
      <c r="L34" s="695">
        <v>5.12</v>
      </c>
      <c r="M34" s="696">
        <v>0</v>
      </c>
      <c r="N34" s="696">
        <v>0</v>
      </c>
      <c r="O34" s="696">
        <v>0</v>
      </c>
      <c r="P34" s="696">
        <v>0</v>
      </c>
      <c r="Q34" s="696">
        <v>0</v>
      </c>
      <c r="R34" s="696">
        <v>0</v>
      </c>
      <c r="S34" s="696">
        <v>0</v>
      </c>
      <c r="T34" s="696">
        <v>0</v>
      </c>
      <c r="U34" s="696">
        <v>0</v>
      </c>
      <c r="V34" s="696">
        <v>0</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2"/>
      <c r="AQ34" s="695">
        <v>0</v>
      </c>
      <c r="AR34" s="696">
        <v>0</v>
      </c>
      <c r="AS34" s="696">
        <v>0</v>
      </c>
      <c r="AT34" s="696">
        <v>0</v>
      </c>
      <c r="AU34" s="696">
        <v>0</v>
      </c>
      <c r="AV34" s="696">
        <v>0</v>
      </c>
      <c r="AW34" s="696">
        <v>0</v>
      </c>
      <c r="AX34" s="696">
        <v>0</v>
      </c>
      <c r="AY34" s="696">
        <v>0</v>
      </c>
      <c r="AZ34" s="696">
        <v>0</v>
      </c>
      <c r="BA34" s="696">
        <v>0</v>
      </c>
      <c r="BB34" s="696">
        <v>0</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75">
      <c r="B35" s="691" t="s">
        <v>733</v>
      </c>
      <c r="C35" s="691" t="s">
        <v>737</v>
      </c>
      <c r="D35" s="691" t="s">
        <v>740</v>
      </c>
      <c r="E35" s="691" t="s">
        <v>720</v>
      </c>
      <c r="F35" s="691" t="s">
        <v>739</v>
      </c>
      <c r="G35" s="691" t="s">
        <v>736</v>
      </c>
      <c r="H35" s="691">
        <v>2011</v>
      </c>
      <c r="I35" s="643" t="s">
        <v>577</v>
      </c>
      <c r="J35" s="643" t="s">
        <v>595</v>
      </c>
      <c r="K35" s="632"/>
      <c r="L35" s="695">
        <v>110.73660000000001</v>
      </c>
      <c r="M35" s="696">
        <v>0</v>
      </c>
      <c r="N35" s="696">
        <v>0</v>
      </c>
      <c r="O35" s="696">
        <v>0</v>
      </c>
      <c r="P35" s="696">
        <v>0</v>
      </c>
      <c r="Q35" s="696">
        <v>0</v>
      </c>
      <c r="R35" s="696">
        <v>0</v>
      </c>
      <c r="S35" s="696">
        <v>0</v>
      </c>
      <c r="T35" s="696">
        <v>0</v>
      </c>
      <c r="U35" s="696">
        <v>0</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2"/>
      <c r="AQ35" s="695">
        <v>4323.4880000000003</v>
      </c>
      <c r="AR35" s="696">
        <v>0</v>
      </c>
      <c r="AS35" s="696">
        <v>0</v>
      </c>
      <c r="AT35" s="696">
        <v>0</v>
      </c>
      <c r="AU35" s="696">
        <v>0</v>
      </c>
      <c r="AV35" s="696">
        <v>0</v>
      </c>
      <c r="AW35" s="696">
        <v>0</v>
      </c>
      <c r="AX35" s="696">
        <v>0</v>
      </c>
      <c r="AY35" s="696">
        <v>0</v>
      </c>
      <c r="AZ35" s="696">
        <v>0</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75">
      <c r="B36" s="691" t="s">
        <v>733</v>
      </c>
      <c r="C36" s="691" t="s">
        <v>737</v>
      </c>
      <c r="D36" s="691" t="s">
        <v>21</v>
      </c>
      <c r="E36" s="691" t="s">
        <v>720</v>
      </c>
      <c r="F36" s="691" t="s">
        <v>739</v>
      </c>
      <c r="G36" s="691" t="s">
        <v>735</v>
      </c>
      <c r="H36" s="691">
        <v>2011</v>
      </c>
      <c r="I36" s="643" t="s">
        <v>577</v>
      </c>
      <c r="J36" s="643" t="s">
        <v>595</v>
      </c>
      <c r="K36" s="632"/>
      <c r="L36" s="695">
        <v>247.57586628331106</v>
      </c>
      <c r="M36" s="696">
        <v>247.57586628331106</v>
      </c>
      <c r="N36" s="696">
        <v>240.40427100276915</v>
      </c>
      <c r="O36" s="696">
        <v>175.82131625050124</v>
      </c>
      <c r="P36" s="696">
        <v>175.82131625050124</v>
      </c>
      <c r="Q36" s="696">
        <v>175.26828135056388</v>
      </c>
      <c r="R36" s="696">
        <v>56.270148912584581</v>
      </c>
      <c r="S36" s="696">
        <v>54.698608071929264</v>
      </c>
      <c r="T36" s="696">
        <v>54.698608071929264</v>
      </c>
      <c r="U36" s="696">
        <v>54.698608071929264</v>
      </c>
      <c r="V36" s="696">
        <v>52.70768243215479</v>
      </c>
      <c r="W36" s="696">
        <v>52.70768243215479</v>
      </c>
      <c r="X36" s="696">
        <v>2.0738808747650905</v>
      </c>
      <c r="Y36" s="696">
        <v>2.0738808747650905</v>
      </c>
      <c r="Z36" s="696">
        <v>2.0738808747650905</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2"/>
      <c r="AQ36" s="695">
        <v>617167.62782268273</v>
      </c>
      <c r="AR36" s="696">
        <v>617167.62782268273</v>
      </c>
      <c r="AS36" s="696">
        <v>597892.34720617044</v>
      </c>
      <c r="AT36" s="696">
        <v>425517.2718623426</v>
      </c>
      <c r="AU36" s="696">
        <v>425517.2718623426</v>
      </c>
      <c r="AV36" s="696">
        <v>424166.86052209022</v>
      </c>
      <c r="AW36" s="696">
        <v>139496.80043294452</v>
      </c>
      <c r="AX36" s="696">
        <v>138317.14507116034</v>
      </c>
      <c r="AY36" s="696">
        <v>138317.14507116034</v>
      </c>
      <c r="AZ36" s="696">
        <v>138317.14507116034</v>
      </c>
      <c r="BA36" s="696">
        <v>125225.66888726872</v>
      </c>
      <c r="BB36" s="696">
        <v>125225.66888726872</v>
      </c>
      <c r="BC36" s="696">
        <v>1556.7299495685429</v>
      </c>
      <c r="BD36" s="696">
        <v>1556.7299495685429</v>
      </c>
      <c r="BE36" s="696">
        <v>1556.7299495685429</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75">
      <c r="B37" s="691" t="s">
        <v>733</v>
      </c>
      <c r="C37" s="691" t="s">
        <v>737</v>
      </c>
      <c r="D37" s="691" t="s">
        <v>22</v>
      </c>
      <c r="E37" s="691" t="s">
        <v>720</v>
      </c>
      <c r="F37" s="691" t="s">
        <v>739</v>
      </c>
      <c r="G37" s="691" t="s">
        <v>735</v>
      </c>
      <c r="H37" s="691">
        <v>2011</v>
      </c>
      <c r="I37" s="643" t="s">
        <v>577</v>
      </c>
      <c r="J37" s="643" t="s">
        <v>595</v>
      </c>
      <c r="K37" s="632"/>
      <c r="L37" s="695">
        <v>262.5972785788112</v>
      </c>
      <c r="M37" s="696">
        <v>262.5972785788112</v>
      </c>
      <c r="N37" s="696">
        <v>262.5972785788112</v>
      </c>
      <c r="O37" s="696">
        <v>262.5972785788112</v>
      </c>
      <c r="P37" s="696">
        <v>262.5972785788112</v>
      </c>
      <c r="Q37" s="696">
        <v>262.5972785788112</v>
      </c>
      <c r="R37" s="696">
        <v>262.5972785788112</v>
      </c>
      <c r="S37" s="696">
        <v>262.5972785788112</v>
      </c>
      <c r="T37" s="696">
        <v>229.56743466484164</v>
      </c>
      <c r="U37" s="696">
        <v>229.56743466484164</v>
      </c>
      <c r="V37" s="696">
        <v>229.56743466484164</v>
      </c>
      <c r="W37" s="696">
        <v>71.273293662211785</v>
      </c>
      <c r="X37" s="696">
        <v>71.273293662211785</v>
      </c>
      <c r="Y37" s="696">
        <v>71.273293662211785</v>
      </c>
      <c r="Z37" s="696">
        <v>71.273293662211785</v>
      </c>
      <c r="AA37" s="696">
        <v>71.273293662211785</v>
      </c>
      <c r="AB37" s="696">
        <v>71.273293662211785</v>
      </c>
      <c r="AC37" s="696">
        <v>0</v>
      </c>
      <c r="AD37" s="696">
        <v>0</v>
      </c>
      <c r="AE37" s="696">
        <v>0</v>
      </c>
      <c r="AF37" s="696">
        <v>0</v>
      </c>
      <c r="AG37" s="696">
        <v>0</v>
      </c>
      <c r="AH37" s="696">
        <v>0</v>
      </c>
      <c r="AI37" s="696">
        <v>0</v>
      </c>
      <c r="AJ37" s="696">
        <v>0</v>
      </c>
      <c r="AK37" s="696">
        <v>0</v>
      </c>
      <c r="AL37" s="696">
        <v>0</v>
      </c>
      <c r="AM37" s="696">
        <v>0</v>
      </c>
      <c r="AN37" s="696">
        <v>0</v>
      </c>
      <c r="AO37" s="697">
        <v>0</v>
      </c>
      <c r="AP37" s="632"/>
      <c r="AQ37" s="695">
        <v>1433121.6092371456</v>
      </c>
      <c r="AR37" s="696">
        <v>1433121.6092371456</v>
      </c>
      <c r="AS37" s="696">
        <v>1433121.6092371456</v>
      </c>
      <c r="AT37" s="696">
        <v>1433121.6092371456</v>
      </c>
      <c r="AU37" s="696">
        <v>1433121.6092371456</v>
      </c>
      <c r="AV37" s="696">
        <v>1433121.6092371456</v>
      </c>
      <c r="AW37" s="696">
        <v>1433121.6092371456</v>
      </c>
      <c r="AX37" s="696">
        <v>1433121.6092371456</v>
      </c>
      <c r="AY37" s="696">
        <v>1230819.1487688557</v>
      </c>
      <c r="AZ37" s="696">
        <v>1230819.1487688557</v>
      </c>
      <c r="BA37" s="696">
        <v>1230819.1487688557</v>
      </c>
      <c r="BB37" s="696">
        <v>316818.21015336941</v>
      </c>
      <c r="BC37" s="696">
        <v>316818.21015336941</v>
      </c>
      <c r="BD37" s="696">
        <v>316818.21015336941</v>
      </c>
      <c r="BE37" s="696">
        <v>316818.21015336941</v>
      </c>
      <c r="BF37" s="696">
        <v>316818.21015336941</v>
      </c>
      <c r="BG37" s="696">
        <v>316818.21015336941</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75">
      <c r="B38" s="691" t="s">
        <v>733</v>
      </c>
      <c r="C38" s="691" t="s">
        <v>741</v>
      </c>
      <c r="D38" s="691" t="s">
        <v>9</v>
      </c>
      <c r="E38" s="691" t="s">
        <v>720</v>
      </c>
      <c r="F38" s="691" t="s">
        <v>741</v>
      </c>
      <c r="G38" s="691" t="s">
        <v>736</v>
      </c>
      <c r="H38" s="691">
        <v>2011</v>
      </c>
      <c r="I38" s="643" t="s">
        <v>577</v>
      </c>
      <c r="J38" s="643" t="s">
        <v>595</v>
      </c>
      <c r="K38" s="632"/>
      <c r="L38" s="695">
        <v>391.88339999999999</v>
      </c>
      <c r="M38" s="696">
        <v>0</v>
      </c>
      <c r="N38" s="696">
        <v>0</v>
      </c>
      <c r="O38" s="696">
        <v>0</v>
      </c>
      <c r="P38" s="696">
        <v>0</v>
      </c>
      <c r="Q38" s="696">
        <v>0</v>
      </c>
      <c r="R38" s="696">
        <v>0</v>
      </c>
      <c r="S38" s="696">
        <v>0</v>
      </c>
      <c r="T38" s="696">
        <v>0</v>
      </c>
      <c r="U38" s="696">
        <v>0</v>
      </c>
      <c r="V38" s="696">
        <v>0</v>
      </c>
      <c r="W38" s="696">
        <v>0</v>
      </c>
      <c r="X38" s="696">
        <v>0</v>
      </c>
      <c r="Y38" s="696">
        <v>0</v>
      </c>
      <c r="Z38" s="696">
        <v>0</v>
      </c>
      <c r="AA38" s="696">
        <v>0</v>
      </c>
      <c r="AB38" s="696">
        <v>0</v>
      </c>
      <c r="AC38" s="696">
        <v>0</v>
      </c>
      <c r="AD38" s="696">
        <v>0</v>
      </c>
      <c r="AE38" s="696">
        <v>0</v>
      </c>
      <c r="AF38" s="696">
        <v>0</v>
      </c>
      <c r="AG38" s="696">
        <v>0</v>
      </c>
      <c r="AH38" s="696">
        <v>0</v>
      </c>
      <c r="AI38" s="696">
        <v>0</v>
      </c>
      <c r="AJ38" s="696">
        <v>0</v>
      </c>
      <c r="AK38" s="696">
        <v>0</v>
      </c>
      <c r="AL38" s="696">
        <v>0</v>
      </c>
      <c r="AM38" s="696">
        <v>0</v>
      </c>
      <c r="AN38" s="696">
        <v>0</v>
      </c>
      <c r="AO38" s="697">
        <v>0</v>
      </c>
      <c r="AP38" s="632"/>
      <c r="AQ38" s="695">
        <v>23003.129999999997</v>
      </c>
      <c r="AR38" s="696">
        <v>0</v>
      </c>
      <c r="AS38" s="696">
        <v>0</v>
      </c>
      <c r="AT38" s="696">
        <v>0</v>
      </c>
      <c r="AU38" s="696">
        <v>0</v>
      </c>
      <c r="AV38" s="696">
        <v>0</v>
      </c>
      <c r="AW38" s="696">
        <v>0</v>
      </c>
      <c r="AX38" s="696">
        <v>0</v>
      </c>
      <c r="AY38" s="696">
        <v>0</v>
      </c>
      <c r="AZ38" s="696">
        <v>0</v>
      </c>
      <c r="BA38" s="696">
        <v>0</v>
      </c>
      <c r="BB38" s="696">
        <v>0</v>
      </c>
      <c r="BC38" s="696">
        <v>0</v>
      </c>
      <c r="BD38" s="696">
        <v>0</v>
      </c>
      <c r="BE38" s="696">
        <v>0</v>
      </c>
      <c r="BF38" s="696">
        <v>0</v>
      </c>
      <c r="BG38" s="696">
        <v>0</v>
      </c>
      <c r="BH38" s="696">
        <v>0</v>
      </c>
      <c r="BI38" s="696">
        <v>0</v>
      </c>
      <c r="BJ38" s="696">
        <v>0</v>
      </c>
      <c r="BK38" s="696">
        <v>0</v>
      </c>
      <c r="BL38" s="696">
        <v>0</v>
      </c>
      <c r="BM38" s="696">
        <v>0</v>
      </c>
      <c r="BN38" s="696">
        <v>0</v>
      </c>
      <c r="BO38" s="696">
        <v>0</v>
      </c>
      <c r="BP38" s="696">
        <v>0</v>
      </c>
      <c r="BQ38" s="696">
        <v>0</v>
      </c>
      <c r="BR38" s="696">
        <v>0</v>
      </c>
      <c r="BS38" s="696">
        <v>0</v>
      </c>
      <c r="BT38" s="697">
        <v>0</v>
      </c>
      <c r="BU38" s="16"/>
    </row>
    <row r="39" spans="2:73" s="17" customFormat="1" ht="15.75">
      <c r="B39" s="691" t="s">
        <v>733</v>
      </c>
      <c r="C39" s="691" t="s">
        <v>741</v>
      </c>
      <c r="D39" s="691" t="s">
        <v>22</v>
      </c>
      <c r="E39" s="691" t="s">
        <v>720</v>
      </c>
      <c r="F39" s="691" t="s">
        <v>741</v>
      </c>
      <c r="G39" s="691" t="s">
        <v>735</v>
      </c>
      <c r="H39" s="691">
        <v>2011</v>
      </c>
      <c r="I39" s="643" t="s">
        <v>577</v>
      </c>
      <c r="J39" s="643" t="s">
        <v>595</v>
      </c>
      <c r="K39" s="632"/>
      <c r="L39" s="695">
        <v>179.85456552461869</v>
      </c>
      <c r="M39" s="696">
        <v>179.85456552461869</v>
      </c>
      <c r="N39" s="696">
        <v>179.85456552461869</v>
      </c>
      <c r="O39" s="696">
        <v>179.85456552461869</v>
      </c>
      <c r="P39" s="696">
        <v>179.85456552461869</v>
      </c>
      <c r="Q39" s="696">
        <v>179.85456552461869</v>
      </c>
      <c r="R39" s="696">
        <v>179.85456552461869</v>
      </c>
      <c r="S39" s="696">
        <v>179.85456552461869</v>
      </c>
      <c r="T39" s="696">
        <v>85.50115665305583</v>
      </c>
      <c r="U39" s="696">
        <v>85.50115665305583</v>
      </c>
      <c r="V39" s="696">
        <v>85.50115665305583</v>
      </c>
      <c r="W39" s="696">
        <v>8.5530218095795743</v>
      </c>
      <c r="X39" s="696">
        <v>8.5530218095795743</v>
      </c>
      <c r="Y39" s="696">
        <v>8.5530218095795743</v>
      </c>
      <c r="Z39" s="696">
        <v>8.5530218095795743</v>
      </c>
      <c r="AA39" s="696">
        <v>8.5530218095795743</v>
      </c>
      <c r="AB39" s="696">
        <v>8.5530218095795743</v>
      </c>
      <c r="AC39" s="696">
        <v>0</v>
      </c>
      <c r="AD39" s="696">
        <v>0</v>
      </c>
      <c r="AE39" s="696">
        <v>0</v>
      </c>
      <c r="AF39" s="696">
        <v>0</v>
      </c>
      <c r="AG39" s="696">
        <v>0</v>
      </c>
      <c r="AH39" s="696">
        <v>0</v>
      </c>
      <c r="AI39" s="696">
        <v>0</v>
      </c>
      <c r="AJ39" s="696">
        <v>0</v>
      </c>
      <c r="AK39" s="696">
        <v>0</v>
      </c>
      <c r="AL39" s="696">
        <v>0</v>
      </c>
      <c r="AM39" s="696">
        <v>0</v>
      </c>
      <c r="AN39" s="696">
        <v>0</v>
      </c>
      <c r="AO39" s="697">
        <v>0</v>
      </c>
      <c r="AP39" s="632"/>
      <c r="AQ39" s="695">
        <v>1128877.6483960527</v>
      </c>
      <c r="AR39" s="696">
        <v>1128877.6483960527</v>
      </c>
      <c r="AS39" s="696">
        <v>1128877.6483960527</v>
      </c>
      <c r="AT39" s="696">
        <v>1128877.6483960527</v>
      </c>
      <c r="AU39" s="696">
        <v>1128877.6483960527</v>
      </c>
      <c r="AV39" s="696">
        <v>1128877.6483960527</v>
      </c>
      <c r="AW39" s="696">
        <v>1128877.6483960527</v>
      </c>
      <c r="AX39" s="696">
        <v>1128877.6483960527</v>
      </c>
      <c r="AY39" s="696">
        <v>501484.09596164653</v>
      </c>
      <c r="AZ39" s="696">
        <v>501484.09596164653</v>
      </c>
      <c r="BA39" s="696">
        <v>501484.09596164653</v>
      </c>
      <c r="BB39" s="696">
        <v>18451.239153336664</v>
      </c>
      <c r="BC39" s="696">
        <v>18451.239153336664</v>
      </c>
      <c r="BD39" s="696">
        <v>18451.239153336664</v>
      </c>
      <c r="BE39" s="696">
        <v>18451.239153336664</v>
      </c>
      <c r="BF39" s="696">
        <v>18451.239153336664</v>
      </c>
      <c r="BG39" s="696">
        <v>18451.239153336664</v>
      </c>
      <c r="BH39" s="696">
        <v>0</v>
      </c>
      <c r="BI39" s="696">
        <v>0</v>
      </c>
      <c r="BJ39" s="696">
        <v>0</v>
      </c>
      <c r="BK39" s="696">
        <v>0</v>
      </c>
      <c r="BL39" s="696">
        <v>0</v>
      </c>
      <c r="BM39" s="696">
        <v>0</v>
      </c>
      <c r="BN39" s="696">
        <v>0</v>
      </c>
      <c r="BO39" s="696">
        <v>0</v>
      </c>
      <c r="BP39" s="696">
        <v>0</v>
      </c>
      <c r="BQ39" s="696">
        <v>0</v>
      </c>
      <c r="BR39" s="696">
        <v>0</v>
      </c>
      <c r="BS39" s="696">
        <v>0</v>
      </c>
      <c r="BT39" s="697">
        <v>0</v>
      </c>
      <c r="BU39" s="16"/>
    </row>
    <row r="40" spans="2:73" s="17" customFormat="1" ht="15.75">
      <c r="B40" s="691" t="s">
        <v>733</v>
      </c>
      <c r="C40" s="691" t="s">
        <v>742</v>
      </c>
      <c r="D40" s="691" t="s">
        <v>16</v>
      </c>
      <c r="E40" s="691" t="s">
        <v>720</v>
      </c>
      <c r="F40" s="691" t="s">
        <v>739</v>
      </c>
      <c r="G40" s="691" t="s">
        <v>735</v>
      </c>
      <c r="H40" s="691">
        <v>2011</v>
      </c>
      <c r="I40" s="643" t="s">
        <v>577</v>
      </c>
      <c r="J40" s="643" t="s">
        <v>595</v>
      </c>
      <c r="K40" s="632"/>
      <c r="L40" s="695">
        <v>180.79369846560002</v>
      </c>
      <c r="M40" s="696">
        <v>180.79369846560002</v>
      </c>
      <c r="N40" s="696">
        <v>180.79369846560002</v>
      </c>
      <c r="O40" s="696">
        <v>180.79369846560002</v>
      </c>
      <c r="P40" s="696">
        <v>180.79369846560002</v>
      </c>
      <c r="Q40" s="696">
        <v>180.79369846560002</v>
      </c>
      <c r="R40" s="696">
        <v>180.79369846560002</v>
      </c>
      <c r="S40" s="696">
        <v>180.79369846560002</v>
      </c>
      <c r="T40" s="696">
        <v>180.79369846560002</v>
      </c>
      <c r="U40" s="696">
        <v>180.79369846560002</v>
      </c>
      <c r="V40" s="696">
        <v>180.79369846560002</v>
      </c>
      <c r="W40" s="696">
        <v>180.79369846560002</v>
      </c>
      <c r="X40" s="696">
        <v>180.79369846560002</v>
      </c>
      <c r="Y40" s="696">
        <v>0</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2"/>
      <c r="AQ40" s="695">
        <v>913662.57951069204</v>
      </c>
      <c r="AR40" s="696">
        <v>913662.57951069204</v>
      </c>
      <c r="AS40" s="696">
        <v>913662.57951069204</v>
      </c>
      <c r="AT40" s="696">
        <v>913662.57951069204</v>
      </c>
      <c r="AU40" s="696">
        <v>913662.57951069204</v>
      </c>
      <c r="AV40" s="696">
        <v>913662.57951069204</v>
      </c>
      <c r="AW40" s="696">
        <v>913662.57951069204</v>
      </c>
      <c r="AX40" s="696">
        <v>913662.57951069204</v>
      </c>
      <c r="AY40" s="696">
        <v>913662.57951069204</v>
      </c>
      <c r="AZ40" s="696">
        <v>913662.57951069204</v>
      </c>
      <c r="BA40" s="696">
        <v>913662.57951069204</v>
      </c>
      <c r="BB40" s="696">
        <v>913662.57951069204</v>
      </c>
      <c r="BC40" s="696">
        <v>913662.57951069204</v>
      </c>
      <c r="BD40" s="696">
        <v>0</v>
      </c>
      <c r="BE40" s="696">
        <v>0</v>
      </c>
      <c r="BF40" s="696">
        <v>0</v>
      </c>
      <c r="BG40" s="696">
        <v>0</v>
      </c>
      <c r="BH40" s="696">
        <v>0</v>
      </c>
      <c r="BI40" s="696">
        <v>0</v>
      </c>
      <c r="BJ40" s="696">
        <v>0</v>
      </c>
      <c r="BK40" s="696">
        <v>0</v>
      </c>
      <c r="BL40" s="696">
        <v>0</v>
      </c>
      <c r="BM40" s="696">
        <v>0</v>
      </c>
      <c r="BN40" s="696">
        <v>0</v>
      </c>
      <c r="BO40" s="696">
        <v>0</v>
      </c>
      <c r="BP40" s="696">
        <v>0</v>
      </c>
      <c r="BQ40" s="696">
        <v>0</v>
      </c>
      <c r="BR40" s="696">
        <v>0</v>
      </c>
      <c r="BS40" s="696">
        <v>0</v>
      </c>
      <c r="BT40" s="697">
        <v>0</v>
      </c>
      <c r="BU40" s="16"/>
    </row>
    <row r="41" spans="2:73" s="17" customFormat="1" ht="15.75">
      <c r="B41" s="691" t="s">
        <v>733</v>
      </c>
      <c r="C41" s="691" t="s">
        <v>742</v>
      </c>
      <c r="D41" s="691" t="s">
        <v>17</v>
      </c>
      <c r="E41" s="691" t="s">
        <v>720</v>
      </c>
      <c r="F41" s="691" t="s">
        <v>739</v>
      </c>
      <c r="G41" s="691" t="s">
        <v>735</v>
      </c>
      <c r="H41" s="691">
        <v>2011</v>
      </c>
      <c r="I41" s="643" t="s">
        <v>577</v>
      </c>
      <c r="J41" s="643" t="s">
        <v>595</v>
      </c>
      <c r="K41" s="632"/>
      <c r="L41" s="695">
        <v>181.63689695334151</v>
      </c>
      <c r="M41" s="696">
        <v>181.63689695334151</v>
      </c>
      <c r="N41" s="696">
        <v>181.63689695334151</v>
      </c>
      <c r="O41" s="696">
        <v>181.63689695334151</v>
      </c>
      <c r="P41" s="696">
        <v>181.63689695334151</v>
      </c>
      <c r="Q41" s="696">
        <v>181.63689695334151</v>
      </c>
      <c r="R41" s="696">
        <v>181.63689695334151</v>
      </c>
      <c r="S41" s="696">
        <v>181.63689695334151</v>
      </c>
      <c r="T41" s="696">
        <v>181.63689695334151</v>
      </c>
      <c r="U41" s="696">
        <v>181.63689695334151</v>
      </c>
      <c r="V41" s="696">
        <v>181.63689695334151</v>
      </c>
      <c r="W41" s="696">
        <v>181.63689695334151</v>
      </c>
      <c r="X41" s="696">
        <v>181.63689695334151</v>
      </c>
      <c r="Y41" s="696">
        <v>181.63689695334151</v>
      </c>
      <c r="Z41" s="696">
        <v>181.63689695334151</v>
      </c>
      <c r="AA41" s="696">
        <v>143.65189695334152</v>
      </c>
      <c r="AB41" s="696">
        <v>143.65189695334152</v>
      </c>
      <c r="AC41" s="696">
        <v>143.65189695334152</v>
      </c>
      <c r="AD41" s="696">
        <v>143.65189695334152</v>
      </c>
      <c r="AE41" s="696">
        <v>143.65189695334152</v>
      </c>
      <c r="AF41" s="696">
        <v>143.65189695334152</v>
      </c>
      <c r="AG41" s="696">
        <v>143.65189695334152</v>
      </c>
      <c r="AH41" s="696">
        <v>143.65189695334152</v>
      </c>
      <c r="AI41" s="696">
        <v>143.65189695334152</v>
      </c>
      <c r="AJ41" s="696">
        <v>143.65189695334152</v>
      </c>
      <c r="AK41" s="696">
        <v>143.65189695334152</v>
      </c>
      <c r="AL41" s="696">
        <v>0</v>
      </c>
      <c r="AM41" s="696">
        <v>0</v>
      </c>
      <c r="AN41" s="696">
        <v>0</v>
      </c>
      <c r="AO41" s="697">
        <v>0</v>
      </c>
      <c r="AP41" s="632"/>
      <c r="AQ41" s="695">
        <v>932887.10275236203</v>
      </c>
      <c r="AR41" s="696">
        <v>932887.10275236203</v>
      </c>
      <c r="AS41" s="696">
        <v>932887.10275236203</v>
      </c>
      <c r="AT41" s="696">
        <v>932887.10275236203</v>
      </c>
      <c r="AU41" s="696">
        <v>932887.10275236203</v>
      </c>
      <c r="AV41" s="696">
        <v>932887.10275236203</v>
      </c>
      <c r="AW41" s="696">
        <v>932887.10275236203</v>
      </c>
      <c r="AX41" s="696">
        <v>932887.10275236203</v>
      </c>
      <c r="AY41" s="696">
        <v>932887.10275236203</v>
      </c>
      <c r="AZ41" s="696">
        <v>932887.10275236203</v>
      </c>
      <c r="BA41" s="696">
        <v>932887.10275236203</v>
      </c>
      <c r="BB41" s="696">
        <v>932887.10275236203</v>
      </c>
      <c r="BC41" s="696">
        <v>932887.10275236203</v>
      </c>
      <c r="BD41" s="696">
        <v>932887.10275236203</v>
      </c>
      <c r="BE41" s="696">
        <v>932887.10275236203</v>
      </c>
      <c r="BF41" s="696">
        <v>737796.14275236207</v>
      </c>
      <c r="BG41" s="696">
        <v>737796.14275236207</v>
      </c>
      <c r="BH41" s="696">
        <v>737796.14275236207</v>
      </c>
      <c r="BI41" s="696">
        <v>737796.14275236207</v>
      </c>
      <c r="BJ41" s="696">
        <v>737796.14275236207</v>
      </c>
      <c r="BK41" s="696">
        <v>737796.14275236207</v>
      </c>
      <c r="BL41" s="696">
        <v>737796.14275236207</v>
      </c>
      <c r="BM41" s="696">
        <v>737796.14275236207</v>
      </c>
      <c r="BN41" s="696">
        <v>737796.14275236207</v>
      </c>
      <c r="BO41" s="696">
        <v>737796.14275236207</v>
      </c>
      <c r="BP41" s="696">
        <v>737796.14275236207</v>
      </c>
      <c r="BQ41" s="696">
        <v>0</v>
      </c>
      <c r="BR41" s="696">
        <v>0</v>
      </c>
      <c r="BS41" s="696">
        <v>0</v>
      </c>
      <c r="BT41" s="697">
        <v>0</v>
      </c>
      <c r="BU41" s="16"/>
    </row>
    <row r="42" spans="2:73" s="17" customFormat="1" ht="15.75">
      <c r="B42" s="691" t="s">
        <v>733</v>
      </c>
      <c r="C42" s="691" t="s">
        <v>737</v>
      </c>
      <c r="D42" s="691" t="s">
        <v>21</v>
      </c>
      <c r="E42" s="691" t="s">
        <v>720</v>
      </c>
      <c r="F42" s="691" t="s">
        <v>743</v>
      </c>
      <c r="G42" s="691" t="s">
        <v>735</v>
      </c>
      <c r="H42" s="691">
        <v>2012</v>
      </c>
      <c r="I42" s="643" t="s">
        <v>578</v>
      </c>
      <c r="J42" s="643" t="s">
        <v>595</v>
      </c>
      <c r="K42" s="632"/>
      <c r="L42" s="695">
        <v>0</v>
      </c>
      <c r="M42" s="696">
        <v>82.234975600645171</v>
      </c>
      <c r="N42" s="696">
        <v>82.234975600645171</v>
      </c>
      <c r="O42" s="696">
        <v>82.213000685180162</v>
      </c>
      <c r="P42" s="696">
        <v>68.883538402768764</v>
      </c>
      <c r="Q42" s="696">
        <v>68.883538402768764</v>
      </c>
      <c r="R42" s="696">
        <v>28.797340834343633</v>
      </c>
      <c r="S42" s="696">
        <v>28.797340834343633</v>
      </c>
      <c r="T42" s="696">
        <v>28.797340834343633</v>
      </c>
      <c r="U42" s="696">
        <v>28.797340834343633</v>
      </c>
      <c r="V42" s="696">
        <v>28.797340834343633</v>
      </c>
      <c r="W42" s="696">
        <v>28.314637606501755</v>
      </c>
      <c r="X42" s="696">
        <v>28.314637606501755</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2"/>
      <c r="AQ42" s="695">
        <v>0</v>
      </c>
      <c r="AR42" s="696">
        <v>307810.07002505724</v>
      </c>
      <c r="AS42" s="696">
        <v>307810.0700250573</v>
      </c>
      <c r="AT42" s="696">
        <v>307691.63733636198</v>
      </c>
      <c r="AU42" s="696">
        <v>255132.71070533659</v>
      </c>
      <c r="AV42" s="696">
        <v>255132.71070533659</v>
      </c>
      <c r="AW42" s="696">
        <v>107850.4549463617</v>
      </c>
      <c r="AX42" s="696">
        <v>107850.4549463617</v>
      </c>
      <c r="AY42" s="696">
        <v>107850.4549463617</v>
      </c>
      <c r="AZ42" s="696">
        <v>107850.4549463617</v>
      </c>
      <c r="BA42" s="696">
        <v>107850.4549463617</v>
      </c>
      <c r="BB42" s="696">
        <v>103127.30898183952</v>
      </c>
      <c r="BC42" s="696">
        <v>103127.30898183952</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75">
      <c r="B43" s="691" t="s">
        <v>733</v>
      </c>
      <c r="C43" s="691" t="s">
        <v>737</v>
      </c>
      <c r="D43" s="691" t="s">
        <v>22</v>
      </c>
      <c r="E43" s="691" t="s">
        <v>720</v>
      </c>
      <c r="F43" s="691" t="s">
        <v>743</v>
      </c>
      <c r="G43" s="691" t="s">
        <v>735</v>
      </c>
      <c r="H43" s="691">
        <v>2012</v>
      </c>
      <c r="I43" s="643" t="s">
        <v>578</v>
      </c>
      <c r="J43" s="643" t="s">
        <v>595</v>
      </c>
      <c r="K43" s="632"/>
      <c r="L43" s="695">
        <v>0</v>
      </c>
      <c r="M43" s="696">
        <v>762.27630965927926</v>
      </c>
      <c r="N43" s="696">
        <v>752.26633758931996</v>
      </c>
      <c r="O43" s="696">
        <v>744.82342057566768</v>
      </c>
      <c r="P43" s="696">
        <v>711.10186372750468</v>
      </c>
      <c r="Q43" s="696">
        <v>711.10186372750468</v>
      </c>
      <c r="R43" s="696">
        <v>673.41247434653678</v>
      </c>
      <c r="S43" s="696">
        <v>670.54792326648248</v>
      </c>
      <c r="T43" s="696">
        <v>670.54792326648248</v>
      </c>
      <c r="U43" s="696">
        <v>663.59041080000372</v>
      </c>
      <c r="V43" s="696">
        <v>624.96228970156278</v>
      </c>
      <c r="W43" s="696">
        <v>624.26523776102715</v>
      </c>
      <c r="X43" s="696">
        <v>624.26523776102715</v>
      </c>
      <c r="Y43" s="696">
        <v>551.89910859007932</v>
      </c>
      <c r="Z43" s="696">
        <v>522.04448026511204</v>
      </c>
      <c r="AA43" s="696">
        <v>522.04448026511204</v>
      </c>
      <c r="AB43" s="696">
        <v>38.715900076004843</v>
      </c>
      <c r="AC43" s="696">
        <v>19.134126711868468</v>
      </c>
      <c r="AD43" s="696">
        <v>19.134126711868468</v>
      </c>
      <c r="AE43" s="696">
        <v>19.134126711868468</v>
      </c>
      <c r="AF43" s="696">
        <v>19.134126711868468</v>
      </c>
      <c r="AG43" s="696">
        <v>0</v>
      </c>
      <c r="AH43" s="696">
        <v>0</v>
      </c>
      <c r="AI43" s="696">
        <v>0</v>
      </c>
      <c r="AJ43" s="696">
        <v>0</v>
      </c>
      <c r="AK43" s="696">
        <v>0</v>
      </c>
      <c r="AL43" s="696">
        <v>0</v>
      </c>
      <c r="AM43" s="696">
        <v>0</v>
      </c>
      <c r="AN43" s="696">
        <v>0</v>
      </c>
      <c r="AO43" s="697">
        <v>0</v>
      </c>
      <c r="AP43" s="632"/>
      <c r="AQ43" s="695">
        <v>0</v>
      </c>
      <c r="AR43" s="696">
        <v>4566652.910091457</v>
      </c>
      <c r="AS43" s="696">
        <v>4533681.9840461761</v>
      </c>
      <c r="AT43" s="696">
        <v>4509187.1743669342</v>
      </c>
      <c r="AU43" s="696">
        <v>4399165.4524492258</v>
      </c>
      <c r="AV43" s="696">
        <v>4399165.4524492258</v>
      </c>
      <c r="AW43" s="696">
        <v>4275750.4441249324</v>
      </c>
      <c r="AX43" s="696">
        <v>4258850.9615007285</v>
      </c>
      <c r="AY43" s="696">
        <v>4258850.9615007285</v>
      </c>
      <c r="AZ43" s="696">
        <v>4230905.2063060692</v>
      </c>
      <c r="BA43" s="696">
        <v>4003017.7492262735</v>
      </c>
      <c r="BB43" s="696">
        <v>3974388.8155241706</v>
      </c>
      <c r="BC43" s="696">
        <v>3974388.8155241706</v>
      </c>
      <c r="BD43" s="696">
        <v>3555473.5436342251</v>
      </c>
      <c r="BE43" s="696">
        <v>3457185.7780356421</v>
      </c>
      <c r="BF43" s="696">
        <v>3457185.7780356421</v>
      </c>
      <c r="BG43" s="696">
        <v>65571.628352754851</v>
      </c>
      <c r="BH43" s="696">
        <v>19029.978121913326</v>
      </c>
      <c r="BI43" s="696">
        <v>19029.978121913326</v>
      </c>
      <c r="BJ43" s="696">
        <v>19029.978121913326</v>
      </c>
      <c r="BK43" s="696">
        <v>19029.978121913326</v>
      </c>
      <c r="BL43" s="696">
        <v>0</v>
      </c>
      <c r="BM43" s="696">
        <v>0</v>
      </c>
      <c r="BN43" s="696">
        <v>0</v>
      </c>
      <c r="BO43" s="696">
        <v>0</v>
      </c>
      <c r="BP43" s="696">
        <v>0</v>
      </c>
      <c r="BQ43" s="696">
        <v>0</v>
      </c>
      <c r="BR43" s="696">
        <v>0</v>
      </c>
      <c r="BS43" s="696">
        <v>0</v>
      </c>
      <c r="BT43" s="697">
        <v>0</v>
      </c>
      <c r="BU43" s="16"/>
    </row>
    <row r="44" spans="2:73" s="17" customFormat="1" ht="15.75">
      <c r="B44" s="691" t="s">
        <v>733</v>
      </c>
      <c r="C44" s="691" t="s">
        <v>737</v>
      </c>
      <c r="D44" s="691" t="s">
        <v>20</v>
      </c>
      <c r="E44" s="691" t="s">
        <v>720</v>
      </c>
      <c r="F44" s="691" t="s">
        <v>743</v>
      </c>
      <c r="G44" s="691" t="s">
        <v>735</v>
      </c>
      <c r="H44" s="691">
        <v>2012</v>
      </c>
      <c r="I44" s="643" t="s">
        <v>578</v>
      </c>
      <c r="J44" s="643" t="s">
        <v>595</v>
      </c>
      <c r="K44" s="632"/>
      <c r="L44" s="695">
        <v>0</v>
      </c>
      <c r="M44" s="696">
        <v>36.240222406953478</v>
      </c>
      <c r="N44" s="696">
        <v>36.240222406953478</v>
      </c>
      <c r="O44" s="696">
        <v>36.240222406953478</v>
      </c>
      <c r="P44" s="696">
        <v>36.240222406953478</v>
      </c>
      <c r="Q44" s="696">
        <v>0</v>
      </c>
      <c r="R44" s="696">
        <v>0</v>
      </c>
      <c r="S44" s="696">
        <v>0</v>
      </c>
      <c r="T44" s="696">
        <v>0</v>
      </c>
      <c r="U44" s="696">
        <v>0</v>
      </c>
      <c r="V44" s="696">
        <v>0</v>
      </c>
      <c r="W44" s="696">
        <v>0</v>
      </c>
      <c r="X44" s="696">
        <v>0</v>
      </c>
      <c r="Y44" s="696">
        <v>0</v>
      </c>
      <c r="Z44" s="696">
        <v>0</v>
      </c>
      <c r="AA44" s="696">
        <v>0</v>
      </c>
      <c r="AB44" s="696">
        <v>0</v>
      </c>
      <c r="AC44" s="696">
        <v>0</v>
      </c>
      <c r="AD44" s="696">
        <v>0</v>
      </c>
      <c r="AE44" s="696">
        <v>0</v>
      </c>
      <c r="AF44" s="696">
        <v>0</v>
      </c>
      <c r="AG44" s="696">
        <v>0</v>
      </c>
      <c r="AH44" s="696">
        <v>0</v>
      </c>
      <c r="AI44" s="696">
        <v>0</v>
      </c>
      <c r="AJ44" s="696">
        <v>0</v>
      </c>
      <c r="AK44" s="696">
        <v>0</v>
      </c>
      <c r="AL44" s="696">
        <v>0</v>
      </c>
      <c r="AM44" s="696">
        <v>0</v>
      </c>
      <c r="AN44" s="696">
        <v>0</v>
      </c>
      <c r="AO44" s="697">
        <v>0</v>
      </c>
      <c r="AP44" s="632"/>
      <c r="AQ44" s="695">
        <v>0</v>
      </c>
      <c r="AR44" s="696">
        <v>176233.78123794156</v>
      </c>
      <c r="AS44" s="696">
        <v>176233.78123794156</v>
      </c>
      <c r="AT44" s="696">
        <v>176233.78123794156</v>
      </c>
      <c r="AU44" s="696">
        <v>176233.78123794156</v>
      </c>
      <c r="AV44" s="696">
        <v>0</v>
      </c>
      <c r="AW44" s="696">
        <v>0</v>
      </c>
      <c r="AX44" s="696">
        <v>0</v>
      </c>
      <c r="AY44" s="696">
        <v>0</v>
      </c>
      <c r="AZ44" s="696">
        <v>0</v>
      </c>
      <c r="BA44" s="696">
        <v>0</v>
      </c>
      <c r="BB44" s="696">
        <v>0</v>
      </c>
      <c r="BC44" s="696">
        <v>0</v>
      </c>
      <c r="BD44" s="696">
        <v>0</v>
      </c>
      <c r="BE44" s="696">
        <v>0</v>
      </c>
      <c r="BF44" s="696">
        <v>0</v>
      </c>
      <c r="BG44" s="696">
        <v>0</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t="s">
        <v>733</v>
      </c>
      <c r="C45" s="691" t="s">
        <v>737</v>
      </c>
      <c r="D45" s="691" t="s">
        <v>17</v>
      </c>
      <c r="E45" s="691" t="s">
        <v>720</v>
      </c>
      <c r="F45" s="691" t="s">
        <v>743</v>
      </c>
      <c r="G45" s="691" t="s">
        <v>735</v>
      </c>
      <c r="H45" s="691">
        <v>2012</v>
      </c>
      <c r="I45" s="643" t="s">
        <v>578</v>
      </c>
      <c r="J45" s="643" t="s">
        <v>595</v>
      </c>
      <c r="K45" s="632"/>
      <c r="L45" s="695">
        <v>0</v>
      </c>
      <c r="M45" s="696">
        <v>3.7631999999999999</v>
      </c>
      <c r="N45" s="696">
        <v>3.7631999999999999</v>
      </c>
      <c r="O45" s="696">
        <v>3.7631999999999999</v>
      </c>
      <c r="P45" s="696">
        <v>3.7631999999999999</v>
      </c>
      <c r="Q45" s="696">
        <v>3.7631999999999999</v>
      </c>
      <c r="R45" s="696">
        <v>3.7631999999999999</v>
      </c>
      <c r="S45" s="696">
        <v>3.7631999999999999</v>
      </c>
      <c r="T45" s="696">
        <v>3.7631999999999999</v>
      </c>
      <c r="U45" s="696">
        <v>3.7631999999999999</v>
      </c>
      <c r="V45" s="696">
        <v>3.7631999999999999</v>
      </c>
      <c r="W45" s="696">
        <v>3.7631999999999999</v>
      </c>
      <c r="X45" s="696">
        <v>3.7631999999999999</v>
      </c>
      <c r="Y45" s="696">
        <v>3.7631999999999999</v>
      </c>
      <c r="Z45" s="696">
        <v>3.7631999999999999</v>
      </c>
      <c r="AA45" s="696">
        <v>3.7631999999999999</v>
      </c>
      <c r="AB45" s="696">
        <v>0</v>
      </c>
      <c r="AC45" s="696">
        <v>0</v>
      </c>
      <c r="AD45" s="696">
        <v>0</v>
      </c>
      <c r="AE45" s="696">
        <v>0</v>
      </c>
      <c r="AF45" s="696">
        <v>0</v>
      </c>
      <c r="AG45" s="696">
        <v>0</v>
      </c>
      <c r="AH45" s="696">
        <v>0</v>
      </c>
      <c r="AI45" s="696">
        <v>0</v>
      </c>
      <c r="AJ45" s="696">
        <v>0</v>
      </c>
      <c r="AK45" s="696">
        <v>0</v>
      </c>
      <c r="AL45" s="696">
        <v>0</v>
      </c>
      <c r="AM45" s="696">
        <v>0</v>
      </c>
      <c r="AN45" s="696">
        <v>0</v>
      </c>
      <c r="AO45" s="697">
        <v>0</v>
      </c>
      <c r="AP45" s="632"/>
      <c r="AQ45" s="695">
        <v>0</v>
      </c>
      <c r="AR45" s="696">
        <v>3762.71</v>
      </c>
      <c r="AS45" s="696">
        <v>3762.71</v>
      </c>
      <c r="AT45" s="696">
        <v>3762.71</v>
      </c>
      <c r="AU45" s="696">
        <v>3762.71</v>
      </c>
      <c r="AV45" s="696">
        <v>3762.71</v>
      </c>
      <c r="AW45" s="696">
        <v>3762.71</v>
      </c>
      <c r="AX45" s="696">
        <v>3762.71</v>
      </c>
      <c r="AY45" s="696">
        <v>3762.71</v>
      </c>
      <c r="AZ45" s="696">
        <v>3762.71</v>
      </c>
      <c r="BA45" s="696">
        <v>3762.71</v>
      </c>
      <c r="BB45" s="696">
        <v>3762.71</v>
      </c>
      <c r="BC45" s="696">
        <v>3762.71</v>
      </c>
      <c r="BD45" s="696">
        <v>3762.71</v>
      </c>
      <c r="BE45" s="696">
        <v>3762.71</v>
      </c>
      <c r="BF45" s="696">
        <v>3762.71</v>
      </c>
      <c r="BG45" s="696">
        <v>0</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75">
      <c r="B46" s="691" t="s">
        <v>733</v>
      </c>
      <c r="C46" s="691" t="s">
        <v>734</v>
      </c>
      <c r="D46" s="691" t="s">
        <v>2</v>
      </c>
      <c r="E46" s="691" t="s">
        <v>720</v>
      </c>
      <c r="F46" s="691" t="s">
        <v>29</v>
      </c>
      <c r="G46" s="691" t="s">
        <v>735</v>
      </c>
      <c r="H46" s="691">
        <v>2012</v>
      </c>
      <c r="I46" s="643" t="s">
        <v>578</v>
      </c>
      <c r="J46" s="643" t="s">
        <v>595</v>
      </c>
      <c r="K46" s="632"/>
      <c r="L46" s="695">
        <v>0</v>
      </c>
      <c r="M46" s="696">
        <v>10.784196079787062</v>
      </c>
      <c r="N46" s="696">
        <v>10.784196079787062</v>
      </c>
      <c r="O46" s="696">
        <v>10.784196079787062</v>
      </c>
      <c r="P46" s="696">
        <v>10.337717458421425</v>
      </c>
      <c r="Q46" s="696">
        <v>0</v>
      </c>
      <c r="R46" s="696">
        <v>0</v>
      </c>
      <c r="S46" s="696">
        <v>0</v>
      </c>
      <c r="T46" s="696">
        <v>0</v>
      </c>
      <c r="U46" s="696">
        <v>0</v>
      </c>
      <c r="V46" s="696">
        <v>0</v>
      </c>
      <c r="W46" s="696">
        <v>0</v>
      </c>
      <c r="X46" s="696">
        <v>0</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2"/>
      <c r="AQ46" s="695">
        <v>0</v>
      </c>
      <c r="AR46" s="696">
        <v>18832.054319319119</v>
      </c>
      <c r="AS46" s="696">
        <v>18832.054319319119</v>
      </c>
      <c r="AT46" s="696">
        <v>18832.054319319119</v>
      </c>
      <c r="AU46" s="696">
        <v>18432.788838584442</v>
      </c>
      <c r="AV46" s="696">
        <v>0</v>
      </c>
      <c r="AW46" s="696">
        <v>0</v>
      </c>
      <c r="AX46" s="696">
        <v>0</v>
      </c>
      <c r="AY46" s="696">
        <v>0</v>
      </c>
      <c r="AZ46" s="696">
        <v>0</v>
      </c>
      <c r="BA46" s="696">
        <v>0</v>
      </c>
      <c r="BB46" s="696">
        <v>0</v>
      </c>
      <c r="BC46" s="696">
        <v>0</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75">
      <c r="B47" s="691" t="s">
        <v>733</v>
      </c>
      <c r="C47" s="691" t="s">
        <v>734</v>
      </c>
      <c r="D47" s="691" t="s">
        <v>1</v>
      </c>
      <c r="E47" s="691" t="s">
        <v>720</v>
      </c>
      <c r="F47" s="691" t="s">
        <v>29</v>
      </c>
      <c r="G47" s="691" t="s">
        <v>735</v>
      </c>
      <c r="H47" s="691">
        <v>2012</v>
      </c>
      <c r="I47" s="643" t="s">
        <v>578</v>
      </c>
      <c r="J47" s="643" t="s">
        <v>595</v>
      </c>
      <c r="K47" s="632"/>
      <c r="L47" s="695">
        <v>0</v>
      </c>
      <c r="M47" s="696">
        <v>14.453246216214461</v>
      </c>
      <c r="N47" s="696">
        <v>14.453246216214461</v>
      </c>
      <c r="O47" s="696">
        <v>14.453246216214461</v>
      </c>
      <c r="P47" s="696">
        <v>14.224038391972885</v>
      </c>
      <c r="Q47" s="696">
        <v>7.09904165775054</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2"/>
      <c r="AQ47" s="695">
        <v>0</v>
      </c>
      <c r="AR47" s="696">
        <v>99292.119747019155</v>
      </c>
      <c r="AS47" s="696">
        <v>99292.119747019155</v>
      </c>
      <c r="AT47" s="696">
        <v>99292.119747019155</v>
      </c>
      <c r="AU47" s="696">
        <v>99087.149637019145</v>
      </c>
      <c r="AV47" s="696">
        <v>53993.433184876347</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t="s">
        <v>733</v>
      </c>
      <c r="C48" s="691" t="s">
        <v>734</v>
      </c>
      <c r="D48" s="691" t="s">
        <v>5</v>
      </c>
      <c r="E48" s="691" t="s">
        <v>720</v>
      </c>
      <c r="F48" s="691" t="s">
        <v>29</v>
      </c>
      <c r="G48" s="691" t="s">
        <v>735</v>
      </c>
      <c r="H48" s="691">
        <v>2012</v>
      </c>
      <c r="I48" s="643" t="s">
        <v>578</v>
      </c>
      <c r="J48" s="643" t="s">
        <v>595</v>
      </c>
      <c r="K48" s="632"/>
      <c r="L48" s="695">
        <v>0</v>
      </c>
      <c r="M48" s="696">
        <v>14.827672939667881</v>
      </c>
      <c r="N48" s="696">
        <v>14.827672939667881</v>
      </c>
      <c r="O48" s="696">
        <v>14.827672939667881</v>
      </c>
      <c r="P48" s="696">
        <v>14.827672939667881</v>
      </c>
      <c r="Q48" s="696">
        <v>13.572055387154727</v>
      </c>
      <c r="R48" s="696">
        <v>11.485157192671043</v>
      </c>
      <c r="S48" s="696">
        <v>8.5981665856759744</v>
      </c>
      <c r="T48" s="696">
        <v>8.5664209773446647</v>
      </c>
      <c r="U48" s="696">
        <v>8.5664209773446647</v>
      </c>
      <c r="V48" s="696">
        <v>5.5245793728301198</v>
      </c>
      <c r="W48" s="696">
        <v>2.1614320588264904</v>
      </c>
      <c r="X48" s="696">
        <v>2.1612422811417664</v>
      </c>
      <c r="Y48" s="696">
        <v>2.1612422811417664</v>
      </c>
      <c r="Z48" s="696">
        <v>2.1241537672199011</v>
      </c>
      <c r="AA48" s="696">
        <v>2.1241537672199011</v>
      </c>
      <c r="AB48" s="696">
        <v>2.0713777970149732</v>
      </c>
      <c r="AC48" s="696">
        <v>0.58118865561452004</v>
      </c>
      <c r="AD48" s="696">
        <v>0.58118865561452004</v>
      </c>
      <c r="AE48" s="696">
        <v>0.58118865561452004</v>
      </c>
      <c r="AF48" s="696">
        <v>0.58118865561452004</v>
      </c>
      <c r="AG48" s="696">
        <v>0</v>
      </c>
      <c r="AH48" s="696">
        <v>0</v>
      </c>
      <c r="AI48" s="696">
        <v>0</v>
      </c>
      <c r="AJ48" s="696">
        <v>0</v>
      </c>
      <c r="AK48" s="696">
        <v>0</v>
      </c>
      <c r="AL48" s="696">
        <v>0</v>
      </c>
      <c r="AM48" s="696">
        <v>0</v>
      </c>
      <c r="AN48" s="696">
        <v>0</v>
      </c>
      <c r="AO48" s="697">
        <v>0</v>
      </c>
      <c r="AP48" s="632"/>
      <c r="AQ48" s="695">
        <v>0</v>
      </c>
      <c r="AR48" s="696">
        <v>268320.51878128509</v>
      </c>
      <c r="AS48" s="696">
        <v>268320.51878128509</v>
      </c>
      <c r="AT48" s="696">
        <v>268320.51878128509</v>
      </c>
      <c r="AU48" s="696">
        <v>268320.51878128509</v>
      </c>
      <c r="AV48" s="696">
        <v>241203.07702605191</v>
      </c>
      <c r="AW48" s="696">
        <v>196132.55366108043</v>
      </c>
      <c r="AX48" s="696">
        <v>133782.51763586036</v>
      </c>
      <c r="AY48" s="696">
        <v>133504.42610687809</v>
      </c>
      <c r="AZ48" s="696">
        <v>133504.42610687809</v>
      </c>
      <c r="BA48" s="696">
        <v>67810.089185601217</v>
      </c>
      <c r="BB48" s="696">
        <v>50323.930973858238</v>
      </c>
      <c r="BC48" s="696">
        <v>48759.945752845619</v>
      </c>
      <c r="BD48" s="696">
        <v>48759.945752845619</v>
      </c>
      <c r="BE48" s="696">
        <v>45355.775626892588</v>
      </c>
      <c r="BF48" s="696">
        <v>45355.775626892588</v>
      </c>
      <c r="BG48" s="696">
        <v>44735.33095424631</v>
      </c>
      <c r="BH48" s="696">
        <v>12551.870978455363</v>
      </c>
      <c r="BI48" s="696">
        <v>12551.870978455363</v>
      </c>
      <c r="BJ48" s="696">
        <v>12551.870978455363</v>
      </c>
      <c r="BK48" s="696">
        <v>12551.870978455363</v>
      </c>
      <c r="BL48" s="696">
        <v>0</v>
      </c>
      <c r="BM48" s="696">
        <v>0</v>
      </c>
      <c r="BN48" s="696">
        <v>0</v>
      </c>
      <c r="BO48" s="696">
        <v>0</v>
      </c>
      <c r="BP48" s="696">
        <v>0</v>
      </c>
      <c r="BQ48" s="696">
        <v>0</v>
      </c>
      <c r="BR48" s="696">
        <v>0</v>
      </c>
      <c r="BS48" s="696">
        <v>0</v>
      </c>
      <c r="BT48" s="697">
        <v>0</v>
      </c>
      <c r="BU48" s="16"/>
    </row>
    <row r="49" spans="2:73" s="17" customFormat="1" ht="15.75">
      <c r="B49" s="691" t="s">
        <v>733</v>
      </c>
      <c r="C49" s="691" t="s">
        <v>734</v>
      </c>
      <c r="D49" s="691" t="s">
        <v>4</v>
      </c>
      <c r="E49" s="691" t="s">
        <v>720</v>
      </c>
      <c r="F49" s="691" t="s">
        <v>29</v>
      </c>
      <c r="G49" s="691" t="s">
        <v>735</v>
      </c>
      <c r="H49" s="691">
        <v>2012</v>
      </c>
      <c r="I49" s="643" t="s">
        <v>578</v>
      </c>
      <c r="J49" s="643" t="s">
        <v>595</v>
      </c>
      <c r="K49" s="632"/>
      <c r="L49" s="695">
        <v>0</v>
      </c>
      <c r="M49" s="696">
        <v>2.308489883934461</v>
      </c>
      <c r="N49" s="696">
        <v>2.308489883934461</v>
      </c>
      <c r="O49" s="696">
        <v>2.308489883934461</v>
      </c>
      <c r="P49" s="696">
        <v>2.308489883934461</v>
      </c>
      <c r="Q49" s="696">
        <v>2.2987452503664643</v>
      </c>
      <c r="R49" s="696">
        <v>2.2987452503664643</v>
      </c>
      <c r="S49" s="696">
        <v>1.960710675934328</v>
      </c>
      <c r="T49" s="696">
        <v>1.95661716328108</v>
      </c>
      <c r="U49" s="696">
        <v>1.95661716328108</v>
      </c>
      <c r="V49" s="696">
        <v>1.95661716328108</v>
      </c>
      <c r="W49" s="696">
        <v>3.5991363050689611E-2</v>
      </c>
      <c r="X49" s="696">
        <v>3.5966576326453469E-2</v>
      </c>
      <c r="Y49" s="696">
        <v>3.5966576326453469E-2</v>
      </c>
      <c r="Z49" s="696">
        <v>3.4671452087222228E-2</v>
      </c>
      <c r="AA49" s="696">
        <v>3.4671452087222228E-2</v>
      </c>
      <c r="AB49" s="696">
        <v>3.2385878574410387E-2</v>
      </c>
      <c r="AC49" s="696">
        <v>0</v>
      </c>
      <c r="AD49" s="696">
        <v>0</v>
      </c>
      <c r="AE49" s="696">
        <v>0</v>
      </c>
      <c r="AF49" s="696">
        <v>0</v>
      </c>
      <c r="AG49" s="696">
        <v>0</v>
      </c>
      <c r="AH49" s="696">
        <v>0</v>
      </c>
      <c r="AI49" s="696">
        <v>0</v>
      </c>
      <c r="AJ49" s="696">
        <v>0</v>
      </c>
      <c r="AK49" s="696">
        <v>0</v>
      </c>
      <c r="AL49" s="696">
        <v>0</v>
      </c>
      <c r="AM49" s="696">
        <v>0</v>
      </c>
      <c r="AN49" s="696">
        <v>0</v>
      </c>
      <c r="AO49" s="697">
        <v>0</v>
      </c>
      <c r="AP49" s="632"/>
      <c r="AQ49" s="695">
        <v>0</v>
      </c>
      <c r="AR49" s="696">
        <v>14008.319382054111</v>
      </c>
      <c r="AS49" s="696">
        <v>14008.319382054111</v>
      </c>
      <c r="AT49" s="696">
        <v>14008.319382054111</v>
      </c>
      <c r="AU49" s="696">
        <v>14008.319382054111</v>
      </c>
      <c r="AV49" s="696">
        <v>13797.86554387915</v>
      </c>
      <c r="AW49" s="696">
        <v>13797.86554387915</v>
      </c>
      <c r="AX49" s="696">
        <v>6497.3679798946259</v>
      </c>
      <c r="AY49" s="696">
        <v>6461.5088090521749</v>
      </c>
      <c r="AZ49" s="696">
        <v>6461.5088090521749</v>
      </c>
      <c r="BA49" s="696">
        <v>6461.5088090521749</v>
      </c>
      <c r="BB49" s="696">
        <v>1049.4480758162592</v>
      </c>
      <c r="BC49" s="696">
        <v>845.17711298425661</v>
      </c>
      <c r="BD49" s="696">
        <v>845.17711298425661</v>
      </c>
      <c r="BE49" s="696">
        <v>726.3041041094134</v>
      </c>
      <c r="BF49" s="696">
        <v>726.3041041094134</v>
      </c>
      <c r="BG49" s="696">
        <v>699.43445293181867</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75">
      <c r="B50" s="691" t="s">
        <v>733</v>
      </c>
      <c r="C50" s="691" t="s">
        <v>734</v>
      </c>
      <c r="D50" s="691" t="s">
        <v>3</v>
      </c>
      <c r="E50" s="691" t="s">
        <v>720</v>
      </c>
      <c r="F50" s="691" t="s">
        <v>29</v>
      </c>
      <c r="G50" s="691" t="s">
        <v>735</v>
      </c>
      <c r="H50" s="691">
        <v>2012</v>
      </c>
      <c r="I50" s="643" t="s">
        <v>578</v>
      </c>
      <c r="J50" s="643" t="s">
        <v>595</v>
      </c>
      <c r="K50" s="632"/>
      <c r="L50" s="695">
        <v>0</v>
      </c>
      <c r="M50" s="696">
        <v>255.42870980849642</v>
      </c>
      <c r="N50" s="696">
        <v>255.42870980849642</v>
      </c>
      <c r="O50" s="696">
        <v>255.42870980849642</v>
      </c>
      <c r="P50" s="696">
        <v>255.42870980849642</v>
      </c>
      <c r="Q50" s="696">
        <v>255.42870980849642</v>
      </c>
      <c r="R50" s="696">
        <v>255.42870980849642</v>
      </c>
      <c r="S50" s="696">
        <v>255.42870980849642</v>
      </c>
      <c r="T50" s="696">
        <v>255.42870980849642</v>
      </c>
      <c r="U50" s="696">
        <v>255.42870980849642</v>
      </c>
      <c r="V50" s="696">
        <v>255.42870980849642</v>
      </c>
      <c r="W50" s="696">
        <v>255.42870980849642</v>
      </c>
      <c r="X50" s="696">
        <v>255.42870980849642</v>
      </c>
      <c r="Y50" s="696">
        <v>255.42870980849642</v>
      </c>
      <c r="Z50" s="696">
        <v>255.42870980849642</v>
      </c>
      <c r="AA50" s="696">
        <v>255.42870980849642</v>
      </c>
      <c r="AB50" s="696">
        <v>255.42870980849642</v>
      </c>
      <c r="AC50" s="696">
        <v>255.42870980849642</v>
      </c>
      <c r="AD50" s="696">
        <v>255.42870980849642</v>
      </c>
      <c r="AE50" s="696">
        <v>203.53025667966554</v>
      </c>
      <c r="AF50" s="696">
        <v>0</v>
      </c>
      <c r="AG50" s="696">
        <v>0</v>
      </c>
      <c r="AH50" s="696">
        <v>0</v>
      </c>
      <c r="AI50" s="696">
        <v>0</v>
      </c>
      <c r="AJ50" s="696">
        <v>0</v>
      </c>
      <c r="AK50" s="696">
        <v>0</v>
      </c>
      <c r="AL50" s="696">
        <v>0</v>
      </c>
      <c r="AM50" s="696">
        <v>0</v>
      </c>
      <c r="AN50" s="696">
        <v>0</v>
      </c>
      <c r="AO50" s="697">
        <v>0</v>
      </c>
      <c r="AP50" s="632"/>
      <c r="AQ50" s="695">
        <v>0</v>
      </c>
      <c r="AR50" s="696">
        <v>439313.50780954288</v>
      </c>
      <c r="AS50" s="696">
        <v>439313.50780954288</v>
      </c>
      <c r="AT50" s="696">
        <v>439313.50780954288</v>
      </c>
      <c r="AU50" s="696">
        <v>439313.50780954288</v>
      </c>
      <c r="AV50" s="696">
        <v>439313.50780954288</v>
      </c>
      <c r="AW50" s="696">
        <v>439313.50780954288</v>
      </c>
      <c r="AX50" s="696">
        <v>439313.50780954288</v>
      </c>
      <c r="AY50" s="696">
        <v>439313.50780954288</v>
      </c>
      <c r="AZ50" s="696">
        <v>439313.50780954288</v>
      </c>
      <c r="BA50" s="696">
        <v>439313.50780954288</v>
      </c>
      <c r="BB50" s="696">
        <v>439313.50780954288</v>
      </c>
      <c r="BC50" s="696">
        <v>439313.50780954288</v>
      </c>
      <c r="BD50" s="696">
        <v>439313.50780954288</v>
      </c>
      <c r="BE50" s="696">
        <v>439313.50780954288</v>
      </c>
      <c r="BF50" s="696">
        <v>439313.50780954288</v>
      </c>
      <c r="BG50" s="696">
        <v>439313.50780954288</v>
      </c>
      <c r="BH50" s="696">
        <v>439313.50780954288</v>
      </c>
      <c r="BI50" s="696">
        <v>439313.50780954288</v>
      </c>
      <c r="BJ50" s="696">
        <v>392903.08669131534</v>
      </c>
      <c r="BK50" s="696">
        <v>0</v>
      </c>
      <c r="BL50" s="696">
        <v>0</v>
      </c>
      <c r="BM50" s="696">
        <v>0</v>
      </c>
      <c r="BN50" s="696">
        <v>0</v>
      </c>
      <c r="BO50" s="696">
        <v>0</v>
      </c>
      <c r="BP50" s="696">
        <v>0</v>
      </c>
      <c r="BQ50" s="696">
        <v>0</v>
      </c>
      <c r="BR50" s="696">
        <v>0</v>
      </c>
      <c r="BS50" s="696">
        <v>0</v>
      </c>
      <c r="BT50" s="697">
        <v>0</v>
      </c>
      <c r="BU50" s="16"/>
    </row>
    <row r="51" spans="2:73" s="17" customFormat="1" ht="15.75">
      <c r="B51" s="691" t="s">
        <v>733</v>
      </c>
      <c r="C51" s="691" t="s">
        <v>744</v>
      </c>
      <c r="D51" s="691" t="s">
        <v>14</v>
      </c>
      <c r="E51" s="691" t="s">
        <v>720</v>
      </c>
      <c r="F51" s="691" t="s">
        <v>29</v>
      </c>
      <c r="G51" s="691" t="s">
        <v>735</v>
      </c>
      <c r="H51" s="691">
        <v>2012</v>
      </c>
      <c r="I51" s="643" t="s">
        <v>578</v>
      </c>
      <c r="J51" s="643" t="s">
        <v>595</v>
      </c>
      <c r="K51" s="632"/>
      <c r="L51" s="695">
        <v>0</v>
      </c>
      <c r="M51" s="696">
        <v>2.2469594716094443</v>
      </c>
      <c r="N51" s="696">
        <v>1.8446874162182219</v>
      </c>
      <c r="O51" s="696">
        <v>1.8446874162182219</v>
      </c>
      <c r="P51" s="696">
        <v>1.8446874162182219</v>
      </c>
      <c r="Q51" s="696">
        <v>1.8446874162182219</v>
      </c>
      <c r="R51" s="696">
        <v>1.8446874162182219</v>
      </c>
      <c r="S51" s="696">
        <v>1.7858222154900438</v>
      </c>
      <c r="T51" s="696">
        <v>1.7858222154900438</v>
      </c>
      <c r="U51" s="696">
        <v>1.0377956777811048</v>
      </c>
      <c r="V51" s="696">
        <v>0.70800952613353729</v>
      </c>
      <c r="W51" s="696">
        <v>0.70800952613353729</v>
      </c>
      <c r="X51" s="696">
        <v>0.70800952613353729</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2"/>
      <c r="AQ51" s="695">
        <v>0</v>
      </c>
      <c r="AR51" s="696">
        <v>26655.169067382813</v>
      </c>
      <c r="AS51" s="696">
        <v>26655.1689453125</v>
      </c>
      <c r="AT51" s="696">
        <v>26655.1689453125</v>
      </c>
      <c r="AU51" s="696">
        <v>18911.169067382816</v>
      </c>
      <c r="AV51" s="696">
        <v>18491.169067382813</v>
      </c>
      <c r="AW51" s="696">
        <v>18491.169067382813</v>
      </c>
      <c r="AX51" s="696">
        <v>17357.975463867188</v>
      </c>
      <c r="AY51" s="696">
        <v>17061.887451171871</v>
      </c>
      <c r="AZ51" s="696">
        <v>2661.887451171875</v>
      </c>
      <c r="BA51" s="696">
        <v>2353.887451171875</v>
      </c>
      <c r="BB51" s="696">
        <v>2353.887451171875</v>
      </c>
      <c r="BC51" s="696">
        <v>2353.887451171875</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691" t="s">
        <v>733</v>
      </c>
      <c r="C52" s="691" t="s">
        <v>741</v>
      </c>
      <c r="D52" s="691" t="s">
        <v>9</v>
      </c>
      <c r="E52" s="691" t="s">
        <v>720</v>
      </c>
      <c r="F52" s="691" t="s">
        <v>741</v>
      </c>
      <c r="G52" s="691" t="s">
        <v>736</v>
      </c>
      <c r="H52" s="691">
        <v>2012</v>
      </c>
      <c r="I52" s="643" t="s">
        <v>578</v>
      </c>
      <c r="J52" s="643" t="s">
        <v>595</v>
      </c>
      <c r="K52" s="632"/>
      <c r="L52" s="695">
        <v>0</v>
      </c>
      <c r="M52" s="696">
        <v>1259.7547287</v>
      </c>
      <c r="N52" s="696">
        <v>0</v>
      </c>
      <c r="O52" s="696">
        <v>0</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2"/>
      <c r="AQ52" s="695">
        <v>0</v>
      </c>
      <c r="AR52" s="696">
        <v>30359.54</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t="s">
        <v>733</v>
      </c>
      <c r="C53" s="691" t="s">
        <v>742</v>
      </c>
      <c r="D53" s="691" t="s">
        <v>17</v>
      </c>
      <c r="E53" s="691" t="s">
        <v>720</v>
      </c>
      <c r="F53" s="691" t="s">
        <v>743</v>
      </c>
      <c r="G53" s="691" t="s">
        <v>735</v>
      </c>
      <c r="H53" s="691">
        <v>2012</v>
      </c>
      <c r="I53" s="643" t="s">
        <v>578</v>
      </c>
      <c r="J53" s="643" t="s">
        <v>595</v>
      </c>
      <c r="K53" s="632"/>
      <c r="L53" s="695">
        <v>0</v>
      </c>
      <c r="M53" s="696">
        <v>21.437125583082775</v>
      </c>
      <c r="N53" s="696">
        <v>21.437125583082775</v>
      </c>
      <c r="O53" s="696">
        <v>21.437125583082775</v>
      </c>
      <c r="P53" s="696">
        <v>21.437125583082775</v>
      </c>
      <c r="Q53" s="696">
        <v>21.437125583082775</v>
      </c>
      <c r="R53" s="696">
        <v>21.437125583082775</v>
      </c>
      <c r="S53" s="696">
        <v>21.437125583082775</v>
      </c>
      <c r="T53" s="696">
        <v>21.437125583082775</v>
      </c>
      <c r="U53" s="696">
        <v>21.437125583082775</v>
      </c>
      <c r="V53" s="696">
        <v>21.437125583082775</v>
      </c>
      <c r="W53" s="696">
        <v>21.437125583082775</v>
      </c>
      <c r="X53" s="696">
        <v>21.437125583082775</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2"/>
      <c r="AQ53" s="695">
        <v>0</v>
      </c>
      <c r="AR53" s="696">
        <v>105383.32434201351</v>
      </c>
      <c r="AS53" s="696">
        <v>105383.32434201351</v>
      </c>
      <c r="AT53" s="696">
        <v>105383.32434201351</v>
      </c>
      <c r="AU53" s="696">
        <v>105383.32434201351</v>
      </c>
      <c r="AV53" s="696">
        <v>105383.32434201351</v>
      </c>
      <c r="AW53" s="696">
        <v>105383.32434201351</v>
      </c>
      <c r="AX53" s="696">
        <v>105383.32434201351</v>
      </c>
      <c r="AY53" s="696">
        <v>105383.32434201351</v>
      </c>
      <c r="AZ53" s="696">
        <v>105383.32434201351</v>
      </c>
      <c r="BA53" s="696">
        <v>105383.32434201351</v>
      </c>
      <c r="BB53" s="696">
        <v>105383.32434201351</v>
      </c>
      <c r="BC53" s="696">
        <v>105383.32434201351</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t="s">
        <v>733</v>
      </c>
      <c r="C54" s="691" t="s">
        <v>737</v>
      </c>
      <c r="D54" s="691" t="s">
        <v>740</v>
      </c>
      <c r="E54" s="691" t="s">
        <v>720</v>
      </c>
      <c r="F54" s="691" t="s">
        <v>743</v>
      </c>
      <c r="G54" s="691" t="s">
        <v>736</v>
      </c>
      <c r="H54" s="691">
        <v>2012</v>
      </c>
      <c r="I54" s="643" t="s">
        <v>578</v>
      </c>
      <c r="J54" s="643" t="s">
        <v>595</v>
      </c>
      <c r="K54" s="632"/>
      <c r="L54" s="695">
        <v>0</v>
      </c>
      <c r="M54" s="696">
        <v>111.06300300000001</v>
      </c>
      <c r="N54" s="696">
        <v>0</v>
      </c>
      <c r="O54" s="696">
        <v>0</v>
      </c>
      <c r="P54" s="696">
        <v>0</v>
      </c>
      <c r="Q54" s="696">
        <v>0</v>
      </c>
      <c r="R54" s="696">
        <v>0</v>
      </c>
      <c r="S54" s="696">
        <v>0</v>
      </c>
      <c r="T54" s="696">
        <v>0</v>
      </c>
      <c r="U54" s="696">
        <v>0</v>
      </c>
      <c r="V54" s="696">
        <v>0</v>
      </c>
      <c r="W54" s="696">
        <v>0</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2"/>
      <c r="AQ54" s="695">
        <v>0</v>
      </c>
      <c r="AR54" s="696">
        <v>1614.336</v>
      </c>
      <c r="AS54" s="696">
        <v>0</v>
      </c>
      <c r="AT54" s="696">
        <v>0</v>
      </c>
      <c r="AU54" s="696">
        <v>0</v>
      </c>
      <c r="AV54" s="696">
        <v>0</v>
      </c>
      <c r="AW54" s="696">
        <v>0</v>
      </c>
      <c r="AX54" s="696">
        <v>0</v>
      </c>
      <c r="AY54" s="696">
        <v>0</v>
      </c>
      <c r="AZ54" s="696">
        <v>0</v>
      </c>
      <c r="BA54" s="696">
        <v>0</v>
      </c>
      <c r="BB54" s="696">
        <v>0</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t="s">
        <v>745</v>
      </c>
      <c r="C55" s="691" t="s">
        <v>737</v>
      </c>
      <c r="D55" s="691" t="s">
        <v>21</v>
      </c>
      <c r="E55" s="691" t="s">
        <v>720</v>
      </c>
      <c r="F55" s="691" t="s">
        <v>743</v>
      </c>
      <c r="G55" s="691" t="s">
        <v>735</v>
      </c>
      <c r="H55" s="691">
        <v>2011</v>
      </c>
      <c r="I55" s="643" t="s">
        <v>578</v>
      </c>
      <c r="J55" s="643" t="s">
        <v>588</v>
      </c>
      <c r="K55" s="632"/>
      <c r="L55" s="695">
        <v>8.7045388938057187</v>
      </c>
      <c r="M55" s="696">
        <v>8.7045388938057187</v>
      </c>
      <c r="N55" s="696">
        <v>8.0927440357500124</v>
      </c>
      <c r="O55" s="696">
        <v>7.2148011320994572</v>
      </c>
      <c r="P55" s="696">
        <v>7.2148011320994572</v>
      </c>
      <c r="Q55" s="696">
        <v>7.2148011320994572</v>
      </c>
      <c r="R55" s="696">
        <v>1.584214557112225</v>
      </c>
      <c r="S55" s="696">
        <v>1.584214557112225</v>
      </c>
      <c r="T55" s="696">
        <v>1.584214557112225</v>
      </c>
      <c r="U55" s="696">
        <v>1.584214557112225</v>
      </c>
      <c r="V55" s="696">
        <v>1.521998130869272</v>
      </c>
      <c r="W55" s="696">
        <v>1.521998130869272</v>
      </c>
      <c r="X55" s="696">
        <v>0</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7">
        <v>0</v>
      </c>
      <c r="AP55" s="632"/>
      <c r="AQ55" s="695">
        <v>18673.387413661334</v>
      </c>
      <c r="AR55" s="696">
        <v>18673.387413661334</v>
      </c>
      <c r="AS55" s="696">
        <v>16964.572731669694</v>
      </c>
      <c r="AT55" s="696">
        <v>14512.375391410502</v>
      </c>
      <c r="AU55" s="696">
        <v>14512.375391410502</v>
      </c>
      <c r="AV55" s="696">
        <v>14512.375391410502</v>
      </c>
      <c r="AW55" s="696">
        <v>3415.9826896366294</v>
      </c>
      <c r="AX55" s="696">
        <v>3415.9826896366294</v>
      </c>
      <c r="AY55" s="696">
        <v>3415.9826896366294</v>
      </c>
      <c r="AZ55" s="696">
        <v>3415.9826896366294</v>
      </c>
      <c r="BA55" s="696">
        <v>3006.8740588900159</v>
      </c>
      <c r="BB55" s="696">
        <v>3006.8740588900159</v>
      </c>
      <c r="BC55" s="696">
        <v>0</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7">
        <v>0</v>
      </c>
    </row>
    <row r="56" spans="2:73">
      <c r="B56" s="691" t="s">
        <v>745</v>
      </c>
      <c r="C56" s="691" t="s">
        <v>737</v>
      </c>
      <c r="D56" s="691" t="s">
        <v>20</v>
      </c>
      <c r="E56" s="691" t="s">
        <v>720</v>
      </c>
      <c r="F56" s="691" t="s">
        <v>743</v>
      </c>
      <c r="G56" s="691" t="s">
        <v>735</v>
      </c>
      <c r="H56" s="691">
        <v>2011</v>
      </c>
      <c r="I56" s="643" t="s">
        <v>578</v>
      </c>
      <c r="J56" s="643" t="s">
        <v>588</v>
      </c>
      <c r="K56" s="632"/>
      <c r="L56" s="695">
        <v>15.531523888694348</v>
      </c>
      <c r="M56" s="696">
        <v>15.531523888694348</v>
      </c>
      <c r="N56" s="696">
        <v>15.531523888694348</v>
      </c>
      <c r="O56" s="696">
        <v>15.531523888694348</v>
      </c>
      <c r="P56" s="696">
        <v>15.531523888694348</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2"/>
      <c r="AQ56" s="695">
        <v>75528.763387689221</v>
      </c>
      <c r="AR56" s="696">
        <v>75528.763387689221</v>
      </c>
      <c r="AS56" s="696">
        <v>75528.763387689221</v>
      </c>
      <c r="AT56" s="696">
        <v>75528.763387689221</v>
      </c>
      <c r="AU56" s="696">
        <v>75528.763387689221</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745</v>
      </c>
      <c r="C57" s="691" t="s">
        <v>742</v>
      </c>
      <c r="D57" s="691" t="s">
        <v>17</v>
      </c>
      <c r="E57" s="691" t="s">
        <v>720</v>
      </c>
      <c r="F57" s="691" t="s">
        <v>743</v>
      </c>
      <c r="G57" s="691" t="s">
        <v>735</v>
      </c>
      <c r="H57" s="691">
        <v>2011</v>
      </c>
      <c r="I57" s="643" t="s">
        <v>578</v>
      </c>
      <c r="J57" s="643" t="s">
        <v>588</v>
      </c>
      <c r="K57" s="632"/>
      <c r="L57" s="695">
        <v>5.4431030466584875</v>
      </c>
      <c r="M57" s="696">
        <v>5.4431030466584875</v>
      </c>
      <c r="N57" s="696">
        <v>5.4431030466584875</v>
      </c>
      <c r="O57" s="696">
        <v>5.4431030466584875</v>
      </c>
      <c r="P57" s="696">
        <v>5.4431030466584902</v>
      </c>
      <c r="Q57" s="696">
        <v>5.4431030466584902</v>
      </c>
      <c r="R57" s="696">
        <v>5.4431030466584902</v>
      </c>
      <c r="S57" s="696">
        <v>5.4431030466584902</v>
      </c>
      <c r="T57" s="696">
        <v>5.4431030466584902</v>
      </c>
      <c r="U57" s="696">
        <v>5.4431030466584902</v>
      </c>
      <c r="V57" s="696">
        <v>5.4431030466584902</v>
      </c>
      <c r="W57" s="696">
        <v>5.4431030466584902</v>
      </c>
      <c r="X57" s="696">
        <v>5.4431030466584902</v>
      </c>
      <c r="Y57" s="696">
        <v>5.4431030466584902</v>
      </c>
      <c r="Z57" s="696">
        <v>5.4431030466584902</v>
      </c>
      <c r="AA57" s="696">
        <v>0</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2"/>
      <c r="AQ57" s="695">
        <v>-586222.82275236188</v>
      </c>
      <c r="AR57" s="696">
        <v>-586222.82275236188</v>
      </c>
      <c r="AS57" s="696">
        <v>-586222.82275236188</v>
      </c>
      <c r="AT57" s="696">
        <v>-586222.82275236188</v>
      </c>
      <c r="AU57" s="696">
        <v>-586222.822752362</v>
      </c>
      <c r="AV57" s="696">
        <v>-586222.822752362</v>
      </c>
      <c r="AW57" s="696">
        <v>-586222.822752362</v>
      </c>
      <c r="AX57" s="696">
        <v>-586222.822752362</v>
      </c>
      <c r="AY57" s="696">
        <v>-586222.822752362</v>
      </c>
      <c r="AZ57" s="696">
        <v>-586222.822752362</v>
      </c>
      <c r="BA57" s="696">
        <v>-586222.822752362</v>
      </c>
      <c r="BB57" s="696">
        <v>-586222.822752362</v>
      </c>
      <c r="BC57" s="696">
        <v>-586222.822752362</v>
      </c>
      <c r="BD57" s="696">
        <v>-586222.822752362</v>
      </c>
      <c r="BE57" s="696">
        <v>-586222.822752362</v>
      </c>
      <c r="BF57" s="696">
        <v>0</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745</v>
      </c>
      <c r="C58" s="691" t="s">
        <v>734</v>
      </c>
      <c r="D58" s="691" t="s">
        <v>3</v>
      </c>
      <c r="E58" s="691" t="s">
        <v>720</v>
      </c>
      <c r="F58" s="691" t="s">
        <v>29</v>
      </c>
      <c r="G58" s="691" t="s">
        <v>735</v>
      </c>
      <c r="H58" s="691">
        <v>2011</v>
      </c>
      <c r="I58" s="643" t="s">
        <v>578</v>
      </c>
      <c r="J58" s="643" t="s">
        <v>588</v>
      </c>
      <c r="K58" s="632"/>
      <c r="L58" s="695">
        <v>-66.771584753699443</v>
      </c>
      <c r="M58" s="696">
        <v>-66.771584753699443</v>
      </c>
      <c r="N58" s="696">
        <v>-66.771584753699443</v>
      </c>
      <c r="O58" s="696">
        <v>-66.771584753699443</v>
      </c>
      <c r="P58" s="696">
        <v>-66.771584753699443</v>
      </c>
      <c r="Q58" s="696">
        <v>-66.771584753699443</v>
      </c>
      <c r="R58" s="696">
        <v>-66.771584753699443</v>
      </c>
      <c r="S58" s="696">
        <v>-66.771584753699443</v>
      </c>
      <c r="T58" s="696">
        <v>-66.771584753699443</v>
      </c>
      <c r="U58" s="696">
        <v>-66.771584753699443</v>
      </c>
      <c r="V58" s="696">
        <v>-66.771584753699443</v>
      </c>
      <c r="W58" s="696">
        <v>-66.771584753699443</v>
      </c>
      <c r="X58" s="696">
        <v>-66.771584753699443</v>
      </c>
      <c r="Y58" s="696">
        <v>-66.771584753699443</v>
      </c>
      <c r="Z58" s="696">
        <v>-66.771584753699443</v>
      </c>
      <c r="AA58" s="696">
        <v>-66.771584753699443</v>
      </c>
      <c r="AB58" s="696">
        <v>-66.771584753699443</v>
      </c>
      <c r="AC58" s="696">
        <v>-66.771584753699443</v>
      </c>
      <c r="AD58" s="696">
        <v>-53.97703264212786</v>
      </c>
      <c r="AE58" s="696">
        <v>0</v>
      </c>
      <c r="AF58" s="696">
        <v>0</v>
      </c>
      <c r="AG58" s="696">
        <v>0</v>
      </c>
      <c r="AH58" s="696">
        <v>0</v>
      </c>
      <c r="AI58" s="696">
        <v>0</v>
      </c>
      <c r="AJ58" s="696">
        <v>0</v>
      </c>
      <c r="AK58" s="696">
        <v>0</v>
      </c>
      <c r="AL58" s="696">
        <v>0</v>
      </c>
      <c r="AM58" s="696">
        <v>0</v>
      </c>
      <c r="AN58" s="696">
        <v>0</v>
      </c>
      <c r="AO58" s="697">
        <v>0</v>
      </c>
      <c r="AP58" s="632"/>
      <c r="AQ58" s="695">
        <v>-122413.35164574751</v>
      </c>
      <c r="AR58" s="696">
        <v>-122413.35164574751</v>
      </c>
      <c r="AS58" s="696">
        <v>-122413.35164574751</v>
      </c>
      <c r="AT58" s="696">
        <v>-122413.35164574751</v>
      </c>
      <c r="AU58" s="696">
        <v>-122413.35164574751</v>
      </c>
      <c r="AV58" s="696">
        <v>-122413.35164574751</v>
      </c>
      <c r="AW58" s="696">
        <v>-122413.35164574751</v>
      </c>
      <c r="AX58" s="696">
        <v>-122413.35164574751</v>
      </c>
      <c r="AY58" s="696">
        <v>-122413.35164574751</v>
      </c>
      <c r="AZ58" s="696">
        <v>-122413.35164574751</v>
      </c>
      <c r="BA58" s="696">
        <v>-122413.35164574751</v>
      </c>
      <c r="BB58" s="696">
        <v>-122413.35164574751</v>
      </c>
      <c r="BC58" s="696">
        <v>-122413.35164574751</v>
      </c>
      <c r="BD58" s="696">
        <v>-122413.35164574751</v>
      </c>
      <c r="BE58" s="696">
        <v>-122413.35164574751</v>
      </c>
      <c r="BF58" s="696">
        <v>-122413.35164574751</v>
      </c>
      <c r="BG58" s="696">
        <v>-122413.35164574751</v>
      </c>
      <c r="BH58" s="696">
        <v>-122413.35164574751</v>
      </c>
      <c r="BI58" s="696">
        <v>-110991.35811781623</v>
      </c>
      <c r="BJ58" s="696">
        <v>0</v>
      </c>
      <c r="BK58" s="696">
        <v>0</v>
      </c>
      <c r="BL58" s="696">
        <v>0</v>
      </c>
      <c r="BM58" s="696">
        <v>0</v>
      </c>
      <c r="BN58" s="696">
        <v>0</v>
      </c>
      <c r="BO58" s="696">
        <v>0</v>
      </c>
      <c r="BP58" s="696">
        <v>0</v>
      </c>
      <c r="BQ58" s="696">
        <v>0</v>
      </c>
      <c r="BR58" s="696">
        <v>0</v>
      </c>
      <c r="BS58" s="696">
        <v>0</v>
      </c>
      <c r="BT58" s="697">
        <v>0</v>
      </c>
    </row>
    <row r="59" spans="2:73">
      <c r="B59" s="691" t="s">
        <v>745</v>
      </c>
      <c r="C59" s="691" t="s">
        <v>734</v>
      </c>
      <c r="D59" s="691" t="s">
        <v>5</v>
      </c>
      <c r="E59" s="691" t="s">
        <v>720</v>
      </c>
      <c r="F59" s="691" t="s">
        <v>29</v>
      </c>
      <c r="G59" s="691" t="s">
        <v>735</v>
      </c>
      <c r="H59" s="691">
        <v>2011</v>
      </c>
      <c r="I59" s="643" t="s">
        <v>578</v>
      </c>
      <c r="J59" s="643" t="s">
        <v>588</v>
      </c>
      <c r="K59" s="632"/>
      <c r="L59" s="695">
        <v>1.0806696875002157</v>
      </c>
      <c r="M59" s="696">
        <v>1.0806696875002157</v>
      </c>
      <c r="N59" s="696">
        <v>1.0806696875002157</v>
      </c>
      <c r="O59" s="696">
        <v>1.0806696875002157</v>
      </c>
      <c r="P59" s="696">
        <v>1.0806696875002157</v>
      </c>
      <c r="Q59" s="696">
        <v>0.98820764194146038</v>
      </c>
      <c r="R59" s="696">
        <v>0.56471518574180046</v>
      </c>
      <c r="S59" s="696">
        <v>0.56446560056714457</v>
      </c>
      <c r="T59" s="696">
        <v>0.56446560056714457</v>
      </c>
      <c r="U59" s="696">
        <v>0.17724770860075664</v>
      </c>
      <c r="V59" s="696">
        <v>7.3644226008009656E-2</v>
      </c>
      <c r="W59" s="696">
        <v>7.3624512104805973E-2</v>
      </c>
      <c r="X59" s="696">
        <v>7.3624512104805973E-2</v>
      </c>
      <c r="Y59" s="696">
        <v>7.0239279208432426E-2</v>
      </c>
      <c r="Z59" s="696">
        <v>7.0239279208432426E-2</v>
      </c>
      <c r="AA59" s="696">
        <v>7.00842737860249E-2</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2"/>
      <c r="AQ59" s="695">
        <v>21874.978348558343</v>
      </c>
      <c r="AR59" s="696">
        <v>21874.978348558343</v>
      </c>
      <c r="AS59" s="696">
        <v>21874.978348558343</v>
      </c>
      <c r="AT59" s="696">
        <v>21874.978348558343</v>
      </c>
      <c r="AU59" s="696">
        <v>21874.978348558343</v>
      </c>
      <c r="AV59" s="696">
        <v>19878.085162419964</v>
      </c>
      <c r="AW59" s="696">
        <v>10731.962609585869</v>
      </c>
      <c r="AX59" s="696">
        <v>10729.776243455884</v>
      </c>
      <c r="AY59" s="696">
        <v>10729.776243455884</v>
      </c>
      <c r="AZ59" s="696">
        <v>2367.0716834838449</v>
      </c>
      <c r="BA59" s="696">
        <v>1988.6038453295221</v>
      </c>
      <c r="BB59" s="696">
        <v>1826.1387309309166</v>
      </c>
      <c r="BC59" s="696">
        <v>1826.1387309309166</v>
      </c>
      <c r="BD59" s="696">
        <v>1515.4250496142215</v>
      </c>
      <c r="BE59" s="696">
        <v>1515.4250496142215</v>
      </c>
      <c r="BF59" s="696">
        <v>1513.6027754202917</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t="s">
        <v>745</v>
      </c>
      <c r="C60" s="691" t="s">
        <v>734</v>
      </c>
      <c r="D60" s="691" t="s">
        <v>4</v>
      </c>
      <c r="E60" s="691" t="s">
        <v>720</v>
      </c>
      <c r="F60" s="691" t="s">
        <v>29</v>
      </c>
      <c r="G60" s="691" t="s">
        <v>735</v>
      </c>
      <c r="H60" s="691">
        <v>2011</v>
      </c>
      <c r="I60" s="643" t="s">
        <v>578</v>
      </c>
      <c r="J60" s="643" t="s">
        <v>588</v>
      </c>
      <c r="K60" s="632"/>
      <c r="L60" s="695">
        <v>0.16129274692038456</v>
      </c>
      <c r="M60" s="696">
        <v>0.16129274692038456</v>
      </c>
      <c r="N60" s="696">
        <v>0.16129274692038456</v>
      </c>
      <c r="O60" s="696">
        <v>0.16129274692038456</v>
      </c>
      <c r="P60" s="696">
        <v>0.16129274692038456</v>
      </c>
      <c r="Q60" s="696">
        <v>0.15025454270091904</v>
      </c>
      <c r="R60" s="696">
        <v>0.10509551187321182</v>
      </c>
      <c r="S60" s="696">
        <v>0.10485490593269879</v>
      </c>
      <c r="T60" s="696">
        <v>0.10485490593269879</v>
      </c>
      <c r="U60" s="696">
        <v>5.8628477097746622E-2</v>
      </c>
      <c r="V60" s="696">
        <v>7.7498890444714728E-3</v>
      </c>
      <c r="W60" s="696">
        <v>7.7417143777166152E-3</v>
      </c>
      <c r="X60" s="696">
        <v>7.7417143777166152E-3</v>
      </c>
      <c r="Y60" s="696">
        <v>7.5407068741501406E-3</v>
      </c>
      <c r="Z60" s="696">
        <v>7.5407068741501406E-3</v>
      </c>
      <c r="AA60" s="696">
        <v>7.4027917205511532E-3</v>
      </c>
      <c r="AB60" s="696">
        <v>0</v>
      </c>
      <c r="AC60" s="696">
        <v>0</v>
      </c>
      <c r="AD60" s="696">
        <v>0</v>
      </c>
      <c r="AE60" s="696">
        <v>0</v>
      </c>
      <c r="AF60" s="696">
        <v>0</v>
      </c>
      <c r="AG60" s="696">
        <v>0</v>
      </c>
      <c r="AH60" s="696">
        <v>0</v>
      </c>
      <c r="AI60" s="696">
        <v>0</v>
      </c>
      <c r="AJ60" s="696">
        <v>0</v>
      </c>
      <c r="AK60" s="696">
        <v>0</v>
      </c>
      <c r="AL60" s="696">
        <v>0</v>
      </c>
      <c r="AM60" s="696">
        <v>0</v>
      </c>
      <c r="AN60" s="696">
        <v>0</v>
      </c>
      <c r="AO60" s="697">
        <v>0</v>
      </c>
      <c r="AP60" s="632"/>
      <c r="AQ60" s="695">
        <v>2761.7365651450846</v>
      </c>
      <c r="AR60" s="696">
        <v>2761.7365651450846</v>
      </c>
      <c r="AS60" s="696">
        <v>2761.7365651450846</v>
      </c>
      <c r="AT60" s="696">
        <v>2761.7365651450846</v>
      </c>
      <c r="AU60" s="696">
        <v>2761.7365651450846</v>
      </c>
      <c r="AV60" s="696">
        <v>2523.3456160821224</v>
      </c>
      <c r="AW60" s="696">
        <v>1548.0507217553734</v>
      </c>
      <c r="AX60" s="696">
        <v>1545.9430137164793</v>
      </c>
      <c r="AY60" s="696">
        <v>1545.9430137164793</v>
      </c>
      <c r="AZ60" s="696">
        <v>547.59563558748994</v>
      </c>
      <c r="BA60" s="696">
        <v>247.31676492307497</v>
      </c>
      <c r="BB60" s="696">
        <v>179.94815933659788</v>
      </c>
      <c r="BC60" s="696">
        <v>179.94815933659788</v>
      </c>
      <c r="BD60" s="696">
        <v>161.49868087609846</v>
      </c>
      <c r="BE60" s="696">
        <v>161.49868087609846</v>
      </c>
      <c r="BF60" s="696">
        <v>159.87732323936677</v>
      </c>
      <c r="BG60" s="696">
        <v>0</v>
      </c>
      <c r="BH60" s="696">
        <v>0</v>
      </c>
      <c r="BI60" s="696">
        <v>0</v>
      </c>
      <c r="BJ60" s="696">
        <v>0</v>
      </c>
      <c r="BK60" s="696">
        <v>0</v>
      </c>
      <c r="BL60" s="696">
        <v>0</v>
      </c>
      <c r="BM60" s="696">
        <v>0</v>
      </c>
      <c r="BN60" s="696">
        <v>0</v>
      </c>
      <c r="BO60" s="696">
        <v>0</v>
      </c>
      <c r="BP60" s="696">
        <v>0</v>
      </c>
      <c r="BQ60" s="696">
        <v>0</v>
      </c>
      <c r="BR60" s="696">
        <v>0</v>
      </c>
      <c r="BS60" s="696">
        <v>0</v>
      </c>
      <c r="BT60" s="697">
        <v>0</v>
      </c>
      <c r="BU60" s="163"/>
    </row>
    <row r="61" spans="2:73">
      <c r="B61" s="691" t="s">
        <v>208</v>
      </c>
      <c r="C61" s="691" t="s">
        <v>737</v>
      </c>
      <c r="D61" s="691" t="s">
        <v>746</v>
      </c>
      <c r="E61" s="691" t="s">
        <v>720</v>
      </c>
      <c r="F61" s="691" t="s">
        <v>739</v>
      </c>
      <c r="G61" s="691" t="s">
        <v>735</v>
      </c>
      <c r="H61" s="691">
        <v>2012</v>
      </c>
      <c r="I61" s="643" t="s">
        <v>579</v>
      </c>
      <c r="J61" s="643" t="s">
        <v>588</v>
      </c>
      <c r="K61" s="632"/>
      <c r="L61" s="695">
        <v>0</v>
      </c>
      <c r="M61" s="696">
        <v>5.1771746299999997</v>
      </c>
      <c r="N61" s="696">
        <v>5.1771746299999997</v>
      </c>
      <c r="O61" s="696">
        <v>5.1771746299999997</v>
      </c>
      <c r="P61" s="696">
        <v>5.1771746299999997</v>
      </c>
      <c r="Q61" s="696">
        <v>0</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v>0</v>
      </c>
      <c r="AR61" s="696">
        <v>25176.254462563</v>
      </c>
      <c r="AS61" s="696">
        <v>25176.254462563</v>
      </c>
      <c r="AT61" s="696">
        <v>25176.254462563</v>
      </c>
      <c r="AU61" s="696">
        <v>25176.254462563</v>
      </c>
      <c r="AV61" s="696">
        <v>0</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208</v>
      </c>
      <c r="C62" s="691" t="s">
        <v>737</v>
      </c>
      <c r="D62" s="691" t="s">
        <v>746</v>
      </c>
      <c r="E62" s="691" t="s">
        <v>720</v>
      </c>
      <c r="F62" s="691" t="s">
        <v>739</v>
      </c>
      <c r="G62" s="691" t="s">
        <v>735</v>
      </c>
      <c r="H62" s="691">
        <v>2013</v>
      </c>
      <c r="I62" s="643" t="s">
        <v>579</v>
      </c>
      <c r="J62" s="643" t="s">
        <v>595</v>
      </c>
      <c r="K62" s="632"/>
      <c r="L62" s="695">
        <v>0</v>
      </c>
      <c r="M62" s="696">
        <v>0</v>
      </c>
      <c r="N62" s="696">
        <v>282.00565192900001</v>
      </c>
      <c r="O62" s="696">
        <v>282.00565192900001</v>
      </c>
      <c r="P62" s="696">
        <v>282.00565192900001</v>
      </c>
      <c r="Q62" s="696">
        <v>282.00565192900001</v>
      </c>
      <c r="R62" s="696">
        <v>0</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2"/>
      <c r="AQ62" s="695">
        <v>0</v>
      </c>
      <c r="AR62" s="696">
        <v>0</v>
      </c>
      <c r="AS62" s="696">
        <v>1550424.56950318</v>
      </c>
      <c r="AT62" s="696">
        <v>1550424.56950318</v>
      </c>
      <c r="AU62" s="696">
        <v>1550424.56950318</v>
      </c>
      <c r="AV62" s="696">
        <v>1550424.56950318</v>
      </c>
      <c r="AW62" s="696">
        <v>0</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208</v>
      </c>
      <c r="C63" s="691" t="s">
        <v>737</v>
      </c>
      <c r="D63" s="691" t="s">
        <v>747</v>
      </c>
      <c r="E63" s="691" t="s">
        <v>720</v>
      </c>
      <c r="F63" s="691" t="s">
        <v>739</v>
      </c>
      <c r="G63" s="691" t="s">
        <v>736</v>
      </c>
      <c r="H63" s="691">
        <v>2013</v>
      </c>
      <c r="I63" s="643" t="s">
        <v>579</v>
      </c>
      <c r="J63" s="643" t="s">
        <v>595</v>
      </c>
      <c r="K63" s="632"/>
      <c r="L63" s="695">
        <v>0</v>
      </c>
      <c r="M63" s="696">
        <v>0</v>
      </c>
      <c r="N63" s="696">
        <v>112.6367</v>
      </c>
      <c r="O63" s="696">
        <v>0</v>
      </c>
      <c r="P63" s="696">
        <v>0</v>
      </c>
      <c r="Q63" s="696">
        <v>0</v>
      </c>
      <c r="R63" s="696">
        <v>0</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2"/>
      <c r="AQ63" s="695">
        <v>0</v>
      </c>
      <c r="AR63" s="696">
        <v>0</v>
      </c>
      <c r="AS63" s="696">
        <v>1504.0160000000001</v>
      </c>
      <c r="AT63" s="696">
        <v>0</v>
      </c>
      <c r="AU63" s="696">
        <v>0</v>
      </c>
      <c r="AV63" s="696">
        <v>0</v>
      </c>
      <c r="AW63" s="696">
        <v>0</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t="s">
        <v>208</v>
      </c>
      <c r="C64" s="691" t="s">
        <v>737</v>
      </c>
      <c r="D64" s="691" t="s">
        <v>24</v>
      </c>
      <c r="E64" s="691" t="s">
        <v>720</v>
      </c>
      <c r="F64" s="691" t="s">
        <v>739</v>
      </c>
      <c r="G64" s="691" t="s">
        <v>735</v>
      </c>
      <c r="H64" s="691">
        <v>2013</v>
      </c>
      <c r="I64" s="643" t="s">
        <v>579</v>
      </c>
      <c r="J64" s="643" t="s">
        <v>595</v>
      </c>
      <c r="K64" s="632"/>
      <c r="L64" s="695">
        <v>0</v>
      </c>
      <c r="M64" s="696">
        <v>0</v>
      </c>
      <c r="N64" s="696">
        <v>0.60378041400000004</v>
      </c>
      <c r="O64" s="696">
        <v>0.60378041400000004</v>
      </c>
      <c r="P64" s="696">
        <v>0.60378041400000004</v>
      </c>
      <c r="Q64" s="696">
        <v>0.60378041400000004</v>
      </c>
      <c r="R64" s="696">
        <v>0.60378041400000004</v>
      </c>
      <c r="S64" s="696">
        <v>0.60378041400000004</v>
      </c>
      <c r="T64" s="696">
        <v>0.60378041400000004</v>
      </c>
      <c r="U64" s="696">
        <v>0.60378041400000004</v>
      </c>
      <c r="V64" s="696">
        <v>0.60378041400000004</v>
      </c>
      <c r="W64" s="696">
        <v>0.60378041400000004</v>
      </c>
      <c r="X64" s="696">
        <v>0.60378041400000004</v>
      </c>
      <c r="Y64" s="696">
        <v>0.60378041400000004</v>
      </c>
      <c r="Z64" s="696">
        <v>0.60378041400000004</v>
      </c>
      <c r="AA64" s="696">
        <v>0.60378041400000004</v>
      </c>
      <c r="AB64" s="696">
        <v>0.60378041400000004</v>
      </c>
      <c r="AC64" s="696">
        <v>0</v>
      </c>
      <c r="AD64" s="696">
        <v>0</v>
      </c>
      <c r="AE64" s="696">
        <v>0</v>
      </c>
      <c r="AF64" s="696">
        <v>0</v>
      </c>
      <c r="AG64" s="696">
        <v>0</v>
      </c>
      <c r="AH64" s="696">
        <v>0</v>
      </c>
      <c r="AI64" s="696">
        <v>0</v>
      </c>
      <c r="AJ64" s="696">
        <v>0</v>
      </c>
      <c r="AK64" s="696">
        <v>0</v>
      </c>
      <c r="AL64" s="696">
        <v>0</v>
      </c>
      <c r="AM64" s="696">
        <v>0</v>
      </c>
      <c r="AN64" s="696">
        <v>0</v>
      </c>
      <c r="AO64" s="697">
        <v>0</v>
      </c>
      <c r="AP64" s="632"/>
      <c r="AQ64" s="695">
        <v>0</v>
      </c>
      <c r="AR64" s="696">
        <v>0</v>
      </c>
      <c r="AS64" s="696">
        <v>1047.238755697</v>
      </c>
      <c r="AT64" s="696">
        <v>1047.238755697</v>
      </c>
      <c r="AU64" s="696">
        <v>1047.238755697</v>
      </c>
      <c r="AV64" s="696">
        <v>1047.238755697</v>
      </c>
      <c r="AW64" s="696">
        <v>1047.238755697</v>
      </c>
      <c r="AX64" s="696">
        <v>1047.238755697</v>
      </c>
      <c r="AY64" s="696">
        <v>1047.238755697</v>
      </c>
      <c r="AZ64" s="696">
        <v>1047.238755697</v>
      </c>
      <c r="BA64" s="696">
        <v>1047.238755697</v>
      </c>
      <c r="BB64" s="696">
        <v>1047.238755697</v>
      </c>
      <c r="BC64" s="696">
        <v>1047.238755697</v>
      </c>
      <c r="BD64" s="696">
        <v>1047.238755697</v>
      </c>
      <c r="BE64" s="696">
        <v>1047.238755697</v>
      </c>
      <c r="BF64" s="696">
        <v>1047.238755697</v>
      </c>
      <c r="BG64" s="696">
        <v>1047.238755697</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691" t="s">
        <v>208</v>
      </c>
      <c r="C65" s="691" t="s">
        <v>737</v>
      </c>
      <c r="D65" s="691" t="s">
        <v>22</v>
      </c>
      <c r="E65" s="691" t="s">
        <v>720</v>
      </c>
      <c r="F65" s="691" t="s">
        <v>739</v>
      </c>
      <c r="G65" s="691" t="s">
        <v>735</v>
      </c>
      <c r="H65" s="691">
        <v>2012</v>
      </c>
      <c r="I65" s="643" t="s">
        <v>579</v>
      </c>
      <c r="J65" s="643" t="s">
        <v>588</v>
      </c>
      <c r="K65" s="632"/>
      <c r="L65" s="695">
        <v>0</v>
      </c>
      <c r="M65" s="696">
        <v>54.734541950000001</v>
      </c>
      <c r="N65" s="696">
        <v>54.734541950000001</v>
      </c>
      <c r="O65" s="696">
        <v>54.734541950000001</v>
      </c>
      <c r="P65" s="696">
        <v>54.734541950000001</v>
      </c>
      <c r="Q65" s="696">
        <v>54.734541950000001</v>
      </c>
      <c r="R65" s="696">
        <v>54.734541950000001</v>
      </c>
      <c r="S65" s="696">
        <v>54.665731565999998</v>
      </c>
      <c r="T65" s="696">
        <v>54.665731565999998</v>
      </c>
      <c r="U65" s="696">
        <v>54.665731565999998</v>
      </c>
      <c r="V65" s="696">
        <v>54.254546972</v>
      </c>
      <c r="W65" s="696">
        <v>53.349697188999997</v>
      </c>
      <c r="X65" s="696">
        <v>53.349697188999997</v>
      </c>
      <c r="Y65" s="696">
        <v>3.855529663</v>
      </c>
      <c r="Z65" s="696">
        <v>3.855529663</v>
      </c>
      <c r="AA65" s="696">
        <v>3.855529663</v>
      </c>
      <c r="AB65" s="696">
        <v>3.855529663</v>
      </c>
      <c r="AC65" s="696">
        <v>3.855529663</v>
      </c>
      <c r="AD65" s="696">
        <v>3.855529663</v>
      </c>
      <c r="AE65" s="696">
        <v>3.855529663</v>
      </c>
      <c r="AF65" s="696">
        <v>3.855529663</v>
      </c>
      <c r="AG65" s="696">
        <v>0</v>
      </c>
      <c r="AH65" s="696">
        <v>0</v>
      </c>
      <c r="AI65" s="696">
        <v>0</v>
      </c>
      <c r="AJ65" s="696">
        <v>0</v>
      </c>
      <c r="AK65" s="696">
        <v>0</v>
      </c>
      <c r="AL65" s="696">
        <v>0</v>
      </c>
      <c r="AM65" s="696">
        <v>0</v>
      </c>
      <c r="AN65" s="696">
        <v>0</v>
      </c>
      <c r="AO65" s="697">
        <v>0</v>
      </c>
      <c r="AP65" s="632"/>
      <c r="AQ65" s="695">
        <v>0</v>
      </c>
      <c r="AR65" s="696">
        <v>351633.54423368699</v>
      </c>
      <c r="AS65" s="696">
        <v>351633.54423368699</v>
      </c>
      <c r="AT65" s="696">
        <v>351633.54423368699</v>
      </c>
      <c r="AU65" s="696">
        <v>351633.54423368699</v>
      </c>
      <c r="AV65" s="696">
        <v>351633.54423368699</v>
      </c>
      <c r="AW65" s="696">
        <v>351633.54423368699</v>
      </c>
      <c r="AX65" s="696">
        <v>351405.94328606798</v>
      </c>
      <c r="AY65" s="696">
        <v>351405.94328606798</v>
      </c>
      <c r="AZ65" s="696">
        <v>351405.94328606798</v>
      </c>
      <c r="BA65" s="696">
        <v>350045.886882124</v>
      </c>
      <c r="BB65" s="696">
        <v>347052.95680174098</v>
      </c>
      <c r="BC65" s="696">
        <v>347052.95680174098</v>
      </c>
      <c r="BD65" s="696">
        <v>13929.390734754001</v>
      </c>
      <c r="BE65" s="696">
        <v>13929.390734754001</v>
      </c>
      <c r="BF65" s="696">
        <v>13929.390734754001</v>
      </c>
      <c r="BG65" s="696">
        <v>13929.390734754001</v>
      </c>
      <c r="BH65" s="696">
        <v>13929.390734754001</v>
      </c>
      <c r="BI65" s="696">
        <v>13929.390734754001</v>
      </c>
      <c r="BJ65" s="696">
        <v>13929.390734754001</v>
      </c>
      <c r="BK65" s="696">
        <v>13929.390734754001</v>
      </c>
      <c r="BL65" s="696">
        <v>0</v>
      </c>
      <c r="BM65" s="696">
        <v>0</v>
      </c>
      <c r="BN65" s="696">
        <v>0</v>
      </c>
      <c r="BO65" s="696">
        <v>0</v>
      </c>
      <c r="BP65" s="696">
        <v>0</v>
      </c>
      <c r="BQ65" s="696">
        <v>0</v>
      </c>
      <c r="BR65" s="696">
        <v>0</v>
      </c>
      <c r="BS65" s="696">
        <v>0</v>
      </c>
      <c r="BT65" s="697">
        <v>0</v>
      </c>
    </row>
    <row r="66" spans="2:73">
      <c r="B66" s="691" t="s">
        <v>208</v>
      </c>
      <c r="C66" s="691" t="s">
        <v>737</v>
      </c>
      <c r="D66" s="691" t="s">
        <v>22</v>
      </c>
      <c r="E66" s="691" t="s">
        <v>720</v>
      </c>
      <c r="F66" s="691" t="s">
        <v>739</v>
      </c>
      <c r="G66" s="691" t="s">
        <v>735</v>
      </c>
      <c r="H66" s="691">
        <v>2013</v>
      </c>
      <c r="I66" s="643" t="s">
        <v>579</v>
      </c>
      <c r="J66" s="643" t="s">
        <v>595</v>
      </c>
      <c r="K66" s="632"/>
      <c r="L66" s="695">
        <v>0</v>
      </c>
      <c r="M66" s="696">
        <v>0</v>
      </c>
      <c r="N66" s="696">
        <v>557.024416008</v>
      </c>
      <c r="O66" s="696">
        <v>555.95774844599998</v>
      </c>
      <c r="P66" s="696">
        <v>555.95774844599998</v>
      </c>
      <c r="Q66" s="696">
        <v>555.95774844599998</v>
      </c>
      <c r="R66" s="696">
        <v>544.16601572499997</v>
      </c>
      <c r="S66" s="696">
        <v>525.26972446000002</v>
      </c>
      <c r="T66" s="696">
        <v>525.26972446000002</v>
      </c>
      <c r="U66" s="696">
        <v>524.97441069800004</v>
      </c>
      <c r="V66" s="696">
        <v>512.44713447399999</v>
      </c>
      <c r="W66" s="696">
        <v>404.77347651600002</v>
      </c>
      <c r="X66" s="696">
        <v>277.79249197899998</v>
      </c>
      <c r="Y66" s="696">
        <v>275.34390883200001</v>
      </c>
      <c r="Z66" s="696">
        <v>193.87488740699999</v>
      </c>
      <c r="AA66" s="696">
        <v>189.48877998</v>
      </c>
      <c r="AB66" s="696">
        <v>189.48877998</v>
      </c>
      <c r="AC66" s="696">
        <v>161.68911327800001</v>
      </c>
      <c r="AD66" s="696">
        <v>21.476701752</v>
      </c>
      <c r="AE66" s="696">
        <v>15.223345222000001</v>
      </c>
      <c r="AF66" s="696">
        <v>15.223345222000001</v>
      </c>
      <c r="AG66" s="696">
        <v>15.223345222000001</v>
      </c>
      <c r="AH66" s="696">
        <v>0</v>
      </c>
      <c r="AI66" s="696">
        <v>0</v>
      </c>
      <c r="AJ66" s="696">
        <v>0</v>
      </c>
      <c r="AK66" s="696">
        <v>0</v>
      </c>
      <c r="AL66" s="696">
        <v>0</v>
      </c>
      <c r="AM66" s="696">
        <v>0</v>
      </c>
      <c r="AN66" s="696">
        <v>0</v>
      </c>
      <c r="AO66" s="697">
        <v>0</v>
      </c>
      <c r="AP66" s="632"/>
      <c r="AQ66" s="695">
        <v>0</v>
      </c>
      <c r="AR66" s="696">
        <v>0</v>
      </c>
      <c r="AS66" s="696">
        <v>3060859.4518720801</v>
      </c>
      <c r="AT66" s="696">
        <v>3057517.8526726598</v>
      </c>
      <c r="AU66" s="696">
        <v>3057517.8526726598</v>
      </c>
      <c r="AV66" s="696">
        <v>3057517.8526726598</v>
      </c>
      <c r="AW66" s="696">
        <v>3020577.2788578901</v>
      </c>
      <c r="AX66" s="696">
        <v>2921212.0425638799</v>
      </c>
      <c r="AY66" s="696">
        <v>2921212.0425638799</v>
      </c>
      <c r="AZ66" s="696">
        <v>2910061.7849135101</v>
      </c>
      <c r="BA66" s="696">
        <v>2865164.2083774698</v>
      </c>
      <c r="BB66" s="696">
        <v>2235035.5807216498</v>
      </c>
      <c r="BC66" s="696">
        <v>1399701.30426788</v>
      </c>
      <c r="BD66" s="696">
        <v>1307249.3547763</v>
      </c>
      <c r="BE66" s="696">
        <v>863272.83665946103</v>
      </c>
      <c r="BF66" s="696">
        <v>849532.25001355703</v>
      </c>
      <c r="BG66" s="696">
        <v>849532.25001355703</v>
      </c>
      <c r="BH66" s="696">
        <v>699831.24713791104</v>
      </c>
      <c r="BI66" s="696">
        <v>46552.555696750002</v>
      </c>
      <c r="BJ66" s="696">
        <v>37333.163212571002</v>
      </c>
      <c r="BK66" s="696">
        <v>37333.163212571002</v>
      </c>
      <c r="BL66" s="696">
        <v>37333.163212571002</v>
      </c>
      <c r="BM66" s="696">
        <v>0</v>
      </c>
      <c r="BN66" s="696">
        <v>0</v>
      </c>
      <c r="BO66" s="696">
        <v>0</v>
      </c>
      <c r="BP66" s="696">
        <v>0</v>
      </c>
      <c r="BQ66" s="696">
        <v>0</v>
      </c>
      <c r="BR66" s="696">
        <v>0</v>
      </c>
      <c r="BS66" s="696">
        <v>0</v>
      </c>
      <c r="BT66" s="697">
        <v>0</v>
      </c>
    </row>
    <row r="67" spans="2:73">
      <c r="B67" s="691" t="s">
        <v>208</v>
      </c>
      <c r="C67" s="691" t="s">
        <v>737</v>
      </c>
      <c r="D67" s="691" t="s">
        <v>748</v>
      </c>
      <c r="E67" s="691" t="s">
        <v>720</v>
      </c>
      <c r="F67" s="691" t="s">
        <v>739</v>
      </c>
      <c r="G67" s="691" t="s">
        <v>735</v>
      </c>
      <c r="H67" s="691">
        <v>2013</v>
      </c>
      <c r="I67" s="643" t="s">
        <v>579</v>
      </c>
      <c r="J67" s="643" t="s">
        <v>595</v>
      </c>
      <c r="K67" s="632"/>
      <c r="L67" s="695">
        <v>0</v>
      </c>
      <c r="M67" s="696">
        <v>0</v>
      </c>
      <c r="N67" s="696">
        <v>114.005376149</v>
      </c>
      <c r="O67" s="696">
        <v>114.005376149</v>
      </c>
      <c r="P67" s="696">
        <v>106.95037318</v>
      </c>
      <c r="Q67" s="696">
        <v>94.859730213999995</v>
      </c>
      <c r="R67" s="696">
        <v>48.494148322000001</v>
      </c>
      <c r="S67" s="696">
        <v>48.401890747000003</v>
      </c>
      <c r="T67" s="696">
        <v>48.401890747000003</v>
      </c>
      <c r="U67" s="696">
        <v>48.401890747000003</v>
      </c>
      <c r="V67" s="696">
        <v>48.401890747000003</v>
      </c>
      <c r="W67" s="696">
        <v>48.401890747000003</v>
      </c>
      <c r="X67" s="696">
        <v>47.654604390000003</v>
      </c>
      <c r="Y67" s="696">
        <v>33.331124185</v>
      </c>
      <c r="Z67" s="696">
        <v>0</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7">
        <v>0</v>
      </c>
      <c r="AP67" s="632"/>
      <c r="AQ67" s="695">
        <v>0</v>
      </c>
      <c r="AR67" s="696">
        <v>0</v>
      </c>
      <c r="AS67" s="696">
        <v>408877.80543225998</v>
      </c>
      <c r="AT67" s="696">
        <v>408877.80543225998</v>
      </c>
      <c r="AU67" s="696">
        <v>381375.94535236002</v>
      </c>
      <c r="AV67" s="696">
        <v>334901.72365121898</v>
      </c>
      <c r="AW67" s="696">
        <v>177727.920607818</v>
      </c>
      <c r="AX67" s="696">
        <v>177417.12201497101</v>
      </c>
      <c r="AY67" s="696">
        <v>177417.12201497101</v>
      </c>
      <c r="AZ67" s="696">
        <v>177417.12201497101</v>
      </c>
      <c r="BA67" s="696">
        <v>177417.12201497101</v>
      </c>
      <c r="BB67" s="696">
        <v>177417.12201497101</v>
      </c>
      <c r="BC67" s="696">
        <v>170637.83367988499</v>
      </c>
      <c r="BD67" s="696">
        <v>113251.290643981</v>
      </c>
      <c r="BE67" s="696">
        <v>0</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7">
        <v>0</v>
      </c>
    </row>
    <row r="68" spans="2:73">
      <c r="B68" s="691" t="s">
        <v>208</v>
      </c>
      <c r="C68" s="691" t="s">
        <v>734</v>
      </c>
      <c r="D68" s="691" t="s">
        <v>749</v>
      </c>
      <c r="E68" s="691" t="s">
        <v>720</v>
      </c>
      <c r="F68" s="691" t="s">
        <v>29</v>
      </c>
      <c r="G68" s="691" t="s">
        <v>735</v>
      </c>
      <c r="H68" s="691">
        <v>2013</v>
      </c>
      <c r="I68" s="643" t="s">
        <v>579</v>
      </c>
      <c r="J68" s="643" t="s">
        <v>595</v>
      </c>
      <c r="K68" s="632"/>
      <c r="L68" s="695">
        <v>0</v>
      </c>
      <c r="M68" s="696">
        <v>0</v>
      </c>
      <c r="N68" s="696">
        <v>5.1755755619999997</v>
      </c>
      <c r="O68" s="696">
        <v>5.1755755619999997</v>
      </c>
      <c r="P68" s="696">
        <v>4.9887648889999996</v>
      </c>
      <c r="Q68" s="696">
        <v>4.2766094609999996</v>
      </c>
      <c r="R68" s="696">
        <v>4.2766094609999996</v>
      </c>
      <c r="S68" s="696">
        <v>4.2766094609999996</v>
      </c>
      <c r="T68" s="696">
        <v>4.2766094609999996</v>
      </c>
      <c r="U68" s="696">
        <v>4.2706253050000003</v>
      </c>
      <c r="V68" s="696">
        <v>3.1941803960000001</v>
      </c>
      <c r="W68" s="696">
        <v>3.1941803960000001</v>
      </c>
      <c r="X68" s="696">
        <v>2.565776176</v>
      </c>
      <c r="Y68" s="696">
        <v>2.565704373</v>
      </c>
      <c r="Z68" s="696">
        <v>2.565704373</v>
      </c>
      <c r="AA68" s="696">
        <v>2.5618794020000002</v>
      </c>
      <c r="AB68" s="696">
        <v>2.5618794020000002</v>
      </c>
      <c r="AC68" s="696">
        <v>2.5587460200000001</v>
      </c>
      <c r="AD68" s="696">
        <v>2.4796774739999998</v>
      </c>
      <c r="AE68" s="696">
        <v>1.455515659</v>
      </c>
      <c r="AF68" s="696">
        <v>1.455515659</v>
      </c>
      <c r="AG68" s="696">
        <v>1.455515659</v>
      </c>
      <c r="AH68" s="696">
        <v>0</v>
      </c>
      <c r="AI68" s="696">
        <v>0</v>
      </c>
      <c r="AJ68" s="696">
        <v>0</v>
      </c>
      <c r="AK68" s="696">
        <v>0</v>
      </c>
      <c r="AL68" s="696">
        <v>0</v>
      </c>
      <c r="AM68" s="696">
        <v>0</v>
      </c>
      <c r="AN68" s="696">
        <v>0</v>
      </c>
      <c r="AO68" s="697">
        <v>0</v>
      </c>
      <c r="AP68" s="632"/>
      <c r="AQ68" s="695">
        <v>0</v>
      </c>
      <c r="AR68" s="696">
        <v>0</v>
      </c>
      <c r="AS68" s="696">
        <v>77220.712533255006</v>
      </c>
      <c r="AT68" s="696">
        <v>77220.712533255006</v>
      </c>
      <c r="AU68" s="696">
        <v>74244.944605048004</v>
      </c>
      <c r="AV68" s="696">
        <v>62900.789341811003</v>
      </c>
      <c r="AW68" s="696">
        <v>62900.789341811003</v>
      </c>
      <c r="AX68" s="696">
        <v>62900.789341811003</v>
      </c>
      <c r="AY68" s="696">
        <v>62900.789341811003</v>
      </c>
      <c r="AZ68" s="696">
        <v>62848.368135691002</v>
      </c>
      <c r="BA68" s="696">
        <v>45701.327315495</v>
      </c>
      <c r="BB68" s="696">
        <v>45701.327315495</v>
      </c>
      <c r="BC68" s="696">
        <v>41553.754782832002</v>
      </c>
      <c r="BD68" s="696">
        <v>40962.011037769</v>
      </c>
      <c r="BE68" s="696">
        <v>40962.011037769</v>
      </c>
      <c r="BF68" s="696">
        <v>40793.622418136001</v>
      </c>
      <c r="BG68" s="696">
        <v>40793.622418136001</v>
      </c>
      <c r="BH68" s="696">
        <v>40759.096982755997</v>
      </c>
      <c r="BI68" s="696">
        <v>39499.588411873003</v>
      </c>
      <c r="BJ68" s="696">
        <v>23185.381994993</v>
      </c>
      <c r="BK68" s="696">
        <v>23185.381994993</v>
      </c>
      <c r="BL68" s="696">
        <v>23185.381994993</v>
      </c>
      <c r="BM68" s="696">
        <v>0</v>
      </c>
      <c r="BN68" s="696">
        <v>0</v>
      </c>
      <c r="BO68" s="696">
        <v>0</v>
      </c>
      <c r="BP68" s="696">
        <v>0</v>
      </c>
      <c r="BQ68" s="696">
        <v>0</v>
      </c>
      <c r="BR68" s="696">
        <v>0</v>
      </c>
      <c r="BS68" s="696">
        <v>0</v>
      </c>
      <c r="BT68" s="697">
        <v>0</v>
      </c>
    </row>
    <row r="69" spans="2:73">
      <c r="B69" s="691" t="s">
        <v>208</v>
      </c>
      <c r="C69" s="691" t="s">
        <v>734</v>
      </c>
      <c r="D69" s="691" t="s">
        <v>2</v>
      </c>
      <c r="E69" s="691" t="s">
        <v>720</v>
      </c>
      <c r="F69" s="691" t="s">
        <v>29</v>
      </c>
      <c r="G69" s="691" t="s">
        <v>735</v>
      </c>
      <c r="H69" s="691">
        <v>2013</v>
      </c>
      <c r="I69" s="643" t="s">
        <v>579</v>
      </c>
      <c r="J69" s="643" t="s">
        <v>595</v>
      </c>
      <c r="K69" s="632"/>
      <c r="L69" s="695">
        <v>0</v>
      </c>
      <c r="M69" s="696">
        <v>0</v>
      </c>
      <c r="N69" s="696">
        <v>13.053228239999999</v>
      </c>
      <c r="O69" s="696">
        <v>13.053228239999999</v>
      </c>
      <c r="P69" s="696">
        <v>13.053228239999999</v>
      </c>
      <c r="Q69" s="696">
        <v>13.053228239999999</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2"/>
      <c r="AQ69" s="695">
        <v>0</v>
      </c>
      <c r="AR69" s="696">
        <v>0</v>
      </c>
      <c r="AS69" s="696">
        <v>23274.712309999999</v>
      </c>
      <c r="AT69" s="696">
        <v>23274.712309999999</v>
      </c>
      <c r="AU69" s="696">
        <v>23274.712309999999</v>
      </c>
      <c r="AV69" s="696">
        <v>23274.712309999999</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t="s">
        <v>208</v>
      </c>
      <c r="C70" s="691" t="s">
        <v>734</v>
      </c>
      <c r="D70" s="691" t="s">
        <v>1</v>
      </c>
      <c r="E70" s="691" t="s">
        <v>720</v>
      </c>
      <c r="F70" s="691" t="s">
        <v>29</v>
      </c>
      <c r="G70" s="691" t="s">
        <v>735</v>
      </c>
      <c r="H70" s="691">
        <v>2013</v>
      </c>
      <c r="I70" s="643" t="s">
        <v>579</v>
      </c>
      <c r="J70" s="643" t="s">
        <v>595</v>
      </c>
      <c r="K70" s="632"/>
      <c r="L70" s="695">
        <v>0</v>
      </c>
      <c r="M70" s="696">
        <v>0</v>
      </c>
      <c r="N70" s="696">
        <v>9.6583983419999999</v>
      </c>
      <c r="O70" s="696">
        <v>9.6583983419999999</v>
      </c>
      <c r="P70" s="696">
        <v>9.6583983419999999</v>
      </c>
      <c r="Q70" s="696">
        <v>9.4488302829999995</v>
      </c>
      <c r="R70" s="696">
        <v>4.7335281509999998</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2"/>
      <c r="AQ70" s="695">
        <v>0</v>
      </c>
      <c r="AR70" s="696">
        <v>0</v>
      </c>
      <c r="AS70" s="696">
        <v>63823.834642859998</v>
      </c>
      <c r="AT70" s="696">
        <v>63823.834642859998</v>
      </c>
      <c r="AU70" s="696">
        <v>63823.834642859998</v>
      </c>
      <c r="AV70" s="696">
        <v>63618.745606192999</v>
      </c>
      <c r="AW70" s="696">
        <v>32207.707600299997</v>
      </c>
      <c r="AX70" s="696">
        <v>0</v>
      </c>
      <c r="AY70" s="696">
        <v>0</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t="s">
        <v>208</v>
      </c>
      <c r="C71" s="691" t="s">
        <v>734</v>
      </c>
      <c r="D71" s="691" t="s">
        <v>750</v>
      </c>
      <c r="E71" s="691" t="s">
        <v>720</v>
      </c>
      <c r="F71" s="691" t="s">
        <v>29</v>
      </c>
      <c r="G71" s="691" t="s">
        <v>735</v>
      </c>
      <c r="H71" s="691">
        <v>2013</v>
      </c>
      <c r="I71" s="643" t="s">
        <v>579</v>
      </c>
      <c r="J71" s="643" t="s">
        <v>595</v>
      </c>
      <c r="K71" s="632"/>
      <c r="L71" s="695">
        <v>0</v>
      </c>
      <c r="M71" s="696">
        <v>0</v>
      </c>
      <c r="N71" s="696">
        <v>11.858880884</v>
      </c>
      <c r="O71" s="696">
        <v>11.858880884</v>
      </c>
      <c r="P71" s="696">
        <v>11.207833897</v>
      </c>
      <c r="Q71" s="696">
        <v>8.9859757869999992</v>
      </c>
      <c r="R71" s="696">
        <v>8.9859757869999992</v>
      </c>
      <c r="S71" s="696">
        <v>8.9859757869999992</v>
      </c>
      <c r="T71" s="696">
        <v>8.9859757869999992</v>
      </c>
      <c r="U71" s="696">
        <v>8.9689773150000001</v>
      </c>
      <c r="V71" s="696">
        <v>7.7087481850000001</v>
      </c>
      <c r="W71" s="696">
        <v>7.7087481850000001</v>
      </c>
      <c r="X71" s="696">
        <v>5.5936900930000002</v>
      </c>
      <c r="Y71" s="696">
        <v>3.613118713</v>
      </c>
      <c r="Z71" s="696">
        <v>3.613118713</v>
      </c>
      <c r="AA71" s="696">
        <v>3.5419428339999999</v>
      </c>
      <c r="AB71" s="696">
        <v>3.5419428339999999</v>
      </c>
      <c r="AC71" s="696">
        <v>3.50542767</v>
      </c>
      <c r="AD71" s="696">
        <v>3.0257730700000001</v>
      </c>
      <c r="AE71" s="696">
        <v>1.7760604600000001</v>
      </c>
      <c r="AF71" s="696">
        <v>1.7760604600000001</v>
      </c>
      <c r="AG71" s="696">
        <v>1.7760604600000001</v>
      </c>
      <c r="AH71" s="696">
        <v>0</v>
      </c>
      <c r="AI71" s="696">
        <v>0</v>
      </c>
      <c r="AJ71" s="696">
        <v>0</v>
      </c>
      <c r="AK71" s="696">
        <v>0</v>
      </c>
      <c r="AL71" s="696">
        <v>0</v>
      </c>
      <c r="AM71" s="696">
        <v>0</v>
      </c>
      <c r="AN71" s="696">
        <v>0</v>
      </c>
      <c r="AO71" s="697">
        <v>0</v>
      </c>
      <c r="AP71" s="632"/>
      <c r="AQ71" s="698">
        <v>0</v>
      </c>
      <c r="AR71" s="699">
        <v>0</v>
      </c>
      <c r="AS71" s="699">
        <v>172121.57043596101</v>
      </c>
      <c r="AT71" s="699">
        <v>172121.57043596101</v>
      </c>
      <c r="AU71" s="699">
        <v>161750.83138305499</v>
      </c>
      <c r="AV71" s="699">
        <v>126358.131406837</v>
      </c>
      <c r="AW71" s="699">
        <v>126358.131406837</v>
      </c>
      <c r="AX71" s="699">
        <v>126358.131406837</v>
      </c>
      <c r="AY71" s="699">
        <v>126358.131406837</v>
      </c>
      <c r="AZ71" s="699">
        <v>126209.22479234901</v>
      </c>
      <c r="BA71" s="699">
        <v>106134.625402106</v>
      </c>
      <c r="BB71" s="699">
        <v>106134.625402106</v>
      </c>
      <c r="BC71" s="699">
        <v>92354.245476420998</v>
      </c>
      <c r="BD71" s="699">
        <v>59374.854159945004</v>
      </c>
      <c r="BE71" s="699">
        <v>59374.854159945004</v>
      </c>
      <c r="BF71" s="699">
        <v>56241.442097854997</v>
      </c>
      <c r="BG71" s="699">
        <v>56241.442097854997</v>
      </c>
      <c r="BH71" s="699">
        <v>55839.096664637997</v>
      </c>
      <c r="BI71" s="699">
        <v>48198.522653909</v>
      </c>
      <c r="BJ71" s="699">
        <v>28291.444303909</v>
      </c>
      <c r="BK71" s="699">
        <v>28291.444303909</v>
      </c>
      <c r="BL71" s="699">
        <v>28291.444303909</v>
      </c>
      <c r="BM71" s="699">
        <v>0</v>
      </c>
      <c r="BN71" s="699">
        <v>0</v>
      </c>
      <c r="BO71" s="699">
        <v>0</v>
      </c>
      <c r="BP71" s="699">
        <v>0</v>
      </c>
      <c r="BQ71" s="699">
        <v>0</v>
      </c>
      <c r="BR71" s="699">
        <v>0</v>
      </c>
      <c r="BS71" s="699">
        <v>0</v>
      </c>
      <c r="BT71" s="700">
        <v>0</v>
      </c>
    </row>
    <row r="72" spans="2:73">
      <c r="B72" s="691" t="s">
        <v>208</v>
      </c>
      <c r="C72" s="691" t="s">
        <v>734</v>
      </c>
      <c r="D72" s="691" t="s">
        <v>14</v>
      </c>
      <c r="E72" s="691" t="s">
        <v>720</v>
      </c>
      <c r="F72" s="691" t="s">
        <v>29</v>
      </c>
      <c r="G72" s="691" t="s">
        <v>735</v>
      </c>
      <c r="H72" s="691">
        <v>2013</v>
      </c>
      <c r="I72" s="643" t="s">
        <v>579</v>
      </c>
      <c r="J72" s="643" t="s">
        <v>595</v>
      </c>
      <c r="K72" s="632"/>
      <c r="L72" s="695">
        <v>0</v>
      </c>
      <c r="M72" s="696">
        <v>0</v>
      </c>
      <c r="N72" s="696">
        <v>12.039932138999999</v>
      </c>
      <c r="O72" s="696">
        <v>11.978125888999999</v>
      </c>
      <c r="P72" s="696">
        <v>11.972507132</v>
      </c>
      <c r="Q72" s="696">
        <v>10.840428698</v>
      </c>
      <c r="R72" s="696">
        <v>10.287955664</v>
      </c>
      <c r="S72" s="696">
        <v>9.7443914750000005</v>
      </c>
      <c r="T72" s="696">
        <v>9.5319871700000007</v>
      </c>
      <c r="U72" s="696">
        <v>9.5319871700000007</v>
      </c>
      <c r="V72" s="696">
        <v>4.7846848050000004</v>
      </c>
      <c r="W72" s="696">
        <v>4.6608279169999998</v>
      </c>
      <c r="X72" s="696">
        <v>4.2778323089999999</v>
      </c>
      <c r="Y72" s="696">
        <v>4.2778323089999999</v>
      </c>
      <c r="Z72" s="696">
        <v>3.2586785950000001</v>
      </c>
      <c r="AA72" s="696">
        <v>3.2586785950000001</v>
      </c>
      <c r="AB72" s="696">
        <v>1.1949379840000001</v>
      </c>
      <c r="AC72" s="696">
        <v>1.009144321</v>
      </c>
      <c r="AD72" s="696">
        <v>1.009144321</v>
      </c>
      <c r="AE72" s="696">
        <v>1.009144321</v>
      </c>
      <c r="AF72" s="696">
        <v>1.009144321</v>
      </c>
      <c r="AG72" s="696">
        <v>1.009144321</v>
      </c>
      <c r="AH72" s="696">
        <v>0.68512719899999996</v>
      </c>
      <c r="AI72" s="696">
        <v>0</v>
      </c>
      <c r="AJ72" s="696">
        <v>0</v>
      </c>
      <c r="AK72" s="696">
        <v>0</v>
      </c>
      <c r="AL72" s="696">
        <v>0</v>
      </c>
      <c r="AM72" s="696">
        <v>0</v>
      </c>
      <c r="AN72" s="696">
        <v>0</v>
      </c>
      <c r="AO72" s="697">
        <v>0</v>
      </c>
      <c r="AP72" s="632"/>
      <c r="AQ72" s="692">
        <v>0</v>
      </c>
      <c r="AR72" s="693">
        <v>0</v>
      </c>
      <c r="AS72" s="693">
        <v>170106.18892669701</v>
      </c>
      <c r="AT72" s="693">
        <v>168916.37812042201</v>
      </c>
      <c r="AU72" s="693">
        <v>168808.21359252901</v>
      </c>
      <c r="AV72" s="693">
        <v>147014.963384628</v>
      </c>
      <c r="AW72" s="693">
        <v>136379.49800300601</v>
      </c>
      <c r="AX72" s="693">
        <v>125915.531805038</v>
      </c>
      <c r="AY72" s="693">
        <v>121826.60976219201</v>
      </c>
      <c r="AZ72" s="693">
        <v>121638.072225571</v>
      </c>
      <c r="BA72" s="693">
        <v>30249.395118713001</v>
      </c>
      <c r="BB72" s="693">
        <v>30133.720397949</v>
      </c>
      <c r="BC72" s="693">
        <v>26949.855560303</v>
      </c>
      <c r="BD72" s="693">
        <v>26949.855560303</v>
      </c>
      <c r="BE72" s="693">
        <v>23561.520782471001</v>
      </c>
      <c r="BF72" s="693">
        <v>23561.520782471001</v>
      </c>
      <c r="BG72" s="693">
        <v>7403.0681457520004</v>
      </c>
      <c r="BH72" s="693">
        <v>5870.9586944579996</v>
      </c>
      <c r="BI72" s="693">
        <v>5870.9586944579996</v>
      </c>
      <c r="BJ72" s="693">
        <v>5870.9586944579996</v>
      </c>
      <c r="BK72" s="693">
        <v>5870.9586944579996</v>
      </c>
      <c r="BL72" s="693">
        <v>5870.9586944579996</v>
      </c>
      <c r="BM72" s="693">
        <v>5051.0126953130002</v>
      </c>
      <c r="BN72" s="693">
        <v>0</v>
      </c>
      <c r="BO72" s="693">
        <v>0</v>
      </c>
      <c r="BP72" s="693">
        <v>0</v>
      </c>
      <c r="BQ72" s="693">
        <v>0</v>
      </c>
      <c r="BR72" s="693">
        <v>0</v>
      </c>
      <c r="BS72" s="693">
        <v>0</v>
      </c>
      <c r="BT72" s="694">
        <v>0</v>
      </c>
    </row>
    <row r="73" spans="2:73">
      <c r="B73" s="691" t="s">
        <v>208</v>
      </c>
      <c r="C73" s="691" t="s">
        <v>734</v>
      </c>
      <c r="D73" s="691" t="s">
        <v>751</v>
      </c>
      <c r="E73" s="691" t="s">
        <v>720</v>
      </c>
      <c r="F73" s="691" t="s">
        <v>29</v>
      </c>
      <c r="G73" s="691" t="s">
        <v>735</v>
      </c>
      <c r="H73" s="691">
        <v>2013</v>
      </c>
      <c r="I73" s="643" t="s">
        <v>579</v>
      </c>
      <c r="J73" s="643" t="s">
        <v>595</v>
      </c>
      <c r="K73" s="632"/>
      <c r="L73" s="695">
        <v>0</v>
      </c>
      <c r="M73" s="696">
        <v>0</v>
      </c>
      <c r="N73" s="696">
        <v>240.38079902699999</v>
      </c>
      <c r="O73" s="696">
        <v>240.38079902699999</v>
      </c>
      <c r="P73" s="696">
        <v>240.38079902699999</v>
      </c>
      <c r="Q73" s="696">
        <v>240.38079902699999</v>
      </c>
      <c r="R73" s="696">
        <v>240.38079902699999</v>
      </c>
      <c r="S73" s="696">
        <v>240.38079902699999</v>
      </c>
      <c r="T73" s="696">
        <v>240.38079902699999</v>
      </c>
      <c r="U73" s="696">
        <v>240.38079902699999</v>
      </c>
      <c r="V73" s="696">
        <v>240.38079902699999</v>
      </c>
      <c r="W73" s="696">
        <v>240.38079902699999</v>
      </c>
      <c r="X73" s="696">
        <v>240.38079902699999</v>
      </c>
      <c r="Y73" s="696">
        <v>240.38079902699999</v>
      </c>
      <c r="Z73" s="696">
        <v>240.38079902699999</v>
      </c>
      <c r="AA73" s="696">
        <v>240.38079902699999</v>
      </c>
      <c r="AB73" s="696">
        <v>240.38079902699999</v>
      </c>
      <c r="AC73" s="696">
        <v>240.38079902699999</v>
      </c>
      <c r="AD73" s="696">
        <v>240.38079902699999</v>
      </c>
      <c r="AE73" s="696">
        <v>240.38079902699999</v>
      </c>
      <c r="AF73" s="696">
        <v>185.37056960999999</v>
      </c>
      <c r="AG73" s="696">
        <v>0</v>
      </c>
      <c r="AH73" s="696">
        <v>0</v>
      </c>
      <c r="AI73" s="696">
        <v>0</v>
      </c>
      <c r="AJ73" s="696">
        <v>0</v>
      </c>
      <c r="AK73" s="696">
        <v>0</v>
      </c>
      <c r="AL73" s="696">
        <v>0</v>
      </c>
      <c r="AM73" s="696">
        <v>0</v>
      </c>
      <c r="AN73" s="696">
        <v>0</v>
      </c>
      <c r="AO73" s="697">
        <v>0</v>
      </c>
      <c r="AP73" s="632"/>
      <c r="AQ73" s="695">
        <v>0</v>
      </c>
      <c r="AR73" s="696">
        <v>0</v>
      </c>
      <c r="AS73" s="696">
        <v>409132.52770977101</v>
      </c>
      <c r="AT73" s="696">
        <v>409132.52770977101</v>
      </c>
      <c r="AU73" s="696">
        <v>409132.52770977101</v>
      </c>
      <c r="AV73" s="696">
        <v>409132.52770977101</v>
      </c>
      <c r="AW73" s="696">
        <v>409132.52770977101</v>
      </c>
      <c r="AX73" s="696">
        <v>409132.52770977101</v>
      </c>
      <c r="AY73" s="696">
        <v>409132.52770977101</v>
      </c>
      <c r="AZ73" s="696">
        <v>409132.52770977101</v>
      </c>
      <c r="BA73" s="696">
        <v>409132.52770977101</v>
      </c>
      <c r="BB73" s="696">
        <v>409132.52770977101</v>
      </c>
      <c r="BC73" s="696">
        <v>409132.52770977101</v>
      </c>
      <c r="BD73" s="696">
        <v>409132.52770977101</v>
      </c>
      <c r="BE73" s="696">
        <v>409132.52770977101</v>
      </c>
      <c r="BF73" s="696">
        <v>409132.52770977101</v>
      </c>
      <c r="BG73" s="696">
        <v>409132.52770977101</v>
      </c>
      <c r="BH73" s="696">
        <v>409132.52770977101</v>
      </c>
      <c r="BI73" s="696">
        <v>409132.52770977101</v>
      </c>
      <c r="BJ73" s="696">
        <v>409132.52770977101</v>
      </c>
      <c r="BK73" s="696">
        <v>359939.38689021202</v>
      </c>
      <c r="BL73" s="696">
        <v>0</v>
      </c>
      <c r="BM73" s="696">
        <v>0</v>
      </c>
      <c r="BN73" s="696">
        <v>0</v>
      </c>
      <c r="BO73" s="696">
        <v>0</v>
      </c>
      <c r="BP73" s="696">
        <v>0</v>
      </c>
      <c r="BQ73" s="696">
        <v>0</v>
      </c>
      <c r="BR73" s="696">
        <v>0</v>
      </c>
      <c r="BS73" s="696">
        <v>0</v>
      </c>
      <c r="BT73" s="697">
        <v>0</v>
      </c>
    </row>
    <row r="74" spans="2:73">
      <c r="B74" s="691" t="s">
        <v>208</v>
      </c>
      <c r="C74" s="691" t="s">
        <v>734</v>
      </c>
      <c r="D74" s="691" t="s">
        <v>751</v>
      </c>
      <c r="E74" s="691" t="s">
        <v>720</v>
      </c>
      <c r="F74" s="691" t="s">
        <v>29</v>
      </c>
      <c r="G74" s="691" t="s">
        <v>735</v>
      </c>
      <c r="H74" s="691">
        <v>2012</v>
      </c>
      <c r="I74" s="643" t="s">
        <v>579</v>
      </c>
      <c r="J74" s="643" t="s">
        <v>588</v>
      </c>
      <c r="K74" s="632"/>
      <c r="L74" s="695">
        <v>0</v>
      </c>
      <c r="M74" s="696">
        <v>5.5685604070000005</v>
      </c>
      <c r="N74" s="696">
        <v>5.5685604070000005</v>
      </c>
      <c r="O74" s="696">
        <v>5.5685604070000005</v>
      </c>
      <c r="P74" s="696">
        <v>5.5685604070000005</v>
      </c>
      <c r="Q74" s="696">
        <v>5.5685604070000005</v>
      </c>
      <c r="R74" s="696">
        <v>5.5685604070000005</v>
      </c>
      <c r="S74" s="696">
        <v>5.5685604070000005</v>
      </c>
      <c r="T74" s="696">
        <v>5.5685604070000005</v>
      </c>
      <c r="U74" s="696">
        <v>5.5685604070000005</v>
      </c>
      <c r="V74" s="696">
        <v>5.5685604070000005</v>
      </c>
      <c r="W74" s="696">
        <v>5.5685604070000005</v>
      </c>
      <c r="X74" s="696">
        <v>5.5685604070000005</v>
      </c>
      <c r="Y74" s="696">
        <v>5.5685604070000005</v>
      </c>
      <c r="Z74" s="696">
        <v>5.5685604070000005</v>
      </c>
      <c r="AA74" s="696">
        <v>5.5685604070000005</v>
      </c>
      <c r="AB74" s="696">
        <v>5.5685604070000005</v>
      </c>
      <c r="AC74" s="696">
        <v>5.5685604070000005</v>
      </c>
      <c r="AD74" s="696">
        <v>5.5685604070000005</v>
      </c>
      <c r="AE74" s="696">
        <v>5.5685604070000005</v>
      </c>
      <c r="AF74" s="696">
        <v>4.5113651160000003</v>
      </c>
      <c r="AG74" s="696">
        <v>0</v>
      </c>
      <c r="AH74" s="696">
        <v>0</v>
      </c>
      <c r="AI74" s="696">
        <v>0</v>
      </c>
      <c r="AJ74" s="696">
        <v>0</v>
      </c>
      <c r="AK74" s="696">
        <v>0</v>
      </c>
      <c r="AL74" s="696">
        <v>0</v>
      </c>
      <c r="AM74" s="696">
        <v>0</v>
      </c>
      <c r="AN74" s="696">
        <v>0</v>
      </c>
      <c r="AO74" s="697">
        <v>0</v>
      </c>
      <c r="AP74" s="632"/>
      <c r="AQ74" s="695">
        <v>0</v>
      </c>
      <c r="AR74" s="696">
        <v>10988.124569580001</v>
      </c>
      <c r="AS74" s="696">
        <v>10988.124569580001</v>
      </c>
      <c r="AT74" s="696">
        <v>10988.124569580001</v>
      </c>
      <c r="AU74" s="696">
        <v>10988.124569580001</v>
      </c>
      <c r="AV74" s="696">
        <v>10988.124569580001</v>
      </c>
      <c r="AW74" s="696">
        <v>10988.124569580001</v>
      </c>
      <c r="AX74" s="696">
        <v>10988.124569580001</v>
      </c>
      <c r="AY74" s="696">
        <v>10988.124569580001</v>
      </c>
      <c r="AZ74" s="696">
        <v>10988.124569580001</v>
      </c>
      <c r="BA74" s="696">
        <v>10988.124569580001</v>
      </c>
      <c r="BB74" s="696">
        <v>10988.124569580001</v>
      </c>
      <c r="BC74" s="696">
        <v>10988.124569580001</v>
      </c>
      <c r="BD74" s="696">
        <v>10988.124569580001</v>
      </c>
      <c r="BE74" s="696">
        <v>10988.124569580001</v>
      </c>
      <c r="BF74" s="696">
        <v>10988.124569580001</v>
      </c>
      <c r="BG74" s="696">
        <v>10988.124569580001</v>
      </c>
      <c r="BH74" s="696">
        <v>10988.124569580001</v>
      </c>
      <c r="BI74" s="696">
        <v>10988.124569580001</v>
      </c>
      <c r="BJ74" s="696">
        <v>9932.2807418150005</v>
      </c>
      <c r="BK74" s="696">
        <v>0</v>
      </c>
      <c r="BL74" s="696">
        <v>0</v>
      </c>
      <c r="BM74" s="696">
        <v>0</v>
      </c>
      <c r="BN74" s="696">
        <v>0</v>
      </c>
      <c r="BO74" s="696">
        <v>0</v>
      </c>
      <c r="BP74" s="696">
        <v>0</v>
      </c>
      <c r="BQ74" s="696">
        <v>0</v>
      </c>
      <c r="BR74" s="696">
        <v>0</v>
      </c>
      <c r="BS74" s="696">
        <v>0</v>
      </c>
      <c r="BT74" s="697">
        <v>0</v>
      </c>
    </row>
    <row r="75" spans="2:73">
      <c r="B75" s="691" t="s">
        <v>208</v>
      </c>
      <c r="C75" s="691" t="s">
        <v>741</v>
      </c>
      <c r="D75" s="691" t="s">
        <v>747</v>
      </c>
      <c r="E75" s="691" t="s">
        <v>720</v>
      </c>
      <c r="F75" s="691" t="s">
        <v>741</v>
      </c>
      <c r="G75" s="691" t="s">
        <v>736</v>
      </c>
      <c r="H75" s="691">
        <v>2013</v>
      </c>
      <c r="I75" s="643" t="s">
        <v>579</v>
      </c>
      <c r="J75" s="643" t="s">
        <v>595</v>
      </c>
      <c r="K75" s="632"/>
      <c r="L75" s="695">
        <v>0</v>
      </c>
      <c r="M75" s="696">
        <v>0</v>
      </c>
      <c r="N75" s="696">
        <v>1150.8050000000001</v>
      </c>
      <c r="O75" s="696">
        <v>0</v>
      </c>
      <c r="P75" s="696">
        <v>0</v>
      </c>
      <c r="Q75" s="696">
        <v>0</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2"/>
      <c r="AQ75" s="695">
        <v>0</v>
      </c>
      <c r="AR75" s="696">
        <v>0</v>
      </c>
      <c r="AS75" s="696">
        <v>30916.77</v>
      </c>
      <c r="AT75" s="696">
        <v>0</v>
      </c>
      <c r="AU75" s="696">
        <v>0</v>
      </c>
      <c r="AV75" s="696">
        <v>0</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691" t="s">
        <v>208</v>
      </c>
      <c r="C76" s="691" t="s">
        <v>734</v>
      </c>
      <c r="D76" s="691" t="s">
        <v>1</v>
      </c>
      <c r="E76" s="691" t="s">
        <v>720</v>
      </c>
      <c r="F76" s="691" t="s">
        <v>29</v>
      </c>
      <c r="G76" s="691" t="s">
        <v>735</v>
      </c>
      <c r="H76" s="691">
        <v>2013</v>
      </c>
      <c r="I76" s="643" t="s">
        <v>579</v>
      </c>
      <c r="J76" s="643" t="s">
        <v>595</v>
      </c>
      <c r="K76" s="632"/>
      <c r="L76" s="695">
        <v>0</v>
      </c>
      <c r="M76" s="696">
        <v>0</v>
      </c>
      <c r="N76" s="696">
        <v>8.7551330060100224E-3</v>
      </c>
      <c r="O76" s="696">
        <v>8.7551330060100224E-3</v>
      </c>
      <c r="P76" s="696">
        <v>8.7551330060100224E-3</v>
      </c>
      <c r="Q76" s="696">
        <v>8.7551330060100224E-3</v>
      </c>
      <c r="R76" s="696">
        <v>4.8640329662236236E-3</v>
      </c>
      <c r="S76" s="696">
        <v>0</v>
      </c>
      <c r="T76" s="696">
        <v>0</v>
      </c>
      <c r="U76" s="696">
        <v>0</v>
      </c>
      <c r="V76" s="696">
        <v>0</v>
      </c>
      <c r="W76" s="696">
        <v>0</v>
      </c>
      <c r="X76" s="696">
        <v>0</v>
      </c>
      <c r="Y76" s="696">
        <v>0</v>
      </c>
      <c r="Z76" s="696">
        <v>0</v>
      </c>
      <c r="AA76" s="696">
        <v>0</v>
      </c>
      <c r="AB76" s="696">
        <v>0</v>
      </c>
      <c r="AC76" s="696">
        <v>0</v>
      </c>
      <c r="AD76" s="696">
        <v>0</v>
      </c>
      <c r="AE76" s="696">
        <v>0</v>
      </c>
      <c r="AF76" s="696">
        <v>0</v>
      </c>
      <c r="AG76" s="696">
        <v>0</v>
      </c>
      <c r="AH76" s="696">
        <v>0</v>
      </c>
      <c r="AI76" s="696">
        <v>0</v>
      </c>
      <c r="AJ76" s="696">
        <v>0</v>
      </c>
      <c r="AK76" s="696">
        <v>0</v>
      </c>
      <c r="AL76" s="696">
        <v>0</v>
      </c>
      <c r="AM76" s="696">
        <v>0</v>
      </c>
      <c r="AN76" s="696">
        <v>0</v>
      </c>
      <c r="AO76" s="697">
        <v>0</v>
      </c>
      <c r="AP76" s="632"/>
      <c r="AQ76" s="695">
        <v>0</v>
      </c>
      <c r="AR76" s="696">
        <v>0</v>
      </c>
      <c r="AS76" s="696">
        <v>61.269460526355203</v>
      </c>
      <c r="AT76" s="696">
        <v>61.269460526355203</v>
      </c>
      <c r="AU76" s="696">
        <v>61.269460526355203</v>
      </c>
      <c r="AV76" s="696">
        <v>61.269460526355203</v>
      </c>
      <c r="AW76" s="696">
        <v>33.095683909009622</v>
      </c>
      <c r="AX76" s="696">
        <v>0</v>
      </c>
      <c r="AY76" s="696">
        <v>0</v>
      </c>
      <c r="AZ76" s="696">
        <v>0</v>
      </c>
      <c r="BA76" s="696">
        <v>0</v>
      </c>
      <c r="BB76" s="696">
        <v>0</v>
      </c>
      <c r="BC76" s="696">
        <v>0</v>
      </c>
      <c r="BD76" s="696">
        <v>0</v>
      </c>
      <c r="BE76" s="696">
        <v>0</v>
      </c>
      <c r="BF76" s="696">
        <v>0</v>
      </c>
      <c r="BG76" s="696">
        <v>0</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t="s">
        <v>208</v>
      </c>
      <c r="C77" s="691" t="s">
        <v>734</v>
      </c>
      <c r="D77" s="691" t="s">
        <v>751</v>
      </c>
      <c r="E77" s="691" t="s">
        <v>720</v>
      </c>
      <c r="F77" s="691" t="s">
        <v>29</v>
      </c>
      <c r="G77" s="691" t="s">
        <v>735</v>
      </c>
      <c r="H77" s="691">
        <v>2012</v>
      </c>
      <c r="I77" s="643" t="s">
        <v>579</v>
      </c>
      <c r="J77" s="643" t="s">
        <v>588</v>
      </c>
      <c r="K77" s="632"/>
      <c r="L77" s="695">
        <v>0</v>
      </c>
      <c r="M77" s="696">
        <v>4.0900241097676392E-2</v>
      </c>
      <c r="N77" s="696">
        <v>4.0900241097676392E-2</v>
      </c>
      <c r="O77" s="696">
        <v>4.0900241097676392E-2</v>
      </c>
      <c r="P77" s="696">
        <v>4.0900241097676392E-2</v>
      </c>
      <c r="Q77" s="696">
        <v>4.0900241097676392E-2</v>
      </c>
      <c r="R77" s="696">
        <v>4.0900241097676392E-2</v>
      </c>
      <c r="S77" s="696">
        <v>4.0900241097676392E-2</v>
      </c>
      <c r="T77" s="696">
        <v>4.0900241097676392E-2</v>
      </c>
      <c r="U77" s="696">
        <v>4.0900241097676392E-2</v>
      </c>
      <c r="V77" s="696">
        <v>4.0900241097676392E-2</v>
      </c>
      <c r="W77" s="696">
        <v>4.0900241097676392E-2</v>
      </c>
      <c r="X77" s="696">
        <v>4.0900241097676392E-2</v>
      </c>
      <c r="Y77" s="696">
        <v>4.0900241097676392E-2</v>
      </c>
      <c r="Z77" s="696">
        <v>4.0900241097676392E-2</v>
      </c>
      <c r="AA77" s="696">
        <v>4.0900241097676392E-2</v>
      </c>
      <c r="AB77" s="696">
        <v>4.0900241097676392E-2</v>
      </c>
      <c r="AC77" s="696">
        <v>4.0900241097676392E-2</v>
      </c>
      <c r="AD77" s="696">
        <v>4.0900241097676392E-2</v>
      </c>
      <c r="AE77" s="696">
        <v>4.0900241097676392E-2</v>
      </c>
      <c r="AF77" s="696">
        <v>3.5154398269962479E-2</v>
      </c>
      <c r="AG77" s="696">
        <v>0</v>
      </c>
      <c r="AH77" s="696">
        <v>0</v>
      </c>
      <c r="AI77" s="696">
        <v>0</v>
      </c>
      <c r="AJ77" s="696">
        <v>0</v>
      </c>
      <c r="AK77" s="696">
        <v>0</v>
      </c>
      <c r="AL77" s="696">
        <v>0</v>
      </c>
      <c r="AM77" s="696">
        <v>0</v>
      </c>
      <c r="AN77" s="696">
        <v>0</v>
      </c>
      <c r="AO77" s="697">
        <v>0</v>
      </c>
      <c r="AP77" s="632"/>
      <c r="AQ77" s="695">
        <v>0</v>
      </c>
      <c r="AR77" s="696">
        <v>83.155575806535595</v>
      </c>
      <c r="AS77" s="696">
        <v>83.155575806535595</v>
      </c>
      <c r="AT77" s="696">
        <v>83.155575806535595</v>
      </c>
      <c r="AU77" s="696">
        <v>83.155575806535595</v>
      </c>
      <c r="AV77" s="696">
        <v>83.155575806535595</v>
      </c>
      <c r="AW77" s="696">
        <v>83.155575806535595</v>
      </c>
      <c r="AX77" s="696">
        <v>83.155575806535595</v>
      </c>
      <c r="AY77" s="696">
        <v>83.155575806535595</v>
      </c>
      <c r="AZ77" s="696">
        <v>83.155575806535595</v>
      </c>
      <c r="BA77" s="696">
        <v>83.155575806535595</v>
      </c>
      <c r="BB77" s="696">
        <v>83.155575806535595</v>
      </c>
      <c r="BC77" s="696">
        <v>83.155575806535595</v>
      </c>
      <c r="BD77" s="696">
        <v>83.155575806535595</v>
      </c>
      <c r="BE77" s="696">
        <v>83.155575806535595</v>
      </c>
      <c r="BF77" s="696">
        <v>83.155575806535595</v>
      </c>
      <c r="BG77" s="696">
        <v>83.155575806535595</v>
      </c>
      <c r="BH77" s="696">
        <v>83.155575806535595</v>
      </c>
      <c r="BI77" s="696">
        <v>83.155575806535595</v>
      </c>
      <c r="BJ77" s="696">
        <v>77.396385332531807</v>
      </c>
      <c r="BK77" s="696">
        <v>0</v>
      </c>
      <c r="BL77" s="696">
        <v>0</v>
      </c>
      <c r="BM77" s="696">
        <v>0</v>
      </c>
      <c r="BN77" s="696">
        <v>0</v>
      </c>
      <c r="BO77" s="696">
        <v>0</v>
      </c>
      <c r="BP77" s="696">
        <v>0</v>
      </c>
      <c r="BQ77" s="696">
        <v>0</v>
      </c>
      <c r="BR77" s="696">
        <v>0</v>
      </c>
      <c r="BS77" s="696">
        <v>0</v>
      </c>
      <c r="BT77" s="697">
        <v>0</v>
      </c>
    </row>
    <row r="78" spans="2:73">
      <c r="B78" s="691" t="s">
        <v>208</v>
      </c>
      <c r="C78" s="691" t="s">
        <v>737</v>
      </c>
      <c r="D78" s="691" t="s">
        <v>21</v>
      </c>
      <c r="E78" s="691" t="s">
        <v>720</v>
      </c>
      <c r="F78" s="691" t="s">
        <v>752</v>
      </c>
      <c r="G78" s="691" t="s">
        <v>735</v>
      </c>
      <c r="H78" s="691">
        <v>2014</v>
      </c>
      <c r="I78" s="643" t="s">
        <v>580</v>
      </c>
      <c r="J78" s="643" t="s">
        <v>595</v>
      </c>
      <c r="K78" s="632"/>
      <c r="L78" s="695">
        <v>0</v>
      </c>
      <c r="M78" s="696">
        <v>0</v>
      </c>
      <c r="N78" s="696">
        <v>0</v>
      </c>
      <c r="O78" s="696">
        <v>94.30801864</v>
      </c>
      <c r="P78" s="696">
        <v>88.354942070000007</v>
      </c>
      <c r="Q78" s="696">
        <v>85.175653420000003</v>
      </c>
      <c r="R78" s="696">
        <v>58.240006809999997</v>
      </c>
      <c r="S78" s="696">
        <v>58.240006809999997</v>
      </c>
      <c r="T78" s="696">
        <v>58.240006809999997</v>
      </c>
      <c r="U78" s="696">
        <v>58.240006809999997</v>
      </c>
      <c r="V78" s="696">
        <v>58.240006809999997</v>
      </c>
      <c r="W78" s="696">
        <v>58.240006809999997</v>
      </c>
      <c r="X78" s="696">
        <v>58.240006809999997</v>
      </c>
      <c r="Y78" s="696">
        <v>57.719954420000001</v>
      </c>
      <c r="Z78" s="696">
        <v>19.51569933</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2"/>
      <c r="AQ78" s="695">
        <v>0</v>
      </c>
      <c r="AR78" s="696">
        <v>0</v>
      </c>
      <c r="AS78" s="696">
        <v>0</v>
      </c>
      <c r="AT78" s="696">
        <v>349433.45899999997</v>
      </c>
      <c r="AU78" s="696">
        <v>328464.4142</v>
      </c>
      <c r="AV78" s="696">
        <v>316789.77529999998</v>
      </c>
      <c r="AW78" s="696">
        <v>227168.5883</v>
      </c>
      <c r="AX78" s="696">
        <v>227168.5883</v>
      </c>
      <c r="AY78" s="696">
        <v>227168.5883</v>
      </c>
      <c r="AZ78" s="696">
        <v>227168.5883</v>
      </c>
      <c r="BA78" s="696">
        <v>227168.5883</v>
      </c>
      <c r="BB78" s="696">
        <v>227168.5883</v>
      </c>
      <c r="BC78" s="696">
        <v>227168.5883</v>
      </c>
      <c r="BD78" s="696">
        <v>222373.1684</v>
      </c>
      <c r="BE78" s="696">
        <v>64982.641470000002</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75">
      <c r="B79" s="691" t="s">
        <v>208</v>
      </c>
      <c r="C79" s="691" t="s">
        <v>737</v>
      </c>
      <c r="D79" s="691" t="s">
        <v>20</v>
      </c>
      <c r="E79" s="691" t="s">
        <v>720</v>
      </c>
      <c r="F79" s="691" t="s">
        <v>752</v>
      </c>
      <c r="G79" s="691" t="s">
        <v>735</v>
      </c>
      <c r="H79" s="691">
        <v>2012</v>
      </c>
      <c r="I79" s="643" t="s">
        <v>580</v>
      </c>
      <c r="J79" s="643" t="s">
        <v>588</v>
      </c>
      <c r="K79" s="632"/>
      <c r="L79" s="695">
        <v>0</v>
      </c>
      <c r="M79" s="696">
        <v>0.172466273</v>
      </c>
      <c r="N79" s="696">
        <v>0.172466273</v>
      </c>
      <c r="O79" s="696">
        <v>0.172466273</v>
      </c>
      <c r="P79" s="696">
        <v>0.172466273</v>
      </c>
      <c r="Q79" s="696">
        <v>0</v>
      </c>
      <c r="R79" s="696">
        <v>0</v>
      </c>
      <c r="S79" s="696">
        <v>0</v>
      </c>
      <c r="T79" s="696">
        <v>0</v>
      </c>
      <c r="U79" s="696">
        <v>0</v>
      </c>
      <c r="V79" s="696">
        <v>0</v>
      </c>
      <c r="W79" s="696">
        <v>0</v>
      </c>
      <c r="X79" s="696">
        <v>0</v>
      </c>
      <c r="Y79" s="696">
        <v>0</v>
      </c>
      <c r="Z79" s="696">
        <v>0</v>
      </c>
      <c r="AA79" s="696">
        <v>0</v>
      </c>
      <c r="AB79" s="696">
        <v>0</v>
      </c>
      <c r="AC79" s="696">
        <v>0</v>
      </c>
      <c r="AD79" s="696">
        <v>0</v>
      </c>
      <c r="AE79" s="696">
        <v>0</v>
      </c>
      <c r="AF79" s="696">
        <v>0</v>
      </c>
      <c r="AG79" s="696">
        <v>0</v>
      </c>
      <c r="AH79" s="696">
        <v>0</v>
      </c>
      <c r="AI79" s="696">
        <v>0</v>
      </c>
      <c r="AJ79" s="696">
        <v>0</v>
      </c>
      <c r="AK79" s="696">
        <v>0</v>
      </c>
      <c r="AL79" s="696">
        <v>0</v>
      </c>
      <c r="AM79" s="696">
        <v>0</v>
      </c>
      <c r="AN79" s="696">
        <v>0</v>
      </c>
      <c r="AO79" s="697">
        <v>0</v>
      </c>
      <c r="AP79" s="632"/>
      <c r="AQ79" s="695">
        <v>0</v>
      </c>
      <c r="AR79" s="696">
        <v>854.05976269999996</v>
      </c>
      <c r="AS79" s="696">
        <v>854.05976269999996</v>
      </c>
      <c r="AT79" s="696">
        <v>854.05976269999996</v>
      </c>
      <c r="AU79" s="696">
        <v>854.05976269999996</v>
      </c>
      <c r="AV79" s="696">
        <v>0</v>
      </c>
      <c r="AW79" s="696">
        <v>0</v>
      </c>
      <c r="AX79" s="696">
        <v>0</v>
      </c>
      <c r="AY79" s="696">
        <v>0</v>
      </c>
      <c r="AZ79" s="696">
        <v>0</v>
      </c>
      <c r="BA79" s="696">
        <v>0</v>
      </c>
      <c r="BB79" s="696">
        <v>0</v>
      </c>
      <c r="BC79" s="696">
        <v>0</v>
      </c>
      <c r="BD79" s="696">
        <v>0</v>
      </c>
      <c r="BE79" s="696">
        <v>0</v>
      </c>
      <c r="BF79" s="696">
        <v>0</v>
      </c>
      <c r="BG79" s="696">
        <v>0</v>
      </c>
      <c r="BH79" s="696">
        <v>0</v>
      </c>
      <c r="BI79" s="696">
        <v>0</v>
      </c>
      <c r="BJ79" s="696">
        <v>0</v>
      </c>
      <c r="BK79" s="696">
        <v>0</v>
      </c>
      <c r="BL79" s="696">
        <v>0</v>
      </c>
      <c r="BM79" s="696">
        <v>0</v>
      </c>
      <c r="BN79" s="696">
        <v>0</v>
      </c>
      <c r="BO79" s="696">
        <v>0</v>
      </c>
      <c r="BP79" s="696">
        <v>0</v>
      </c>
      <c r="BQ79" s="696">
        <v>0</v>
      </c>
      <c r="BR79" s="696">
        <v>0</v>
      </c>
      <c r="BS79" s="696">
        <v>0</v>
      </c>
      <c r="BT79" s="697">
        <v>0</v>
      </c>
      <c r="BU79" s="163"/>
    </row>
    <row r="80" spans="2:73" ht="15.75">
      <c r="B80" s="691" t="s">
        <v>208</v>
      </c>
      <c r="C80" s="691" t="s">
        <v>737</v>
      </c>
      <c r="D80" s="691" t="s">
        <v>20</v>
      </c>
      <c r="E80" s="691" t="s">
        <v>720</v>
      </c>
      <c r="F80" s="691" t="s">
        <v>752</v>
      </c>
      <c r="G80" s="691" t="s">
        <v>735</v>
      </c>
      <c r="H80" s="691">
        <v>2012</v>
      </c>
      <c r="I80" s="643" t="s">
        <v>580</v>
      </c>
      <c r="J80" s="643" t="s">
        <v>588</v>
      </c>
      <c r="K80" s="632"/>
      <c r="L80" s="695">
        <v>0</v>
      </c>
      <c r="M80" s="696">
        <v>1.2072639080000001</v>
      </c>
      <c r="N80" s="696">
        <v>1.2072639080000001</v>
      </c>
      <c r="O80" s="696">
        <v>1.2072639080000001</v>
      </c>
      <c r="P80" s="696">
        <v>1.2072639080000001</v>
      </c>
      <c r="Q80" s="696">
        <v>0</v>
      </c>
      <c r="R80" s="696">
        <v>0</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2"/>
      <c r="AQ80" s="695">
        <v>0</v>
      </c>
      <c r="AR80" s="696">
        <v>5978.4183389999998</v>
      </c>
      <c r="AS80" s="696">
        <v>5978.4183389999998</v>
      </c>
      <c r="AT80" s="696">
        <v>5978.4183389999998</v>
      </c>
      <c r="AU80" s="696">
        <v>5978.4183389999998</v>
      </c>
      <c r="AV80" s="696">
        <v>0</v>
      </c>
      <c r="AW80" s="696">
        <v>0</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691" t="s">
        <v>208</v>
      </c>
      <c r="C81" s="691" t="s">
        <v>737</v>
      </c>
      <c r="D81" s="691" t="s">
        <v>20</v>
      </c>
      <c r="E81" s="691" t="s">
        <v>720</v>
      </c>
      <c r="F81" s="691" t="s">
        <v>752</v>
      </c>
      <c r="G81" s="691" t="s">
        <v>735</v>
      </c>
      <c r="H81" s="691">
        <v>2013</v>
      </c>
      <c r="I81" s="643" t="s">
        <v>580</v>
      </c>
      <c r="J81" s="643" t="s">
        <v>588</v>
      </c>
      <c r="K81" s="632"/>
      <c r="L81" s="695">
        <v>0</v>
      </c>
      <c r="M81" s="696">
        <v>0</v>
      </c>
      <c r="N81" s="696">
        <v>0.187040966</v>
      </c>
      <c r="O81" s="696">
        <v>0.187040966</v>
      </c>
      <c r="P81" s="696">
        <v>0.187040966</v>
      </c>
      <c r="Q81" s="696">
        <v>0.187040966</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2"/>
      <c r="AQ81" s="695">
        <v>0</v>
      </c>
      <c r="AR81" s="696">
        <v>0</v>
      </c>
      <c r="AS81" s="696">
        <v>1028.3230370000001</v>
      </c>
      <c r="AT81" s="696">
        <v>1028.3230370000001</v>
      </c>
      <c r="AU81" s="696">
        <v>1028.3230370000001</v>
      </c>
      <c r="AV81" s="696">
        <v>1028.3230370000001</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75">
      <c r="B82" s="691" t="s">
        <v>208</v>
      </c>
      <c r="C82" s="691" t="s">
        <v>737</v>
      </c>
      <c r="D82" s="691" t="s">
        <v>20</v>
      </c>
      <c r="E82" s="691" t="s">
        <v>720</v>
      </c>
      <c r="F82" s="691" t="s">
        <v>752</v>
      </c>
      <c r="G82" s="691" t="s">
        <v>735</v>
      </c>
      <c r="H82" s="691">
        <v>2013</v>
      </c>
      <c r="I82" s="643" t="s">
        <v>580</v>
      </c>
      <c r="J82" s="643" t="s">
        <v>588</v>
      </c>
      <c r="K82" s="632"/>
      <c r="L82" s="695">
        <v>0</v>
      </c>
      <c r="M82" s="696">
        <v>0</v>
      </c>
      <c r="N82" s="696">
        <v>26.45556496</v>
      </c>
      <c r="O82" s="696">
        <v>26.45556496</v>
      </c>
      <c r="P82" s="696">
        <v>26.45556496</v>
      </c>
      <c r="Q82" s="696">
        <v>26.45556496</v>
      </c>
      <c r="R82" s="696">
        <v>0</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2"/>
      <c r="AQ82" s="695">
        <v>0</v>
      </c>
      <c r="AR82" s="696">
        <v>0</v>
      </c>
      <c r="AS82" s="696">
        <v>145448.70869999999</v>
      </c>
      <c r="AT82" s="696">
        <v>145448.70869999999</v>
      </c>
      <c r="AU82" s="696">
        <v>145448.70869999999</v>
      </c>
      <c r="AV82" s="696">
        <v>145448.70869999999</v>
      </c>
      <c r="AW82" s="696">
        <v>0</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75">
      <c r="B83" s="691" t="s">
        <v>208</v>
      </c>
      <c r="C83" s="691" t="s">
        <v>737</v>
      </c>
      <c r="D83" s="691" t="s">
        <v>20</v>
      </c>
      <c r="E83" s="691" t="s">
        <v>720</v>
      </c>
      <c r="F83" s="691" t="s">
        <v>752</v>
      </c>
      <c r="G83" s="691" t="s">
        <v>735</v>
      </c>
      <c r="H83" s="691">
        <v>2014</v>
      </c>
      <c r="I83" s="643" t="s">
        <v>580</v>
      </c>
      <c r="J83" s="643" t="s">
        <v>595</v>
      </c>
      <c r="K83" s="632"/>
      <c r="L83" s="695">
        <v>0</v>
      </c>
      <c r="M83" s="696">
        <v>0</v>
      </c>
      <c r="N83" s="696">
        <v>0</v>
      </c>
      <c r="O83" s="696">
        <v>80.201583099999993</v>
      </c>
      <c r="P83" s="696">
        <v>80.201583099999993</v>
      </c>
      <c r="Q83" s="696">
        <v>80.201583099999993</v>
      </c>
      <c r="R83" s="696">
        <v>80.201583099999993</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2"/>
      <c r="AQ83" s="695">
        <v>0</v>
      </c>
      <c r="AR83" s="696">
        <v>0</v>
      </c>
      <c r="AS83" s="696">
        <v>0</v>
      </c>
      <c r="AT83" s="696">
        <v>391641.4203</v>
      </c>
      <c r="AU83" s="696">
        <v>391641.4203</v>
      </c>
      <c r="AV83" s="696">
        <v>391641.4203</v>
      </c>
      <c r="AW83" s="696">
        <v>391641.4203</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75">
      <c r="B84" s="691" t="s">
        <v>208</v>
      </c>
      <c r="C84" s="691" t="s">
        <v>737</v>
      </c>
      <c r="D84" s="691" t="s">
        <v>17</v>
      </c>
      <c r="E84" s="691" t="s">
        <v>720</v>
      </c>
      <c r="F84" s="691" t="s">
        <v>752</v>
      </c>
      <c r="G84" s="691" t="s">
        <v>735</v>
      </c>
      <c r="H84" s="691">
        <v>2012</v>
      </c>
      <c r="I84" s="643" t="s">
        <v>580</v>
      </c>
      <c r="J84" s="643" t="s">
        <v>588</v>
      </c>
      <c r="K84" s="632"/>
      <c r="L84" s="695">
        <v>0</v>
      </c>
      <c r="M84" s="696">
        <v>0.893088518</v>
      </c>
      <c r="N84" s="696">
        <v>0.893088518</v>
      </c>
      <c r="O84" s="696">
        <v>0.893088518</v>
      </c>
      <c r="P84" s="696">
        <v>0.893088518</v>
      </c>
      <c r="Q84" s="696">
        <v>0.893088518</v>
      </c>
      <c r="R84" s="696">
        <v>0.893088518</v>
      </c>
      <c r="S84" s="696">
        <v>0.893088518</v>
      </c>
      <c r="T84" s="696">
        <v>0.893088518</v>
      </c>
      <c r="U84" s="696">
        <v>0.893088518</v>
      </c>
      <c r="V84" s="696">
        <v>0.893088518</v>
      </c>
      <c r="W84" s="696">
        <v>0.893088518</v>
      </c>
      <c r="X84" s="696">
        <v>0.893088518</v>
      </c>
      <c r="Y84" s="696">
        <v>0.893088518</v>
      </c>
      <c r="Z84" s="696">
        <v>0.893088518</v>
      </c>
      <c r="AA84" s="696">
        <v>0.893088518</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2"/>
      <c r="AQ84" s="695">
        <v>0</v>
      </c>
      <c r="AR84" s="696">
        <v>1498.097902</v>
      </c>
      <c r="AS84" s="696">
        <v>1498.097902</v>
      </c>
      <c r="AT84" s="696">
        <v>1498.097902</v>
      </c>
      <c r="AU84" s="696">
        <v>1498.097902</v>
      </c>
      <c r="AV84" s="696">
        <v>1498.097902</v>
      </c>
      <c r="AW84" s="696">
        <v>1498.097902</v>
      </c>
      <c r="AX84" s="696">
        <v>1498.097902</v>
      </c>
      <c r="AY84" s="696">
        <v>1498.097902</v>
      </c>
      <c r="AZ84" s="696">
        <v>1498.097902</v>
      </c>
      <c r="BA84" s="696">
        <v>1498.097902</v>
      </c>
      <c r="BB84" s="696">
        <v>1498.097902</v>
      </c>
      <c r="BC84" s="696">
        <v>1498.097902</v>
      </c>
      <c r="BD84" s="696">
        <v>1498.097902</v>
      </c>
      <c r="BE84" s="696">
        <v>1498.097902</v>
      </c>
      <c r="BF84" s="696">
        <v>1498.097902</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691" t="s">
        <v>208</v>
      </c>
      <c r="C85" s="691" t="s">
        <v>737</v>
      </c>
      <c r="D85" s="691" t="s">
        <v>17</v>
      </c>
      <c r="E85" s="691" t="s">
        <v>720</v>
      </c>
      <c r="F85" s="691" t="s">
        <v>752</v>
      </c>
      <c r="G85" s="691" t="s">
        <v>735</v>
      </c>
      <c r="H85" s="691">
        <v>2013</v>
      </c>
      <c r="I85" s="643" t="s">
        <v>580</v>
      </c>
      <c r="J85" s="643" t="s">
        <v>588</v>
      </c>
      <c r="K85" s="632"/>
      <c r="L85" s="695">
        <v>0</v>
      </c>
      <c r="M85" s="696">
        <v>0</v>
      </c>
      <c r="N85" s="696">
        <v>20.04158773</v>
      </c>
      <c r="O85" s="696">
        <v>20.04158773</v>
      </c>
      <c r="P85" s="696">
        <v>20.04158773</v>
      </c>
      <c r="Q85" s="696">
        <v>20.04158773</v>
      </c>
      <c r="R85" s="696">
        <v>20.04158773</v>
      </c>
      <c r="S85" s="696">
        <v>20.04158773</v>
      </c>
      <c r="T85" s="696">
        <v>20.04158773</v>
      </c>
      <c r="U85" s="696">
        <v>20.04158773</v>
      </c>
      <c r="V85" s="696">
        <v>20.04158773</v>
      </c>
      <c r="W85" s="696">
        <v>20.04158773</v>
      </c>
      <c r="X85" s="696">
        <v>20.04158773</v>
      </c>
      <c r="Y85" s="696">
        <v>20.04158773</v>
      </c>
      <c r="Z85" s="696">
        <v>20.04158773</v>
      </c>
      <c r="AA85" s="696">
        <v>20.04158773</v>
      </c>
      <c r="AB85" s="696">
        <v>20.04158773</v>
      </c>
      <c r="AC85" s="696">
        <v>0</v>
      </c>
      <c r="AD85" s="696">
        <v>0</v>
      </c>
      <c r="AE85" s="696">
        <v>0</v>
      </c>
      <c r="AF85" s="696">
        <v>0</v>
      </c>
      <c r="AG85" s="696">
        <v>0</v>
      </c>
      <c r="AH85" s="696">
        <v>0</v>
      </c>
      <c r="AI85" s="696">
        <v>0</v>
      </c>
      <c r="AJ85" s="696">
        <v>0</v>
      </c>
      <c r="AK85" s="696">
        <v>0</v>
      </c>
      <c r="AL85" s="696">
        <v>0</v>
      </c>
      <c r="AM85" s="696">
        <v>0</v>
      </c>
      <c r="AN85" s="696">
        <v>0</v>
      </c>
      <c r="AO85" s="697">
        <v>0</v>
      </c>
      <c r="AP85" s="632"/>
      <c r="AQ85" s="695">
        <v>0</v>
      </c>
      <c r="AR85" s="696">
        <v>0</v>
      </c>
      <c r="AS85" s="696">
        <v>7792.1647270000003</v>
      </c>
      <c r="AT85" s="696">
        <v>7792.1647270000003</v>
      </c>
      <c r="AU85" s="696">
        <v>7792.1647270000003</v>
      </c>
      <c r="AV85" s="696">
        <v>7792.1647270000003</v>
      </c>
      <c r="AW85" s="696">
        <v>7792.1647270000003</v>
      </c>
      <c r="AX85" s="696">
        <v>7792.1647270000003</v>
      </c>
      <c r="AY85" s="696">
        <v>7792.1647270000003</v>
      </c>
      <c r="AZ85" s="696">
        <v>7792.1647270000003</v>
      </c>
      <c r="BA85" s="696">
        <v>7792.1647270000003</v>
      </c>
      <c r="BB85" s="696">
        <v>7792.1647270000003</v>
      </c>
      <c r="BC85" s="696">
        <v>7792.1647270000003</v>
      </c>
      <c r="BD85" s="696">
        <v>7792.1647270000003</v>
      </c>
      <c r="BE85" s="696">
        <v>7792.1647270000003</v>
      </c>
      <c r="BF85" s="696">
        <v>7792.1647270000003</v>
      </c>
      <c r="BG85" s="696">
        <v>7792.1647270000003</v>
      </c>
      <c r="BH85" s="696">
        <v>0</v>
      </c>
      <c r="BI85" s="696">
        <v>0</v>
      </c>
      <c r="BJ85" s="696">
        <v>0</v>
      </c>
      <c r="BK85" s="696">
        <v>0</v>
      </c>
      <c r="BL85" s="696">
        <v>0</v>
      </c>
      <c r="BM85" s="696">
        <v>0</v>
      </c>
      <c r="BN85" s="696">
        <v>0</v>
      </c>
      <c r="BO85" s="696">
        <v>0</v>
      </c>
      <c r="BP85" s="696">
        <v>0</v>
      </c>
      <c r="BQ85" s="696">
        <v>0</v>
      </c>
      <c r="BR85" s="696">
        <v>0</v>
      </c>
      <c r="BS85" s="696">
        <v>0</v>
      </c>
      <c r="BT85" s="697">
        <v>0</v>
      </c>
    </row>
    <row r="86" spans="2:73">
      <c r="B86" s="691" t="s">
        <v>208</v>
      </c>
      <c r="C86" s="691" t="s">
        <v>737</v>
      </c>
      <c r="D86" s="691" t="s">
        <v>17</v>
      </c>
      <c r="E86" s="691" t="s">
        <v>720</v>
      </c>
      <c r="F86" s="691" t="s">
        <v>752</v>
      </c>
      <c r="G86" s="691" t="s">
        <v>735</v>
      </c>
      <c r="H86" s="691">
        <v>2014</v>
      </c>
      <c r="I86" s="643" t="s">
        <v>580</v>
      </c>
      <c r="J86" s="643" t="s">
        <v>595</v>
      </c>
      <c r="K86" s="632"/>
      <c r="L86" s="695">
        <v>0</v>
      </c>
      <c r="M86" s="696">
        <v>0</v>
      </c>
      <c r="N86" s="696">
        <v>0</v>
      </c>
      <c r="O86" s="696">
        <v>30.328334129999998</v>
      </c>
      <c r="P86" s="696">
        <v>30.328334129999998</v>
      </c>
      <c r="Q86" s="696">
        <v>30.328334129999998</v>
      </c>
      <c r="R86" s="696">
        <v>30.328334129999998</v>
      </c>
      <c r="S86" s="696">
        <v>30.328334129999998</v>
      </c>
      <c r="T86" s="696">
        <v>30.328334129999998</v>
      </c>
      <c r="U86" s="696">
        <v>30.328334129999998</v>
      </c>
      <c r="V86" s="696">
        <v>30.328334129999998</v>
      </c>
      <c r="W86" s="696">
        <v>26.752832130000002</v>
      </c>
      <c r="X86" s="696">
        <v>26.752832130000002</v>
      </c>
      <c r="Y86" s="696">
        <v>26.752832130000002</v>
      </c>
      <c r="Z86" s="696">
        <v>26.752832130000002</v>
      </c>
      <c r="AA86" s="696">
        <v>12.356045010000001</v>
      </c>
      <c r="AB86" s="696">
        <v>12.356045010000001</v>
      </c>
      <c r="AC86" s="696">
        <v>12.07441861</v>
      </c>
      <c r="AD86" s="696">
        <v>0</v>
      </c>
      <c r="AE86" s="696">
        <v>0</v>
      </c>
      <c r="AF86" s="696">
        <v>0</v>
      </c>
      <c r="AG86" s="696">
        <v>0</v>
      </c>
      <c r="AH86" s="696">
        <v>0</v>
      </c>
      <c r="AI86" s="696">
        <v>0</v>
      </c>
      <c r="AJ86" s="696">
        <v>0</v>
      </c>
      <c r="AK86" s="696">
        <v>0</v>
      </c>
      <c r="AL86" s="696">
        <v>0</v>
      </c>
      <c r="AM86" s="696">
        <v>0</v>
      </c>
      <c r="AN86" s="696">
        <v>0</v>
      </c>
      <c r="AO86" s="697">
        <v>0</v>
      </c>
      <c r="AP86" s="632"/>
      <c r="AQ86" s="695">
        <v>0</v>
      </c>
      <c r="AR86" s="696">
        <v>0</v>
      </c>
      <c r="AS86" s="696">
        <v>0</v>
      </c>
      <c r="AT86" s="696">
        <v>147946.5153</v>
      </c>
      <c r="AU86" s="696">
        <v>147946.5153</v>
      </c>
      <c r="AV86" s="696">
        <v>147946.5153</v>
      </c>
      <c r="AW86" s="696">
        <v>147946.5153</v>
      </c>
      <c r="AX86" s="696">
        <v>147946.5153</v>
      </c>
      <c r="AY86" s="696">
        <v>147946.5153</v>
      </c>
      <c r="AZ86" s="696">
        <v>147946.5153</v>
      </c>
      <c r="BA86" s="696">
        <v>147946.5153</v>
      </c>
      <c r="BB86" s="696">
        <v>136072.56330000001</v>
      </c>
      <c r="BC86" s="696">
        <v>136072.56330000001</v>
      </c>
      <c r="BD86" s="696">
        <v>136072.56330000001</v>
      </c>
      <c r="BE86" s="696">
        <v>136072.56330000001</v>
      </c>
      <c r="BF86" s="696">
        <v>89322.760829999999</v>
      </c>
      <c r="BG86" s="696">
        <v>89322.760829999999</v>
      </c>
      <c r="BH86" s="696">
        <v>87618.628830000001</v>
      </c>
      <c r="BI86" s="696">
        <v>0</v>
      </c>
      <c r="BJ86" s="696">
        <v>0</v>
      </c>
      <c r="BK86" s="696">
        <v>0</v>
      </c>
      <c r="BL86" s="696">
        <v>0</v>
      </c>
      <c r="BM86" s="696">
        <v>0</v>
      </c>
      <c r="BN86" s="696">
        <v>0</v>
      </c>
      <c r="BO86" s="696">
        <v>0</v>
      </c>
      <c r="BP86" s="696">
        <v>0</v>
      </c>
      <c r="BQ86" s="696">
        <v>0</v>
      </c>
      <c r="BR86" s="696">
        <v>0</v>
      </c>
      <c r="BS86" s="696">
        <v>0</v>
      </c>
      <c r="BT86" s="697">
        <v>0</v>
      </c>
    </row>
    <row r="87" spans="2:73">
      <c r="B87" s="691" t="s">
        <v>208</v>
      </c>
      <c r="C87" s="691" t="s">
        <v>737</v>
      </c>
      <c r="D87" s="691" t="s">
        <v>22</v>
      </c>
      <c r="E87" s="691" t="s">
        <v>720</v>
      </c>
      <c r="F87" s="691" t="s">
        <v>752</v>
      </c>
      <c r="G87" s="691" t="s">
        <v>735</v>
      </c>
      <c r="H87" s="691">
        <v>2012</v>
      </c>
      <c r="I87" s="643" t="s">
        <v>580</v>
      </c>
      <c r="J87" s="643" t="s">
        <v>588</v>
      </c>
      <c r="K87" s="632"/>
      <c r="L87" s="695">
        <v>0</v>
      </c>
      <c r="M87" s="696">
        <v>83.47</v>
      </c>
      <c r="N87" s="696">
        <v>83.47</v>
      </c>
      <c r="O87" s="696">
        <v>83.47</v>
      </c>
      <c r="P87" s="696">
        <v>75.28</v>
      </c>
      <c r="Q87" s="696">
        <v>75.28</v>
      </c>
      <c r="R87" s="696">
        <v>75.28</v>
      </c>
      <c r="S87" s="696">
        <v>72.02</v>
      </c>
      <c r="T87" s="696">
        <v>72.02</v>
      </c>
      <c r="U87" s="696">
        <v>72.02</v>
      </c>
      <c r="V87" s="696">
        <v>52.55</v>
      </c>
      <c r="W87" s="696">
        <v>9.69</v>
      </c>
      <c r="X87" s="696">
        <v>9.69</v>
      </c>
      <c r="Y87" s="696">
        <v>8.6199999999999992</v>
      </c>
      <c r="Z87" s="696">
        <v>8.6199999999999992</v>
      </c>
      <c r="AA87" s="696">
        <v>8.6199999999999992</v>
      </c>
      <c r="AB87" s="696">
        <v>6.17</v>
      </c>
      <c r="AC87" s="696">
        <v>0</v>
      </c>
      <c r="AD87" s="696">
        <v>0</v>
      </c>
      <c r="AE87" s="696">
        <v>0</v>
      </c>
      <c r="AF87" s="696">
        <v>0</v>
      </c>
      <c r="AG87" s="696">
        <v>0</v>
      </c>
      <c r="AH87" s="696">
        <v>0</v>
      </c>
      <c r="AI87" s="696">
        <v>0</v>
      </c>
      <c r="AJ87" s="696">
        <v>0</v>
      </c>
      <c r="AK87" s="696">
        <v>0</v>
      </c>
      <c r="AL87" s="696">
        <v>0</v>
      </c>
      <c r="AM87" s="696">
        <v>0</v>
      </c>
      <c r="AN87" s="696">
        <v>0</v>
      </c>
      <c r="AO87" s="697">
        <v>0</v>
      </c>
      <c r="AP87" s="632"/>
      <c r="AQ87" s="695">
        <v>0</v>
      </c>
      <c r="AR87" s="696">
        <v>515493.00000000006</v>
      </c>
      <c r="AS87" s="696">
        <v>515493.00000000006</v>
      </c>
      <c r="AT87" s="696">
        <v>515493.00000000006</v>
      </c>
      <c r="AU87" s="696">
        <v>485898</v>
      </c>
      <c r="AV87" s="696">
        <v>485898</v>
      </c>
      <c r="AW87" s="696">
        <v>485898</v>
      </c>
      <c r="AX87" s="696">
        <v>464426</v>
      </c>
      <c r="AY87" s="696">
        <v>464426</v>
      </c>
      <c r="AZ87" s="696">
        <v>464426</v>
      </c>
      <c r="BA87" s="696">
        <v>336121</v>
      </c>
      <c r="BB87" s="696">
        <v>53773</v>
      </c>
      <c r="BC87" s="696">
        <v>53773</v>
      </c>
      <c r="BD87" s="696">
        <v>49918</v>
      </c>
      <c r="BE87" s="696">
        <v>49918</v>
      </c>
      <c r="BF87" s="696">
        <v>49918</v>
      </c>
      <c r="BG87" s="696">
        <v>35694</v>
      </c>
      <c r="BH87" s="696">
        <v>0</v>
      </c>
      <c r="BI87" s="696">
        <v>0</v>
      </c>
      <c r="BJ87" s="696">
        <v>0</v>
      </c>
      <c r="BK87" s="696">
        <v>0</v>
      </c>
      <c r="BL87" s="696">
        <v>0</v>
      </c>
      <c r="BM87" s="696">
        <v>0</v>
      </c>
      <c r="BN87" s="696">
        <v>0</v>
      </c>
      <c r="BO87" s="696">
        <v>0</v>
      </c>
      <c r="BP87" s="696">
        <v>0</v>
      </c>
      <c r="BQ87" s="696">
        <v>0</v>
      </c>
      <c r="BR87" s="696">
        <v>0</v>
      </c>
      <c r="BS87" s="696">
        <v>0</v>
      </c>
      <c r="BT87" s="697">
        <v>0</v>
      </c>
    </row>
    <row r="88" spans="2:73">
      <c r="B88" s="691" t="s">
        <v>208</v>
      </c>
      <c r="C88" s="691" t="s">
        <v>737</v>
      </c>
      <c r="D88" s="691" t="s">
        <v>22</v>
      </c>
      <c r="E88" s="691" t="s">
        <v>720</v>
      </c>
      <c r="F88" s="691" t="s">
        <v>752</v>
      </c>
      <c r="G88" s="691" t="s">
        <v>735</v>
      </c>
      <c r="H88" s="691">
        <v>2013</v>
      </c>
      <c r="I88" s="643" t="s">
        <v>580</v>
      </c>
      <c r="J88" s="643" t="s">
        <v>588</v>
      </c>
      <c r="K88" s="632"/>
      <c r="L88" s="695">
        <v>0</v>
      </c>
      <c r="M88" s="696">
        <v>0</v>
      </c>
      <c r="N88" s="696">
        <v>187.84411929999999</v>
      </c>
      <c r="O88" s="696">
        <v>185.1243576</v>
      </c>
      <c r="P88" s="696">
        <v>185.1243576</v>
      </c>
      <c r="Q88" s="696">
        <v>185.1243576</v>
      </c>
      <c r="R88" s="696">
        <v>183.1284617</v>
      </c>
      <c r="S88" s="696">
        <v>182.31521179999999</v>
      </c>
      <c r="T88" s="696">
        <v>182.31521179999999</v>
      </c>
      <c r="U88" s="696">
        <v>182.31521179999999</v>
      </c>
      <c r="V88" s="696">
        <v>164.72144890000001</v>
      </c>
      <c r="W88" s="696">
        <v>158.79305539999999</v>
      </c>
      <c r="X88" s="696">
        <v>150.87052220000001</v>
      </c>
      <c r="Y88" s="696">
        <v>150.87052220000001</v>
      </c>
      <c r="Z88" s="696">
        <v>144.30045050000001</v>
      </c>
      <c r="AA88" s="696">
        <v>118.6326007</v>
      </c>
      <c r="AB88" s="696">
        <v>118.6326007</v>
      </c>
      <c r="AC88" s="696">
        <v>96.815525750000006</v>
      </c>
      <c r="AD88" s="696">
        <v>6.9990560720000001</v>
      </c>
      <c r="AE88" s="696">
        <v>6.9509141830000001</v>
      </c>
      <c r="AF88" s="696">
        <v>6.9509141830000001</v>
      </c>
      <c r="AG88" s="696">
        <v>6.9509141830000001</v>
      </c>
      <c r="AH88" s="696">
        <v>0</v>
      </c>
      <c r="AI88" s="696">
        <v>0</v>
      </c>
      <c r="AJ88" s="696">
        <v>0</v>
      </c>
      <c r="AK88" s="696">
        <v>0</v>
      </c>
      <c r="AL88" s="696">
        <v>0</v>
      </c>
      <c r="AM88" s="696">
        <v>0</v>
      </c>
      <c r="AN88" s="696">
        <v>0</v>
      </c>
      <c r="AO88" s="697">
        <v>0</v>
      </c>
      <c r="AP88" s="632"/>
      <c r="AQ88" s="698">
        <v>0</v>
      </c>
      <c r="AR88" s="699">
        <v>0</v>
      </c>
      <c r="AS88" s="699">
        <v>641866.09649999999</v>
      </c>
      <c r="AT88" s="699">
        <v>631921.64800000004</v>
      </c>
      <c r="AU88" s="699">
        <v>631921.64800000004</v>
      </c>
      <c r="AV88" s="699">
        <v>631921.64800000004</v>
      </c>
      <c r="AW88" s="699">
        <v>624968.96759999997</v>
      </c>
      <c r="AX88" s="699">
        <v>619889.79879999999</v>
      </c>
      <c r="AY88" s="699">
        <v>619889.79879999999</v>
      </c>
      <c r="AZ88" s="699">
        <v>619611.19830000005</v>
      </c>
      <c r="BA88" s="699">
        <v>555671.82250000001</v>
      </c>
      <c r="BB88" s="699">
        <v>518645.92189999996</v>
      </c>
      <c r="BC88" s="699">
        <v>458841.71</v>
      </c>
      <c r="BD88" s="699">
        <v>456531.7047</v>
      </c>
      <c r="BE88" s="699">
        <v>415626.88770000002</v>
      </c>
      <c r="BF88" s="699">
        <v>324657.8664</v>
      </c>
      <c r="BG88" s="699">
        <v>324657.8664</v>
      </c>
      <c r="BH88" s="699">
        <v>265136.50339999999</v>
      </c>
      <c r="BI88" s="699">
        <v>19709.395680000001</v>
      </c>
      <c r="BJ88" s="699">
        <v>19484.397519999999</v>
      </c>
      <c r="BK88" s="699">
        <v>19484.397519999999</v>
      </c>
      <c r="BL88" s="699">
        <v>19484.397519999999</v>
      </c>
      <c r="BM88" s="699">
        <v>0</v>
      </c>
      <c r="BN88" s="699">
        <v>0</v>
      </c>
      <c r="BO88" s="699">
        <v>0</v>
      </c>
      <c r="BP88" s="699">
        <v>0</v>
      </c>
      <c r="BQ88" s="699">
        <v>0</v>
      </c>
      <c r="BR88" s="699">
        <v>0</v>
      </c>
      <c r="BS88" s="699">
        <v>0</v>
      </c>
      <c r="BT88" s="700">
        <v>0</v>
      </c>
    </row>
    <row r="89" spans="2:73">
      <c r="B89" s="691" t="s">
        <v>208</v>
      </c>
      <c r="C89" s="691" t="s">
        <v>737</v>
      </c>
      <c r="D89" s="691" t="s">
        <v>22</v>
      </c>
      <c r="E89" s="691" t="s">
        <v>720</v>
      </c>
      <c r="F89" s="691" t="s">
        <v>752</v>
      </c>
      <c r="G89" s="691" t="s">
        <v>735</v>
      </c>
      <c r="H89" s="691">
        <v>2014</v>
      </c>
      <c r="I89" s="643" t="s">
        <v>580</v>
      </c>
      <c r="J89" s="643" t="s">
        <v>595</v>
      </c>
      <c r="K89" s="632"/>
      <c r="L89" s="695">
        <v>0</v>
      </c>
      <c r="M89" s="696">
        <v>0</v>
      </c>
      <c r="N89" s="696">
        <v>0</v>
      </c>
      <c r="O89" s="696">
        <v>805.3690881</v>
      </c>
      <c r="P89" s="696">
        <v>805.3690881</v>
      </c>
      <c r="Q89" s="696">
        <v>805.3690881</v>
      </c>
      <c r="R89" s="696">
        <v>795.70820830000002</v>
      </c>
      <c r="S89" s="696">
        <v>795.70820830000002</v>
      </c>
      <c r="T89" s="696">
        <v>795.70820830000002</v>
      </c>
      <c r="U89" s="696">
        <v>772.59946420000006</v>
      </c>
      <c r="V89" s="696">
        <v>772.59946420000006</v>
      </c>
      <c r="W89" s="696">
        <v>754.79127889999995</v>
      </c>
      <c r="X89" s="696">
        <v>656.89141659999996</v>
      </c>
      <c r="Y89" s="696">
        <v>554.94444180000005</v>
      </c>
      <c r="Z89" s="696">
        <v>547.19166370000005</v>
      </c>
      <c r="AA89" s="696">
        <v>491.29770980000001</v>
      </c>
      <c r="AB89" s="696">
        <v>491.29770980000001</v>
      </c>
      <c r="AC89" s="696">
        <v>491.29770980000001</v>
      </c>
      <c r="AD89" s="696">
        <v>351.46640189999999</v>
      </c>
      <c r="AE89" s="696">
        <v>44.193709439999999</v>
      </c>
      <c r="AF89" s="696">
        <v>44.193709439999999</v>
      </c>
      <c r="AG89" s="696">
        <v>44.193709439999999</v>
      </c>
      <c r="AH89" s="696">
        <v>44.193709439999999</v>
      </c>
      <c r="AI89" s="696">
        <v>0</v>
      </c>
      <c r="AJ89" s="696">
        <v>0</v>
      </c>
      <c r="AK89" s="696">
        <v>0</v>
      </c>
      <c r="AL89" s="696">
        <v>0</v>
      </c>
      <c r="AM89" s="696">
        <v>0</v>
      </c>
      <c r="AN89" s="696">
        <v>0</v>
      </c>
      <c r="AO89" s="697">
        <v>0</v>
      </c>
      <c r="AP89" s="632"/>
      <c r="AQ89" s="692">
        <v>0</v>
      </c>
      <c r="AR89" s="693">
        <v>0</v>
      </c>
      <c r="AS89" s="693">
        <v>0</v>
      </c>
      <c r="AT89" s="693">
        <v>4881352.5070000002</v>
      </c>
      <c r="AU89" s="693">
        <v>4881352.5070000002</v>
      </c>
      <c r="AV89" s="693">
        <v>4881352.5070000002</v>
      </c>
      <c r="AW89" s="693">
        <v>4847681.28</v>
      </c>
      <c r="AX89" s="693">
        <v>4847681.28</v>
      </c>
      <c r="AY89" s="693">
        <v>4847681.28</v>
      </c>
      <c r="AZ89" s="693">
        <v>4684281.6919999998</v>
      </c>
      <c r="BA89" s="693">
        <v>4684281.6919999998</v>
      </c>
      <c r="BB89" s="693">
        <v>4543471.8660000004</v>
      </c>
      <c r="BC89" s="693">
        <v>3819788.08</v>
      </c>
      <c r="BD89" s="693">
        <v>3055763.5920000002</v>
      </c>
      <c r="BE89" s="693">
        <v>2945396.2680000002</v>
      </c>
      <c r="BF89" s="693">
        <v>2589896.4849999999</v>
      </c>
      <c r="BG89" s="693">
        <v>2589896.4849999999</v>
      </c>
      <c r="BH89" s="693">
        <v>2589896.4849999999</v>
      </c>
      <c r="BI89" s="693">
        <v>1737171.1240000001</v>
      </c>
      <c r="BJ89" s="693">
        <v>108341.8861</v>
      </c>
      <c r="BK89" s="693">
        <v>108341.8861</v>
      </c>
      <c r="BL89" s="693">
        <v>108341.8861</v>
      </c>
      <c r="BM89" s="693">
        <v>108341.8861</v>
      </c>
      <c r="BN89" s="693">
        <v>0</v>
      </c>
      <c r="BO89" s="693">
        <v>0</v>
      </c>
      <c r="BP89" s="693">
        <v>0</v>
      </c>
      <c r="BQ89" s="693">
        <v>0</v>
      </c>
      <c r="BR89" s="693">
        <v>0</v>
      </c>
      <c r="BS89" s="693">
        <v>0</v>
      </c>
      <c r="BT89" s="694">
        <v>0</v>
      </c>
    </row>
    <row r="90" spans="2:73">
      <c r="B90" s="691" t="s">
        <v>208</v>
      </c>
      <c r="C90" s="691" t="s">
        <v>734</v>
      </c>
      <c r="D90" s="691" t="s">
        <v>2</v>
      </c>
      <c r="E90" s="691" t="s">
        <v>720</v>
      </c>
      <c r="F90" s="691" t="s">
        <v>29</v>
      </c>
      <c r="G90" s="691" t="s">
        <v>735</v>
      </c>
      <c r="H90" s="691">
        <v>2014</v>
      </c>
      <c r="I90" s="643" t="s">
        <v>580</v>
      </c>
      <c r="J90" s="643" t="s">
        <v>595</v>
      </c>
      <c r="K90" s="632"/>
      <c r="L90" s="695">
        <v>0</v>
      </c>
      <c r="M90" s="696">
        <v>0</v>
      </c>
      <c r="N90" s="696">
        <v>0</v>
      </c>
      <c r="O90" s="696">
        <v>29.421562059999999</v>
      </c>
      <c r="P90" s="696">
        <v>29.421562059999999</v>
      </c>
      <c r="Q90" s="696">
        <v>29.421562059999999</v>
      </c>
      <c r="R90" s="696">
        <v>29.421562059999999</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7">
        <v>0</v>
      </c>
      <c r="AP90" s="632"/>
      <c r="AQ90" s="695">
        <v>0</v>
      </c>
      <c r="AR90" s="696">
        <v>0</v>
      </c>
      <c r="AS90" s="696">
        <v>0</v>
      </c>
      <c r="AT90" s="696">
        <v>52460.462670000001</v>
      </c>
      <c r="AU90" s="696">
        <v>52460.462670000001</v>
      </c>
      <c r="AV90" s="696">
        <v>52460.462670000001</v>
      </c>
      <c r="AW90" s="696">
        <v>52460.462670000001</v>
      </c>
      <c r="AX90" s="696">
        <v>0</v>
      </c>
      <c r="AY90" s="696">
        <v>0</v>
      </c>
      <c r="AZ90" s="696">
        <v>0</v>
      </c>
      <c r="BA90" s="696">
        <v>0</v>
      </c>
      <c r="BB90" s="696">
        <v>0</v>
      </c>
      <c r="BC90" s="696">
        <v>0</v>
      </c>
      <c r="BD90" s="696">
        <v>0</v>
      </c>
      <c r="BE90" s="696">
        <v>0</v>
      </c>
      <c r="BF90" s="696">
        <v>0</v>
      </c>
      <c r="BG90" s="696">
        <v>0</v>
      </c>
      <c r="BH90" s="696">
        <v>0</v>
      </c>
      <c r="BI90" s="696">
        <v>0</v>
      </c>
      <c r="BJ90" s="696">
        <v>0</v>
      </c>
      <c r="BK90" s="696">
        <v>0</v>
      </c>
      <c r="BL90" s="696">
        <v>0</v>
      </c>
      <c r="BM90" s="696">
        <v>0</v>
      </c>
      <c r="BN90" s="696">
        <v>0</v>
      </c>
      <c r="BO90" s="696">
        <v>0</v>
      </c>
      <c r="BP90" s="696">
        <v>0</v>
      </c>
      <c r="BQ90" s="696">
        <v>0</v>
      </c>
      <c r="BR90" s="696">
        <v>0</v>
      </c>
      <c r="BS90" s="696">
        <v>0</v>
      </c>
      <c r="BT90" s="697">
        <v>0</v>
      </c>
    </row>
    <row r="91" spans="2:73">
      <c r="B91" s="691" t="s">
        <v>208</v>
      </c>
      <c r="C91" s="691" t="s">
        <v>734</v>
      </c>
      <c r="D91" s="691" t="s">
        <v>1</v>
      </c>
      <c r="E91" s="691" t="s">
        <v>720</v>
      </c>
      <c r="F91" s="691" t="s">
        <v>29</v>
      </c>
      <c r="G91" s="691" t="s">
        <v>735</v>
      </c>
      <c r="H91" s="691">
        <v>2014</v>
      </c>
      <c r="I91" s="643" t="s">
        <v>580</v>
      </c>
      <c r="J91" s="643" t="s">
        <v>595</v>
      </c>
      <c r="K91" s="632"/>
      <c r="L91" s="695">
        <v>0</v>
      </c>
      <c r="M91" s="696">
        <v>0</v>
      </c>
      <c r="N91" s="696">
        <v>0</v>
      </c>
      <c r="O91" s="696">
        <v>0.23350859500000001</v>
      </c>
      <c r="P91" s="696">
        <v>0.23350859500000001</v>
      </c>
      <c r="Q91" s="696">
        <v>0.23350859500000001</v>
      </c>
      <c r="R91" s="696">
        <v>0</v>
      </c>
      <c r="S91" s="696">
        <v>0</v>
      </c>
      <c r="T91" s="696">
        <v>0</v>
      </c>
      <c r="U91" s="696">
        <v>0</v>
      </c>
      <c r="V91" s="696">
        <v>0</v>
      </c>
      <c r="W91" s="696">
        <v>0</v>
      </c>
      <c r="X91" s="696">
        <v>0</v>
      </c>
      <c r="Y91" s="696">
        <v>0</v>
      </c>
      <c r="Z91" s="696">
        <v>0</v>
      </c>
      <c r="AA91" s="696">
        <v>0</v>
      </c>
      <c r="AB91" s="696">
        <v>0</v>
      </c>
      <c r="AC91" s="696">
        <v>0</v>
      </c>
      <c r="AD91" s="696">
        <v>0</v>
      </c>
      <c r="AE91" s="696">
        <v>0</v>
      </c>
      <c r="AF91" s="696">
        <v>0</v>
      </c>
      <c r="AG91" s="696">
        <v>0</v>
      </c>
      <c r="AH91" s="696">
        <v>0</v>
      </c>
      <c r="AI91" s="696">
        <v>0</v>
      </c>
      <c r="AJ91" s="696">
        <v>0</v>
      </c>
      <c r="AK91" s="696">
        <v>0</v>
      </c>
      <c r="AL91" s="696">
        <v>0</v>
      </c>
      <c r="AM91" s="696">
        <v>0</v>
      </c>
      <c r="AN91" s="696">
        <v>0</v>
      </c>
      <c r="AO91" s="697">
        <v>0</v>
      </c>
      <c r="AP91" s="632"/>
      <c r="AQ91" s="695">
        <v>0</v>
      </c>
      <c r="AR91" s="696">
        <v>0</v>
      </c>
      <c r="AS91" s="696">
        <v>0</v>
      </c>
      <c r="AT91" s="696">
        <v>208.81609320000001</v>
      </c>
      <c r="AU91" s="696">
        <v>208.81609320000001</v>
      </c>
      <c r="AV91" s="696">
        <v>208.81609320000001</v>
      </c>
      <c r="AW91" s="696">
        <v>0</v>
      </c>
      <c r="AX91" s="696">
        <v>0</v>
      </c>
      <c r="AY91" s="696">
        <v>0</v>
      </c>
      <c r="AZ91" s="696">
        <v>0</v>
      </c>
      <c r="BA91" s="696">
        <v>0</v>
      </c>
      <c r="BB91" s="696">
        <v>0</v>
      </c>
      <c r="BC91" s="696">
        <v>0</v>
      </c>
      <c r="BD91" s="696">
        <v>0</v>
      </c>
      <c r="BE91" s="696">
        <v>0</v>
      </c>
      <c r="BF91" s="696">
        <v>0</v>
      </c>
      <c r="BG91" s="696">
        <v>0</v>
      </c>
      <c r="BH91" s="696">
        <v>0</v>
      </c>
      <c r="BI91" s="696">
        <v>0</v>
      </c>
      <c r="BJ91" s="696">
        <v>0</v>
      </c>
      <c r="BK91" s="696">
        <v>0</v>
      </c>
      <c r="BL91" s="696">
        <v>0</v>
      </c>
      <c r="BM91" s="696">
        <v>0</v>
      </c>
      <c r="BN91" s="696">
        <v>0</v>
      </c>
      <c r="BO91" s="696">
        <v>0</v>
      </c>
      <c r="BP91" s="696">
        <v>0</v>
      </c>
      <c r="BQ91" s="696">
        <v>0</v>
      </c>
      <c r="BR91" s="696">
        <v>0</v>
      </c>
      <c r="BS91" s="696">
        <v>0</v>
      </c>
      <c r="BT91" s="697">
        <v>0</v>
      </c>
    </row>
    <row r="92" spans="2:73">
      <c r="B92" s="691" t="s">
        <v>208</v>
      </c>
      <c r="C92" s="691" t="s">
        <v>734</v>
      </c>
      <c r="D92" s="691" t="s">
        <v>1</v>
      </c>
      <c r="E92" s="691" t="s">
        <v>720</v>
      </c>
      <c r="F92" s="691" t="s">
        <v>29</v>
      </c>
      <c r="G92" s="691" t="s">
        <v>735</v>
      </c>
      <c r="H92" s="691">
        <v>2014</v>
      </c>
      <c r="I92" s="643" t="s">
        <v>580</v>
      </c>
      <c r="J92" s="643" t="s">
        <v>595</v>
      </c>
      <c r="K92" s="632"/>
      <c r="L92" s="695">
        <v>0</v>
      </c>
      <c r="M92" s="696">
        <v>0</v>
      </c>
      <c r="N92" s="696">
        <v>0</v>
      </c>
      <c r="O92" s="696">
        <v>0.70795933700000002</v>
      </c>
      <c r="P92" s="696">
        <v>0.70795933700000002</v>
      </c>
      <c r="Q92" s="696">
        <v>0.70795933700000002</v>
      </c>
      <c r="R92" s="696">
        <v>0.70795933700000002</v>
      </c>
      <c r="S92" s="696">
        <v>0</v>
      </c>
      <c r="T92" s="696">
        <v>0</v>
      </c>
      <c r="U92" s="696">
        <v>0</v>
      </c>
      <c r="V92" s="696">
        <v>0</v>
      </c>
      <c r="W92" s="696">
        <v>0</v>
      </c>
      <c r="X92" s="696">
        <v>0</v>
      </c>
      <c r="Y92" s="696">
        <v>0</v>
      </c>
      <c r="Z92" s="696">
        <v>0</v>
      </c>
      <c r="AA92" s="696">
        <v>0</v>
      </c>
      <c r="AB92" s="696">
        <v>0</v>
      </c>
      <c r="AC92" s="696">
        <v>0</v>
      </c>
      <c r="AD92" s="696">
        <v>0</v>
      </c>
      <c r="AE92" s="696">
        <v>0</v>
      </c>
      <c r="AF92" s="696">
        <v>0</v>
      </c>
      <c r="AG92" s="696">
        <v>0</v>
      </c>
      <c r="AH92" s="696">
        <v>0</v>
      </c>
      <c r="AI92" s="696">
        <v>0</v>
      </c>
      <c r="AJ92" s="696">
        <v>0</v>
      </c>
      <c r="AK92" s="696">
        <v>0</v>
      </c>
      <c r="AL92" s="696">
        <v>0</v>
      </c>
      <c r="AM92" s="696">
        <v>0</v>
      </c>
      <c r="AN92" s="696">
        <v>0</v>
      </c>
      <c r="AO92" s="697">
        <v>0</v>
      </c>
      <c r="AP92" s="632"/>
      <c r="AQ92" s="695">
        <v>0</v>
      </c>
      <c r="AR92" s="696">
        <v>0</v>
      </c>
      <c r="AS92" s="696">
        <v>0</v>
      </c>
      <c r="AT92" s="696">
        <v>1262.335233</v>
      </c>
      <c r="AU92" s="696">
        <v>1262.335233</v>
      </c>
      <c r="AV92" s="696">
        <v>1262.335233</v>
      </c>
      <c r="AW92" s="696">
        <v>1262.335233</v>
      </c>
      <c r="AX92" s="696">
        <v>0</v>
      </c>
      <c r="AY92" s="696">
        <v>0</v>
      </c>
      <c r="AZ92" s="696">
        <v>0</v>
      </c>
      <c r="BA92" s="696">
        <v>0</v>
      </c>
      <c r="BB92" s="696">
        <v>0</v>
      </c>
      <c r="BC92" s="696">
        <v>0</v>
      </c>
      <c r="BD92" s="696">
        <v>0</v>
      </c>
      <c r="BE92" s="696">
        <v>0</v>
      </c>
      <c r="BF92" s="696">
        <v>0</v>
      </c>
      <c r="BG92" s="696">
        <v>0</v>
      </c>
      <c r="BH92" s="696">
        <v>0</v>
      </c>
      <c r="BI92" s="696">
        <v>0</v>
      </c>
      <c r="BJ92" s="696">
        <v>0</v>
      </c>
      <c r="BK92" s="696">
        <v>0</v>
      </c>
      <c r="BL92" s="696">
        <v>0</v>
      </c>
      <c r="BM92" s="696">
        <v>0</v>
      </c>
      <c r="BN92" s="696">
        <v>0</v>
      </c>
      <c r="BO92" s="696">
        <v>0</v>
      </c>
      <c r="BP92" s="696">
        <v>0</v>
      </c>
      <c r="BQ92" s="696">
        <v>0</v>
      </c>
      <c r="BR92" s="696">
        <v>0</v>
      </c>
      <c r="BS92" s="696">
        <v>0</v>
      </c>
      <c r="BT92" s="697">
        <v>0</v>
      </c>
    </row>
    <row r="93" spans="2:73">
      <c r="B93" s="691" t="s">
        <v>208</v>
      </c>
      <c r="C93" s="691" t="s">
        <v>734</v>
      </c>
      <c r="D93" s="691" t="s">
        <v>1</v>
      </c>
      <c r="E93" s="691" t="s">
        <v>720</v>
      </c>
      <c r="F93" s="691" t="s">
        <v>29</v>
      </c>
      <c r="G93" s="691" t="s">
        <v>735</v>
      </c>
      <c r="H93" s="691">
        <v>2014</v>
      </c>
      <c r="I93" s="643" t="s">
        <v>580</v>
      </c>
      <c r="J93" s="643" t="s">
        <v>595</v>
      </c>
      <c r="K93" s="632"/>
      <c r="L93" s="695">
        <v>0</v>
      </c>
      <c r="M93" s="696">
        <v>0</v>
      </c>
      <c r="N93" s="696">
        <v>0</v>
      </c>
      <c r="O93" s="696">
        <v>4.8077691353764376</v>
      </c>
      <c r="P93" s="696">
        <v>4.8077691353764376</v>
      </c>
      <c r="Q93" s="696">
        <v>4.8077691353764376</v>
      </c>
      <c r="R93" s="696">
        <v>4.8077691353764376</v>
      </c>
      <c r="S93" s="696">
        <v>0</v>
      </c>
      <c r="T93" s="696">
        <v>0</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2"/>
      <c r="AQ93" s="695">
        <v>0</v>
      </c>
      <c r="AR93" s="696">
        <v>0</v>
      </c>
      <c r="AS93" s="696">
        <v>0</v>
      </c>
      <c r="AT93" s="696">
        <v>34810.982073569234</v>
      </c>
      <c r="AU93" s="696">
        <v>34810.982073569234</v>
      </c>
      <c r="AV93" s="696">
        <v>34810.982073569234</v>
      </c>
      <c r="AW93" s="696">
        <v>34810.982073569234</v>
      </c>
      <c r="AX93" s="696">
        <v>0</v>
      </c>
      <c r="AY93" s="696">
        <v>0</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c r="B94" s="691" t="s">
        <v>208</v>
      </c>
      <c r="C94" s="691" t="s">
        <v>734</v>
      </c>
      <c r="D94" s="691" t="s">
        <v>1</v>
      </c>
      <c r="E94" s="691" t="s">
        <v>720</v>
      </c>
      <c r="F94" s="691" t="s">
        <v>29</v>
      </c>
      <c r="G94" s="691" t="s">
        <v>735</v>
      </c>
      <c r="H94" s="691">
        <v>2014</v>
      </c>
      <c r="I94" s="643" t="s">
        <v>580</v>
      </c>
      <c r="J94" s="643" t="s">
        <v>595</v>
      </c>
      <c r="K94" s="632"/>
      <c r="L94" s="695">
        <v>0</v>
      </c>
      <c r="M94" s="696">
        <v>0</v>
      </c>
      <c r="N94" s="696">
        <v>0</v>
      </c>
      <c r="O94" s="696">
        <v>6.4251054799309415</v>
      </c>
      <c r="P94" s="696">
        <v>6.4251054799309415</v>
      </c>
      <c r="Q94" s="696">
        <v>6.4251054799309415</v>
      </c>
      <c r="R94" s="696">
        <v>6.4251054799309415</v>
      </c>
      <c r="S94" s="696">
        <v>6.4251054799309415</v>
      </c>
      <c r="T94" s="696">
        <v>0</v>
      </c>
      <c r="U94" s="696">
        <v>0</v>
      </c>
      <c r="V94" s="696">
        <v>0</v>
      </c>
      <c r="W94" s="696">
        <v>0</v>
      </c>
      <c r="X94" s="696">
        <v>0</v>
      </c>
      <c r="Y94" s="696">
        <v>0</v>
      </c>
      <c r="Z94" s="696">
        <v>0</v>
      </c>
      <c r="AA94" s="696">
        <v>0</v>
      </c>
      <c r="AB94" s="696">
        <v>0</v>
      </c>
      <c r="AC94" s="696">
        <v>0</v>
      </c>
      <c r="AD94" s="696">
        <v>0</v>
      </c>
      <c r="AE94" s="696">
        <v>0</v>
      </c>
      <c r="AF94" s="696">
        <v>0</v>
      </c>
      <c r="AG94" s="696">
        <v>0</v>
      </c>
      <c r="AH94" s="696">
        <v>0</v>
      </c>
      <c r="AI94" s="696">
        <v>0</v>
      </c>
      <c r="AJ94" s="696">
        <v>0</v>
      </c>
      <c r="AK94" s="696">
        <v>0</v>
      </c>
      <c r="AL94" s="696">
        <v>0</v>
      </c>
      <c r="AM94" s="696">
        <v>0</v>
      </c>
      <c r="AN94" s="696">
        <v>0</v>
      </c>
      <c r="AO94" s="697">
        <v>0</v>
      </c>
      <c r="AP94" s="632"/>
      <c r="AQ94" s="695">
        <v>0</v>
      </c>
      <c r="AR94" s="696">
        <v>0</v>
      </c>
      <c r="AS94" s="696">
        <v>0</v>
      </c>
      <c r="AT94" s="696">
        <v>43718.861822909959</v>
      </c>
      <c r="AU94" s="696">
        <v>43718.861822909959</v>
      </c>
      <c r="AV94" s="696">
        <v>43718.861822909959</v>
      </c>
      <c r="AW94" s="696">
        <v>43718.861822909959</v>
      </c>
      <c r="AX94" s="696">
        <v>43718.861822909959</v>
      </c>
      <c r="AY94" s="696">
        <v>0</v>
      </c>
      <c r="AZ94" s="696">
        <v>0</v>
      </c>
      <c r="BA94" s="696">
        <v>0</v>
      </c>
      <c r="BB94" s="696">
        <v>0</v>
      </c>
      <c r="BC94" s="696">
        <v>0</v>
      </c>
      <c r="BD94" s="696">
        <v>0</v>
      </c>
      <c r="BE94" s="696">
        <v>0</v>
      </c>
      <c r="BF94" s="696">
        <v>0</v>
      </c>
      <c r="BG94" s="696">
        <v>0</v>
      </c>
      <c r="BH94" s="696">
        <v>0</v>
      </c>
      <c r="BI94" s="696">
        <v>0</v>
      </c>
      <c r="BJ94" s="696">
        <v>0</v>
      </c>
      <c r="BK94" s="696">
        <v>0</v>
      </c>
      <c r="BL94" s="696">
        <v>0</v>
      </c>
      <c r="BM94" s="696">
        <v>0</v>
      </c>
      <c r="BN94" s="696">
        <v>0</v>
      </c>
      <c r="BO94" s="696">
        <v>0</v>
      </c>
      <c r="BP94" s="696">
        <v>0</v>
      </c>
      <c r="BQ94" s="696">
        <v>0</v>
      </c>
      <c r="BR94" s="696">
        <v>0</v>
      </c>
      <c r="BS94" s="696">
        <v>0</v>
      </c>
      <c r="BT94" s="697">
        <v>0</v>
      </c>
    </row>
    <row r="95" spans="2:73">
      <c r="B95" s="691" t="s">
        <v>208</v>
      </c>
      <c r="C95" s="691" t="s">
        <v>734</v>
      </c>
      <c r="D95" s="691" t="s">
        <v>5</v>
      </c>
      <c r="E95" s="691" t="s">
        <v>720</v>
      </c>
      <c r="F95" s="691" t="s">
        <v>29</v>
      </c>
      <c r="G95" s="691" t="s">
        <v>735</v>
      </c>
      <c r="H95" s="691">
        <v>2014</v>
      </c>
      <c r="I95" s="643" t="s">
        <v>580</v>
      </c>
      <c r="J95" s="643" t="s">
        <v>595</v>
      </c>
      <c r="K95" s="632"/>
      <c r="L95" s="695">
        <v>0</v>
      </c>
      <c r="M95" s="696">
        <v>0</v>
      </c>
      <c r="N95" s="696">
        <v>0</v>
      </c>
      <c r="O95" s="696">
        <v>80.585379849999995</v>
      </c>
      <c r="P95" s="696">
        <v>70.342290629999994</v>
      </c>
      <c r="Q95" s="696">
        <v>65.004159680000001</v>
      </c>
      <c r="R95" s="696">
        <v>65.004159680000001</v>
      </c>
      <c r="S95" s="696">
        <v>65.004159680000001</v>
      </c>
      <c r="T95" s="696">
        <v>65.004159680000001</v>
      </c>
      <c r="U95" s="696">
        <v>65.004159680000001</v>
      </c>
      <c r="V95" s="696">
        <v>64.955543030000001</v>
      </c>
      <c r="W95" s="696">
        <v>64.955543030000001</v>
      </c>
      <c r="X95" s="696">
        <v>60.640515379999997</v>
      </c>
      <c r="Y95" s="696">
        <v>55.186593019999997</v>
      </c>
      <c r="Z95" s="696">
        <v>46.748132679999998</v>
      </c>
      <c r="AA95" s="696">
        <v>46.748132679999998</v>
      </c>
      <c r="AB95" s="696">
        <v>46.523181649999998</v>
      </c>
      <c r="AC95" s="696">
        <v>46.523181649999998</v>
      </c>
      <c r="AD95" s="696">
        <v>46.428154829999997</v>
      </c>
      <c r="AE95" s="696">
        <v>37.743039619999998</v>
      </c>
      <c r="AF95" s="696">
        <v>37.743039619999998</v>
      </c>
      <c r="AG95" s="696">
        <v>37.743039619999998</v>
      </c>
      <c r="AH95" s="696">
        <v>37.743039619999998</v>
      </c>
      <c r="AI95" s="696">
        <v>0</v>
      </c>
      <c r="AJ95" s="696">
        <v>0</v>
      </c>
      <c r="AK95" s="696">
        <v>0</v>
      </c>
      <c r="AL95" s="696">
        <v>0</v>
      </c>
      <c r="AM95" s="696">
        <v>0</v>
      </c>
      <c r="AN95" s="696">
        <v>0</v>
      </c>
      <c r="AO95" s="697">
        <v>0</v>
      </c>
      <c r="AP95" s="632"/>
      <c r="AQ95" s="695">
        <v>0</v>
      </c>
      <c r="AR95" s="696">
        <v>0</v>
      </c>
      <c r="AS95" s="696">
        <v>0</v>
      </c>
      <c r="AT95" s="696">
        <v>1231339.55</v>
      </c>
      <c r="AU95" s="696">
        <v>1068174.0519999999</v>
      </c>
      <c r="AV95" s="696">
        <v>983141.22950000002</v>
      </c>
      <c r="AW95" s="696">
        <v>983141.22950000002</v>
      </c>
      <c r="AX95" s="696">
        <v>983141.22950000002</v>
      </c>
      <c r="AY95" s="696">
        <v>983141.22950000002</v>
      </c>
      <c r="AZ95" s="696">
        <v>983141.22950000002</v>
      </c>
      <c r="BA95" s="696">
        <v>982715.34759999998</v>
      </c>
      <c r="BB95" s="696">
        <v>982715.34759999998</v>
      </c>
      <c r="BC95" s="696">
        <v>913979.86970000004</v>
      </c>
      <c r="BD95" s="696">
        <v>888562.48549999995</v>
      </c>
      <c r="BE95" s="696">
        <v>751375.86690000002</v>
      </c>
      <c r="BF95" s="696">
        <v>751375.86690000002</v>
      </c>
      <c r="BG95" s="696">
        <v>740616.2291</v>
      </c>
      <c r="BH95" s="696">
        <v>740616.2291</v>
      </c>
      <c r="BI95" s="696">
        <v>739569.16799999995</v>
      </c>
      <c r="BJ95" s="696">
        <v>601221.14509999997</v>
      </c>
      <c r="BK95" s="696">
        <v>601221.14509999997</v>
      </c>
      <c r="BL95" s="696">
        <v>601221.14509999997</v>
      </c>
      <c r="BM95" s="696">
        <v>601221.14509999997</v>
      </c>
      <c r="BN95" s="696">
        <v>0</v>
      </c>
      <c r="BO95" s="696">
        <v>0</v>
      </c>
      <c r="BP95" s="696">
        <v>0</v>
      </c>
      <c r="BQ95" s="696">
        <v>0</v>
      </c>
      <c r="BR95" s="696">
        <v>0</v>
      </c>
      <c r="BS95" s="696">
        <v>0</v>
      </c>
      <c r="BT95" s="697">
        <v>0</v>
      </c>
    </row>
    <row r="96" spans="2:73">
      <c r="B96" s="691" t="s">
        <v>208</v>
      </c>
      <c r="C96" s="691" t="s">
        <v>734</v>
      </c>
      <c r="D96" s="691" t="s">
        <v>4</v>
      </c>
      <c r="E96" s="691" t="s">
        <v>720</v>
      </c>
      <c r="F96" s="691" t="s">
        <v>29</v>
      </c>
      <c r="G96" s="691" t="s">
        <v>735</v>
      </c>
      <c r="H96" s="691">
        <v>2013</v>
      </c>
      <c r="I96" s="643" t="s">
        <v>580</v>
      </c>
      <c r="J96" s="643" t="s">
        <v>588</v>
      </c>
      <c r="K96" s="632"/>
      <c r="L96" s="695">
        <v>0</v>
      </c>
      <c r="M96" s="696">
        <v>0</v>
      </c>
      <c r="N96" s="696">
        <v>1.7000000000000001E-2</v>
      </c>
      <c r="O96" s="696">
        <v>1.7000000000000001E-2</v>
      </c>
      <c r="P96" s="696">
        <v>1.6E-2</v>
      </c>
      <c r="Q96" s="696">
        <v>1.4E-2</v>
      </c>
      <c r="R96" s="696">
        <v>1.4E-2</v>
      </c>
      <c r="S96" s="696">
        <v>1.4E-2</v>
      </c>
      <c r="T96" s="696">
        <v>1.4E-2</v>
      </c>
      <c r="U96" s="696">
        <v>1.4E-2</v>
      </c>
      <c r="V96" s="696">
        <v>1.2E-2</v>
      </c>
      <c r="W96" s="696">
        <v>1.2E-2</v>
      </c>
      <c r="X96" s="696">
        <v>0.01</v>
      </c>
      <c r="Y96" s="696">
        <v>0.01</v>
      </c>
      <c r="Z96" s="696">
        <v>0.01</v>
      </c>
      <c r="AA96" s="696">
        <v>0.01</v>
      </c>
      <c r="AB96" s="696">
        <v>0.01</v>
      </c>
      <c r="AC96" s="696">
        <v>0.01</v>
      </c>
      <c r="AD96" s="696">
        <v>5.0000000000000001E-3</v>
      </c>
      <c r="AE96" s="696">
        <v>5.0000000000000001E-3</v>
      </c>
      <c r="AF96" s="696">
        <v>5.0000000000000001E-3</v>
      </c>
      <c r="AG96" s="696">
        <v>5.0000000000000001E-3</v>
      </c>
      <c r="AH96" s="696">
        <v>0</v>
      </c>
      <c r="AI96" s="696">
        <v>0</v>
      </c>
      <c r="AJ96" s="696">
        <v>0</v>
      </c>
      <c r="AK96" s="696">
        <v>0</v>
      </c>
      <c r="AL96" s="696">
        <v>0</v>
      </c>
      <c r="AM96" s="696">
        <v>0</v>
      </c>
      <c r="AN96" s="696">
        <v>0</v>
      </c>
      <c r="AO96" s="697">
        <v>0</v>
      </c>
      <c r="AP96" s="632"/>
      <c r="AQ96" s="695">
        <v>0</v>
      </c>
      <c r="AR96" s="696">
        <v>0</v>
      </c>
      <c r="AS96" s="696">
        <v>236</v>
      </c>
      <c r="AT96" s="696">
        <v>236</v>
      </c>
      <c r="AU96" s="696">
        <v>225</v>
      </c>
      <c r="AV96" s="696">
        <v>194</v>
      </c>
      <c r="AW96" s="696">
        <v>194</v>
      </c>
      <c r="AX96" s="696">
        <v>194</v>
      </c>
      <c r="AY96" s="696">
        <v>194</v>
      </c>
      <c r="AZ96" s="696">
        <v>194</v>
      </c>
      <c r="BA96" s="696">
        <v>163</v>
      </c>
      <c r="BB96" s="696">
        <v>163</v>
      </c>
      <c r="BC96" s="696">
        <v>155</v>
      </c>
      <c r="BD96" s="696">
        <v>155</v>
      </c>
      <c r="BE96" s="696">
        <v>155</v>
      </c>
      <c r="BF96" s="696">
        <v>155</v>
      </c>
      <c r="BG96" s="696">
        <v>155</v>
      </c>
      <c r="BH96" s="696">
        <v>155</v>
      </c>
      <c r="BI96" s="696">
        <v>82</v>
      </c>
      <c r="BJ96" s="696">
        <v>82</v>
      </c>
      <c r="BK96" s="696">
        <v>82</v>
      </c>
      <c r="BL96" s="696">
        <v>82</v>
      </c>
      <c r="BM96" s="696">
        <v>0</v>
      </c>
      <c r="BN96" s="696">
        <v>0</v>
      </c>
      <c r="BO96" s="696">
        <v>0</v>
      </c>
      <c r="BP96" s="696">
        <v>0</v>
      </c>
      <c r="BQ96" s="696">
        <v>0</v>
      </c>
      <c r="BR96" s="696">
        <v>0</v>
      </c>
      <c r="BS96" s="696">
        <v>0</v>
      </c>
      <c r="BT96" s="697">
        <v>0</v>
      </c>
    </row>
    <row r="97" spans="2:73">
      <c r="B97" s="691" t="s">
        <v>208</v>
      </c>
      <c r="C97" s="691" t="s">
        <v>734</v>
      </c>
      <c r="D97" s="691" t="s">
        <v>4</v>
      </c>
      <c r="E97" s="691" t="s">
        <v>720</v>
      </c>
      <c r="F97" s="691" t="s">
        <v>29</v>
      </c>
      <c r="G97" s="691" t="s">
        <v>735</v>
      </c>
      <c r="H97" s="691">
        <v>2014</v>
      </c>
      <c r="I97" s="643" t="s">
        <v>580</v>
      </c>
      <c r="J97" s="643" t="s">
        <v>595</v>
      </c>
      <c r="K97" s="632"/>
      <c r="L97" s="695">
        <v>0</v>
      </c>
      <c r="M97" s="696">
        <v>0</v>
      </c>
      <c r="N97" s="696">
        <v>0</v>
      </c>
      <c r="O97" s="696">
        <v>42.317033360000003</v>
      </c>
      <c r="P97" s="696">
        <v>39.178990929999998</v>
      </c>
      <c r="Q97" s="696">
        <v>36.749363330000001</v>
      </c>
      <c r="R97" s="696">
        <v>36.749363330000001</v>
      </c>
      <c r="S97" s="696">
        <v>36.749363330000001</v>
      </c>
      <c r="T97" s="696">
        <v>36.749363330000001</v>
      </c>
      <c r="U97" s="696">
        <v>36.749363330000001</v>
      </c>
      <c r="V97" s="696">
        <v>36.682893589999999</v>
      </c>
      <c r="W97" s="696">
        <v>36.682893589999999</v>
      </c>
      <c r="X97" s="696">
        <v>32.05462155</v>
      </c>
      <c r="Y97" s="696">
        <v>21.12978481</v>
      </c>
      <c r="Z97" s="696">
        <v>21.129480409999999</v>
      </c>
      <c r="AA97" s="696">
        <v>21.129480409999999</v>
      </c>
      <c r="AB97" s="696">
        <v>21.101501620000001</v>
      </c>
      <c r="AC97" s="696">
        <v>21.101501620000001</v>
      </c>
      <c r="AD97" s="696">
        <v>21.009279299999999</v>
      </c>
      <c r="AE97" s="696">
        <v>6.232086689</v>
      </c>
      <c r="AF97" s="696">
        <v>6.232086689</v>
      </c>
      <c r="AG97" s="696">
        <v>6.232086689</v>
      </c>
      <c r="AH97" s="696">
        <v>6.232086689</v>
      </c>
      <c r="AI97" s="696">
        <v>0</v>
      </c>
      <c r="AJ97" s="696">
        <v>0</v>
      </c>
      <c r="AK97" s="696">
        <v>0</v>
      </c>
      <c r="AL97" s="696">
        <v>0</v>
      </c>
      <c r="AM97" s="696">
        <v>0</v>
      </c>
      <c r="AN97" s="696">
        <v>0</v>
      </c>
      <c r="AO97" s="697">
        <v>0</v>
      </c>
      <c r="AP97" s="632"/>
      <c r="AQ97" s="695">
        <v>0</v>
      </c>
      <c r="AR97" s="696">
        <v>0</v>
      </c>
      <c r="AS97" s="696">
        <v>0</v>
      </c>
      <c r="AT97" s="696">
        <v>515368.76570000005</v>
      </c>
      <c r="AU97" s="696">
        <v>465214.56040000002</v>
      </c>
      <c r="AV97" s="696">
        <v>426344.92509999999</v>
      </c>
      <c r="AW97" s="696">
        <v>426344.92509999999</v>
      </c>
      <c r="AX97" s="696">
        <v>426344.92509999999</v>
      </c>
      <c r="AY97" s="696">
        <v>426344.92509999999</v>
      </c>
      <c r="AZ97" s="696">
        <v>426344.92509999999</v>
      </c>
      <c r="BA97" s="696">
        <v>425299.51409999997</v>
      </c>
      <c r="BB97" s="696">
        <v>425299.51409999997</v>
      </c>
      <c r="BC97" s="696">
        <v>379676.07040000003</v>
      </c>
      <c r="BD97" s="696">
        <v>339758.36310000002</v>
      </c>
      <c r="BE97" s="696">
        <v>337249.78490000003</v>
      </c>
      <c r="BF97" s="696">
        <v>337249.78490000003</v>
      </c>
      <c r="BG97" s="696">
        <v>336028.2268</v>
      </c>
      <c r="BH97" s="696">
        <v>336028.2268</v>
      </c>
      <c r="BI97" s="696">
        <v>334663.63819999999</v>
      </c>
      <c r="BJ97" s="696">
        <v>99272.934389999995</v>
      </c>
      <c r="BK97" s="696">
        <v>99272.934389999995</v>
      </c>
      <c r="BL97" s="696">
        <v>99272.934389999995</v>
      </c>
      <c r="BM97" s="696">
        <v>99272.934389999995</v>
      </c>
      <c r="BN97" s="696">
        <v>0</v>
      </c>
      <c r="BO97" s="696">
        <v>0</v>
      </c>
      <c r="BP97" s="696">
        <v>0</v>
      </c>
      <c r="BQ97" s="696">
        <v>0</v>
      </c>
      <c r="BR97" s="696">
        <v>0</v>
      </c>
      <c r="BS97" s="696">
        <v>0</v>
      </c>
      <c r="BT97" s="697">
        <v>0</v>
      </c>
    </row>
    <row r="98" spans="2:73" ht="15.75">
      <c r="B98" s="691" t="s">
        <v>208</v>
      </c>
      <c r="C98" s="691" t="s">
        <v>744</v>
      </c>
      <c r="D98" s="691" t="s">
        <v>14</v>
      </c>
      <c r="E98" s="691" t="s">
        <v>720</v>
      </c>
      <c r="F98" s="691" t="s">
        <v>29</v>
      </c>
      <c r="G98" s="691" t="s">
        <v>735</v>
      </c>
      <c r="H98" s="691">
        <v>2012</v>
      </c>
      <c r="I98" s="643" t="s">
        <v>580</v>
      </c>
      <c r="J98" s="643" t="s">
        <v>588</v>
      </c>
      <c r="K98" s="632"/>
      <c r="L98" s="695">
        <v>0.56270000200000003</v>
      </c>
      <c r="M98" s="696">
        <v>0.56270000200000003</v>
      </c>
      <c r="N98" s="696">
        <v>0.56270000200000003</v>
      </c>
      <c r="O98" s="696">
        <v>0.561118381</v>
      </c>
      <c r="P98" s="696">
        <v>0.56097459699999996</v>
      </c>
      <c r="Q98" s="696">
        <v>0.55114347600000002</v>
      </c>
      <c r="R98" s="696">
        <v>0.54680305100000004</v>
      </c>
      <c r="S98" s="696">
        <v>0.54246262499999998</v>
      </c>
      <c r="T98" s="696">
        <v>0.54246262499999998</v>
      </c>
      <c r="U98" s="696">
        <v>0.54246262499999998</v>
      </c>
      <c r="V98" s="696">
        <v>0.49330000400000001</v>
      </c>
      <c r="W98" s="696">
        <v>0.19779999400000001</v>
      </c>
      <c r="X98" s="696">
        <v>0.142399995</v>
      </c>
      <c r="Y98" s="696">
        <v>0.142399995</v>
      </c>
      <c r="Z98" s="696">
        <v>0.142399995</v>
      </c>
      <c r="AA98" s="696">
        <v>0.142399995</v>
      </c>
      <c r="AB98" s="696">
        <v>6.0299998E-2</v>
      </c>
      <c r="AC98" s="696">
        <v>0</v>
      </c>
      <c r="AD98" s="696">
        <v>0</v>
      </c>
      <c r="AE98" s="696">
        <v>0</v>
      </c>
      <c r="AF98" s="696">
        <v>0</v>
      </c>
      <c r="AG98" s="696">
        <v>0</v>
      </c>
      <c r="AH98" s="696">
        <v>0</v>
      </c>
      <c r="AI98" s="696">
        <v>0</v>
      </c>
      <c r="AJ98" s="696">
        <v>0</v>
      </c>
      <c r="AK98" s="696">
        <v>0</v>
      </c>
      <c r="AL98" s="696">
        <v>0</v>
      </c>
      <c r="AM98" s="696">
        <v>0</v>
      </c>
      <c r="AN98" s="696">
        <v>0</v>
      </c>
      <c r="AO98" s="697">
        <v>0</v>
      </c>
      <c r="AP98" s="632"/>
      <c r="AQ98" s="695">
        <v>3238</v>
      </c>
      <c r="AR98" s="696">
        <v>3238</v>
      </c>
      <c r="AS98" s="696">
        <v>3238</v>
      </c>
      <c r="AT98" s="696">
        <v>3207.1999970000002</v>
      </c>
      <c r="AU98" s="696">
        <v>3204.4000019999999</v>
      </c>
      <c r="AV98" s="696">
        <v>3015.6170269999998</v>
      </c>
      <c r="AW98" s="696">
        <v>2932.4255370000001</v>
      </c>
      <c r="AX98" s="696">
        <v>2849.2340469999999</v>
      </c>
      <c r="AY98" s="696">
        <v>2849.2340469999999</v>
      </c>
      <c r="AZ98" s="696">
        <v>2849.2340469999999</v>
      </c>
      <c r="BA98" s="696">
        <v>1906</v>
      </c>
      <c r="BB98" s="696">
        <v>1630</v>
      </c>
      <c r="BC98" s="696">
        <v>1173</v>
      </c>
      <c r="BD98" s="696">
        <v>1173</v>
      </c>
      <c r="BE98" s="696">
        <v>1173</v>
      </c>
      <c r="BF98" s="696">
        <v>1173</v>
      </c>
      <c r="BG98" s="696">
        <v>498</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 r="B99" s="691" t="s">
        <v>208</v>
      </c>
      <c r="C99" s="691" t="s">
        <v>744</v>
      </c>
      <c r="D99" s="691" t="s">
        <v>14</v>
      </c>
      <c r="E99" s="691" t="s">
        <v>720</v>
      </c>
      <c r="F99" s="691" t="s">
        <v>29</v>
      </c>
      <c r="G99" s="691" t="s">
        <v>735</v>
      </c>
      <c r="H99" s="691">
        <v>2013</v>
      </c>
      <c r="I99" s="643" t="s">
        <v>580</v>
      </c>
      <c r="J99" s="643" t="s">
        <v>588</v>
      </c>
      <c r="K99" s="632"/>
      <c r="L99" s="695">
        <v>0</v>
      </c>
      <c r="M99" s="696">
        <v>0</v>
      </c>
      <c r="N99" s="696">
        <v>1.8471071370000001</v>
      </c>
      <c r="O99" s="696">
        <v>1.845120205</v>
      </c>
      <c r="P99" s="696">
        <v>1.8449395749999999</v>
      </c>
      <c r="Q99" s="696">
        <v>1.7798795350000001</v>
      </c>
      <c r="R99" s="696">
        <v>1.7480720380000001</v>
      </c>
      <c r="S99" s="696">
        <v>1.7162645329999999</v>
      </c>
      <c r="T99" s="696">
        <v>1.7080569510000001</v>
      </c>
      <c r="U99" s="696">
        <v>1.7080569510000001</v>
      </c>
      <c r="V99" s="696">
        <v>1.452556934</v>
      </c>
      <c r="W99" s="696">
        <v>1.452556934</v>
      </c>
      <c r="X99" s="696">
        <v>1.444774376</v>
      </c>
      <c r="Y99" s="696">
        <v>1.444774376</v>
      </c>
      <c r="Z99" s="696">
        <v>1.2590999469999999</v>
      </c>
      <c r="AA99" s="696">
        <v>1.2590999469999999</v>
      </c>
      <c r="AB99" s="696">
        <v>2.76E-2</v>
      </c>
      <c r="AC99" s="696">
        <v>0</v>
      </c>
      <c r="AD99" s="696">
        <v>0</v>
      </c>
      <c r="AE99" s="696">
        <v>0</v>
      </c>
      <c r="AF99" s="696">
        <v>0</v>
      </c>
      <c r="AG99" s="696">
        <v>0</v>
      </c>
      <c r="AH99" s="696">
        <v>0</v>
      </c>
      <c r="AI99" s="696">
        <v>0</v>
      </c>
      <c r="AJ99" s="696">
        <v>0</v>
      </c>
      <c r="AK99" s="696">
        <v>0</v>
      </c>
      <c r="AL99" s="696">
        <v>0</v>
      </c>
      <c r="AM99" s="696">
        <v>0</v>
      </c>
      <c r="AN99" s="696">
        <v>0</v>
      </c>
      <c r="AO99" s="697">
        <v>0</v>
      </c>
      <c r="AP99" s="632"/>
      <c r="AQ99" s="695">
        <v>0</v>
      </c>
      <c r="AR99" s="696">
        <v>0</v>
      </c>
      <c r="AS99" s="696">
        <v>18599.23631</v>
      </c>
      <c r="AT99" s="696">
        <v>18560.543420000002</v>
      </c>
      <c r="AU99" s="696">
        <v>18557.025890000001</v>
      </c>
      <c r="AV99" s="696">
        <v>17309.59809</v>
      </c>
      <c r="AW99" s="696">
        <v>16699.95435</v>
      </c>
      <c r="AX99" s="696">
        <v>16090.310600000003</v>
      </c>
      <c r="AY99" s="696">
        <v>15932.85902</v>
      </c>
      <c r="AZ99" s="696">
        <v>15932.85902</v>
      </c>
      <c r="BA99" s="696">
        <v>11034.860479999999</v>
      </c>
      <c r="BB99" s="696">
        <v>11034.860479999999</v>
      </c>
      <c r="BC99" s="696">
        <v>10970.674440000001</v>
      </c>
      <c r="BD99" s="696">
        <v>10970.674440000001</v>
      </c>
      <c r="BE99" s="696">
        <v>10353</v>
      </c>
      <c r="BF99" s="696">
        <v>10353</v>
      </c>
      <c r="BG99" s="696">
        <v>228</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 r="B100" s="691" t="s">
        <v>208</v>
      </c>
      <c r="C100" s="691" t="s">
        <v>744</v>
      </c>
      <c r="D100" s="691" t="s">
        <v>14</v>
      </c>
      <c r="E100" s="691" t="s">
        <v>720</v>
      </c>
      <c r="F100" s="691" t="s">
        <v>29</v>
      </c>
      <c r="G100" s="691" t="s">
        <v>735</v>
      </c>
      <c r="H100" s="691">
        <v>2014</v>
      </c>
      <c r="I100" s="643" t="s">
        <v>580</v>
      </c>
      <c r="J100" s="643" t="s">
        <v>595</v>
      </c>
      <c r="K100" s="632"/>
      <c r="L100" s="695">
        <v>0</v>
      </c>
      <c r="M100" s="696">
        <v>0</v>
      </c>
      <c r="N100" s="696">
        <v>0</v>
      </c>
      <c r="O100" s="696">
        <v>4.1507426819999997</v>
      </c>
      <c r="P100" s="696">
        <v>4.1497193030000004</v>
      </c>
      <c r="Q100" s="696">
        <v>3.8140222260000001</v>
      </c>
      <c r="R100" s="696">
        <v>3.650267189</v>
      </c>
      <c r="S100" s="696">
        <v>3.4865121509999999</v>
      </c>
      <c r="T100" s="696">
        <v>3.4865121509999999</v>
      </c>
      <c r="U100" s="696">
        <v>3.4036587809999999</v>
      </c>
      <c r="V100" s="696">
        <v>3.4036587809999999</v>
      </c>
      <c r="W100" s="696">
        <v>2.1363349380000001</v>
      </c>
      <c r="X100" s="696">
        <v>2.0057349329999998</v>
      </c>
      <c r="Y100" s="696">
        <v>1.934616018</v>
      </c>
      <c r="Z100" s="696">
        <v>1.934616018</v>
      </c>
      <c r="AA100" s="696">
        <v>1.505385328</v>
      </c>
      <c r="AB100" s="696">
        <v>1.505385328</v>
      </c>
      <c r="AC100" s="696">
        <v>1.176985342</v>
      </c>
      <c r="AD100" s="696">
        <v>1.0450228450000001</v>
      </c>
      <c r="AE100" s="696">
        <v>1.0450228450000001</v>
      </c>
      <c r="AF100" s="696">
        <v>1.0450228450000001</v>
      </c>
      <c r="AG100" s="696">
        <v>1.0450228450000001</v>
      </c>
      <c r="AH100" s="696">
        <v>1.0450228450000001</v>
      </c>
      <c r="AI100" s="696">
        <v>0.17180000200000001</v>
      </c>
      <c r="AJ100" s="696">
        <v>0</v>
      </c>
      <c r="AK100" s="696">
        <v>0</v>
      </c>
      <c r="AL100" s="696">
        <v>0</v>
      </c>
      <c r="AM100" s="696">
        <v>0</v>
      </c>
      <c r="AN100" s="696">
        <v>0</v>
      </c>
      <c r="AO100" s="697">
        <v>0</v>
      </c>
      <c r="AP100" s="632"/>
      <c r="AQ100" s="695">
        <v>0</v>
      </c>
      <c r="AR100" s="696">
        <v>0</v>
      </c>
      <c r="AS100" s="696">
        <v>0</v>
      </c>
      <c r="AT100" s="696">
        <v>48045.862500000003</v>
      </c>
      <c r="AU100" s="696">
        <v>48025.933530000002</v>
      </c>
      <c r="AV100" s="696">
        <v>41589.225780000001</v>
      </c>
      <c r="AW100" s="696">
        <v>38450.58812</v>
      </c>
      <c r="AX100" s="696">
        <v>35311.949739999996</v>
      </c>
      <c r="AY100" s="696">
        <v>35311.949739999996</v>
      </c>
      <c r="AZ100" s="696">
        <v>33722.51773</v>
      </c>
      <c r="BA100" s="696">
        <v>33722.51773</v>
      </c>
      <c r="BB100" s="696">
        <v>9424.638508</v>
      </c>
      <c r="BC100" s="696">
        <v>9302.638508</v>
      </c>
      <c r="BD100" s="696">
        <v>8692.7173770000009</v>
      </c>
      <c r="BE100" s="696">
        <v>8692.7173770000009</v>
      </c>
      <c r="BF100" s="696">
        <v>7265.8710330000004</v>
      </c>
      <c r="BG100" s="696">
        <v>7265.8710330000004</v>
      </c>
      <c r="BH100" s="696">
        <v>4565.8710330000004</v>
      </c>
      <c r="BI100" s="696">
        <v>3475.7460329999999</v>
      </c>
      <c r="BJ100" s="696">
        <v>3475.7460329999999</v>
      </c>
      <c r="BK100" s="696">
        <v>3475.7460329999999</v>
      </c>
      <c r="BL100" s="696">
        <v>3475.7460329999999</v>
      </c>
      <c r="BM100" s="696">
        <v>3475.7460329999999</v>
      </c>
      <c r="BN100" s="696">
        <v>1266</v>
      </c>
      <c r="BO100" s="696">
        <v>0</v>
      </c>
      <c r="BP100" s="696">
        <v>0</v>
      </c>
      <c r="BQ100" s="696">
        <v>0</v>
      </c>
      <c r="BR100" s="696">
        <v>0</v>
      </c>
      <c r="BS100" s="696">
        <v>0</v>
      </c>
      <c r="BT100" s="697">
        <v>0</v>
      </c>
      <c r="BU100" s="163"/>
    </row>
    <row r="101" spans="2:73">
      <c r="B101" s="691" t="s">
        <v>208</v>
      </c>
      <c r="C101" s="691" t="s">
        <v>734</v>
      </c>
      <c r="D101" s="691" t="s">
        <v>3</v>
      </c>
      <c r="E101" s="691" t="s">
        <v>720</v>
      </c>
      <c r="F101" s="691" t="s">
        <v>29</v>
      </c>
      <c r="G101" s="691" t="s">
        <v>736</v>
      </c>
      <c r="H101" s="691">
        <v>2013</v>
      </c>
      <c r="I101" s="643" t="s">
        <v>580</v>
      </c>
      <c r="J101" s="643" t="s">
        <v>588</v>
      </c>
      <c r="K101" s="632"/>
      <c r="L101" s="695">
        <v>0</v>
      </c>
      <c r="M101" s="696">
        <v>0</v>
      </c>
      <c r="N101" s="696">
        <v>10.651176404999998</v>
      </c>
      <c r="O101" s="696">
        <v>10.651176404999998</v>
      </c>
      <c r="P101" s="696">
        <v>10.651176404999998</v>
      </c>
      <c r="Q101" s="696">
        <v>10.651176404999998</v>
      </c>
      <c r="R101" s="696">
        <v>10.651176404999998</v>
      </c>
      <c r="S101" s="696">
        <v>10.651176404999998</v>
      </c>
      <c r="T101" s="696">
        <v>10.651176404999998</v>
      </c>
      <c r="U101" s="696">
        <v>10.651176404999998</v>
      </c>
      <c r="V101" s="696">
        <v>10.651176404999998</v>
      </c>
      <c r="W101" s="696">
        <v>10.651176404999998</v>
      </c>
      <c r="X101" s="696">
        <v>10.651176404999998</v>
      </c>
      <c r="Y101" s="696">
        <v>10.651176404999998</v>
      </c>
      <c r="Z101" s="696">
        <v>10.651176404999998</v>
      </c>
      <c r="AA101" s="696">
        <v>10.651176404999998</v>
      </c>
      <c r="AB101" s="696">
        <v>10.651176404999998</v>
      </c>
      <c r="AC101" s="696">
        <v>10.651176404999998</v>
      </c>
      <c r="AD101" s="696">
        <v>10.651176404999998</v>
      </c>
      <c r="AE101" s="696">
        <v>10.651176404999998</v>
      </c>
      <c r="AF101" s="696">
        <v>8.6769202799999992</v>
      </c>
      <c r="AG101" s="696">
        <v>0</v>
      </c>
      <c r="AH101" s="696">
        <v>0</v>
      </c>
      <c r="AI101" s="696">
        <v>0</v>
      </c>
      <c r="AJ101" s="696">
        <v>0</v>
      </c>
      <c r="AK101" s="696">
        <v>0</v>
      </c>
      <c r="AL101" s="696">
        <v>0</v>
      </c>
      <c r="AM101" s="696">
        <v>0</v>
      </c>
      <c r="AN101" s="696">
        <v>0</v>
      </c>
      <c r="AO101" s="697">
        <v>0</v>
      </c>
      <c r="AP101" s="632"/>
      <c r="AQ101" s="695">
        <v>0</v>
      </c>
      <c r="AR101" s="696">
        <v>0</v>
      </c>
      <c r="AS101" s="696">
        <v>18613.71388729</v>
      </c>
      <c r="AT101" s="696">
        <v>18613.71388729</v>
      </c>
      <c r="AU101" s="696">
        <v>18613.71388729</v>
      </c>
      <c r="AV101" s="696">
        <v>18613.71388729</v>
      </c>
      <c r="AW101" s="696">
        <v>18613.71388729</v>
      </c>
      <c r="AX101" s="696">
        <v>18613.71388729</v>
      </c>
      <c r="AY101" s="696">
        <v>18613.71388729</v>
      </c>
      <c r="AZ101" s="696">
        <v>18613.71388729</v>
      </c>
      <c r="BA101" s="696">
        <v>18613.71388729</v>
      </c>
      <c r="BB101" s="696">
        <v>18613.71388729</v>
      </c>
      <c r="BC101" s="696">
        <v>18613.71388729</v>
      </c>
      <c r="BD101" s="696">
        <v>18613.71388729</v>
      </c>
      <c r="BE101" s="696">
        <v>18613.71388729</v>
      </c>
      <c r="BF101" s="696">
        <v>18613.71388729</v>
      </c>
      <c r="BG101" s="696">
        <v>18613.71388729</v>
      </c>
      <c r="BH101" s="696">
        <v>18613.71388729</v>
      </c>
      <c r="BI101" s="696">
        <v>18613.71388729</v>
      </c>
      <c r="BJ101" s="696">
        <v>18613.71388729</v>
      </c>
      <c r="BK101" s="696">
        <v>16848.226620000001</v>
      </c>
      <c r="BL101" s="696">
        <v>0</v>
      </c>
      <c r="BM101" s="696">
        <v>0</v>
      </c>
      <c r="BN101" s="696">
        <v>0</v>
      </c>
      <c r="BO101" s="696">
        <v>0</v>
      </c>
      <c r="BP101" s="696">
        <v>0</v>
      </c>
      <c r="BQ101" s="696">
        <v>0</v>
      </c>
      <c r="BR101" s="696">
        <v>0</v>
      </c>
      <c r="BS101" s="696">
        <v>0</v>
      </c>
      <c r="BT101" s="697">
        <v>0</v>
      </c>
    </row>
    <row r="102" spans="2:73" ht="15.75">
      <c r="B102" s="691" t="s">
        <v>208</v>
      </c>
      <c r="C102" s="691" t="s">
        <v>734</v>
      </c>
      <c r="D102" s="691" t="s">
        <v>3</v>
      </c>
      <c r="E102" s="691" t="s">
        <v>720</v>
      </c>
      <c r="F102" s="691" t="s">
        <v>29</v>
      </c>
      <c r="G102" s="691" t="s">
        <v>735</v>
      </c>
      <c r="H102" s="691">
        <v>2012</v>
      </c>
      <c r="I102" s="643" t="s">
        <v>580</v>
      </c>
      <c r="J102" s="643" t="s">
        <v>588</v>
      </c>
      <c r="K102" s="632"/>
      <c r="L102" s="695">
        <v>0</v>
      </c>
      <c r="M102" s="696">
        <v>0.28444070599999999</v>
      </c>
      <c r="N102" s="696">
        <v>0.28444070599999999</v>
      </c>
      <c r="O102" s="696">
        <v>0.28444070599999999</v>
      </c>
      <c r="P102" s="696">
        <v>0.28444070599999999</v>
      </c>
      <c r="Q102" s="696">
        <v>0.28444070599999999</v>
      </c>
      <c r="R102" s="696">
        <v>0.28444070599999999</v>
      </c>
      <c r="S102" s="696">
        <v>0.28444070599999999</v>
      </c>
      <c r="T102" s="696">
        <v>0.28444070599999999</v>
      </c>
      <c r="U102" s="696">
        <v>0.28444070599999999</v>
      </c>
      <c r="V102" s="696">
        <v>0.28444070599999999</v>
      </c>
      <c r="W102" s="696">
        <v>0.28444070599999999</v>
      </c>
      <c r="X102" s="696">
        <v>0.28444070599999999</v>
      </c>
      <c r="Y102" s="696">
        <v>0.28444070599999999</v>
      </c>
      <c r="Z102" s="696">
        <v>0.28444070599999999</v>
      </c>
      <c r="AA102" s="696">
        <v>0.28444070599999999</v>
      </c>
      <c r="AB102" s="696">
        <v>0.28444070599999999</v>
      </c>
      <c r="AC102" s="696">
        <v>0.28444070599999999</v>
      </c>
      <c r="AD102" s="696">
        <v>0.28444070599999999</v>
      </c>
      <c r="AE102" s="696">
        <v>0.28444070599999999</v>
      </c>
      <c r="AF102" s="696">
        <v>0</v>
      </c>
      <c r="AG102" s="696">
        <v>0</v>
      </c>
      <c r="AH102" s="696">
        <v>0</v>
      </c>
      <c r="AI102" s="696">
        <v>0</v>
      </c>
      <c r="AJ102" s="696">
        <v>0</v>
      </c>
      <c r="AK102" s="696">
        <v>0</v>
      </c>
      <c r="AL102" s="696">
        <v>0</v>
      </c>
      <c r="AM102" s="696">
        <v>0</v>
      </c>
      <c r="AN102" s="696">
        <v>0</v>
      </c>
      <c r="AO102" s="697">
        <v>0</v>
      </c>
      <c r="AP102" s="632"/>
      <c r="AQ102" s="695">
        <v>0</v>
      </c>
      <c r="AR102" s="696">
        <v>551.2573926</v>
      </c>
      <c r="AS102" s="696">
        <v>551.2573926</v>
      </c>
      <c r="AT102" s="696">
        <v>551.2573926</v>
      </c>
      <c r="AU102" s="696">
        <v>551.2573926</v>
      </c>
      <c r="AV102" s="696">
        <v>551.2573926</v>
      </c>
      <c r="AW102" s="696">
        <v>551.2573926</v>
      </c>
      <c r="AX102" s="696">
        <v>551.2573926</v>
      </c>
      <c r="AY102" s="696">
        <v>551.2573926</v>
      </c>
      <c r="AZ102" s="696">
        <v>551.2573926</v>
      </c>
      <c r="BA102" s="696">
        <v>551.2573926</v>
      </c>
      <c r="BB102" s="696">
        <v>551.2573926</v>
      </c>
      <c r="BC102" s="696">
        <v>551.2573926</v>
      </c>
      <c r="BD102" s="696">
        <v>551.2573926</v>
      </c>
      <c r="BE102" s="696">
        <v>551.2573926</v>
      </c>
      <c r="BF102" s="696">
        <v>551.2573926</v>
      </c>
      <c r="BG102" s="696">
        <v>551.2573926</v>
      </c>
      <c r="BH102" s="696">
        <v>551.2573926</v>
      </c>
      <c r="BI102" s="696">
        <v>551.2573926</v>
      </c>
      <c r="BJ102" s="696">
        <v>551.2573926</v>
      </c>
      <c r="BK102" s="696">
        <v>0</v>
      </c>
      <c r="BL102" s="696">
        <v>0</v>
      </c>
      <c r="BM102" s="696">
        <v>0</v>
      </c>
      <c r="BN102" s="696">
        <v>0</v>
      </c>
      <c r="BO102" s="696">
        <v>0</v>
      </c>
      <c r="BP102" s="696">
        <v>0</v>
      </c>
      <c r="BQ102" s="696">
        <v>0</v>
      </c>
      <c r="BR102" s="696">
        <v>0</v>
      </c>
      <c r="BS102" s="696">
        <v>0</v>
      </c>
      <c r="BT102" s="697">
        <v>0</v>
      </c>
      <c r="BU102" s="163"/>
    </row>
    <row r="103" spans="2:73" ht="15.75">
      <c r="B103" s="691" t="s">
        <v>208</v>
      </c>
      <c r="C103" s="691" t="s">
        <v>734</v>
      </c>
      <c r="D103" s="691" t="s">
        <v>3</v>
      </c>
      <c r="E103" s="691" t="s">
        <v>720</v>
      </c>
      <c r="F103" s="691" t="s">
        <v>29</v>
      </c>
      <c r="G103" s="691" t="s">
        <v>735</v>
      </c>
      <c r="H103" s="691">
        <v>2014</v>
      </c>
      <c r="I103" s="643" t="s">
        <v>580</v>
      </c>
      <c r="J103" s="643" t="s">
        <v>595</v>
      </c>
      <c r="K103" s="632"/>
      <c r="L103" s="695">
        <v>0</v>
      </c>
      <c r="M103" s="696">
        <v>0</v>
      </c>
      <c r="N103" s="696">
        <v>0</v>
      </c>
      <c r="O103" s="696">
        <v>296.24590519399993</v>
      </c>
      <c r="P103" s="696">
        <v>296.24590519399993</v>
      </c>
      <c r="Q103" s="696">
        <v>296.24590519399993</v>
      </c>
      <c r="R103" s="696">
        <v>296.24590519399993</v>
      </c>
      <c r="S103" s="696">
        <v>296.24590519399993</v>
      </c>
      <c r="T103" s="696">
        <v>296.24590519399993</v>
      </c>
      <c r="U103" s="696">
        <v>296.24590519399993</v>
      </c>
      <c r="V103" s="696">
        <v>296.24590519399993</v>
      </c>
      <c r="W103" s="696">
        <v>296.24590519399993</v>
      </c>
      <c r="X103" s="696">
        <v>296.24590519399993</v>
      </c>
      <c r="Y103" s="696">
        <v>296.24590519399993</v>
      </c>
      <c r="Z103" s="696">
        <v>296.24590519399993</v>
      </c>
      <c r="AA103" s="696">
        <v>296.24590519399993</v>
      </c>
      <c r="AB103" s="696">
        <v>296.24590519399993</v>
      </c>
      <c r="AC103" s="696">
        <v>296.24590519399993</v>
      </c>
      <c r="AD103" s="696">
        <v>296.24590519399993</v>
      </c>
      <c r="AE103" s="696">
        <v>296.24590519399993</v>
      </c>
      <c r="AF103" s="696">
        <v>296.24590519399993</v>
      </c>
      <c r="AG103" s="696">
        <v>263.52514839999998</v>
      </c>
      <c r="AH103" s="696">
        <v>0</v>
      </c>
      <c r="AI103" s="696">
        <v>0</v>
      </c>
      <c r="AJ103" s="696">
        <v>0</v>
      </c>
      <c r="AK103" s="696">
        <v>0</v>
      </c>
      <c r="AL103" s="696">
        <v>0</v>
      </c>
      <c r="AM103" s="696">
        <v>0</v>
      </c>
      <c r="AN103" s="696">
        <v>0</v>
      </c>
      <c r="AO103" s="697">
        <v>0</v>
      </c>
      <c r="AP103" s="632"/>
      <c r="AQ103" s="695">
        <v>0</v>
      </c>
      <c r="AR103" s="696">
        <v>0</v>
      </c>
      <c r="AS103" s="696">
        <v>0</v>
      </c>
      <c r="AT103" s="696">
        <v>544462.27060299995</v>
      </c>
      <c r="AU103" s="696">
        <v>544462.27060299995</v>
      </c>
      <c r="AV103" s="696">
        <v>544462.27060299995</v>
      </c>
      <c r="AW103" s="696">
        <v>544462.27060299995</v>
      </c>
      <c r="AX103" s="696">
        <v>544462.27060299995</v>
      </c>
      <c r="AY103" s="696">
        <v>544462.27060299995</v>
      </c>
      <c r="AZ103" s="696">
        <v>544462.27060299995</v>
      </c>
      <c r="BA103" s="696">
        <v>544462.27060299995</v>
      </c>
      <c r="BB103" s="696">
        <v>544462.27060299995</v>
      </c>
      <c r="BC103" s="696">
        <v>544462.27060299995</v>
      </c>
      <c r="BD103" s="696">
        <v>544462.27060299995</v>
      </c>
      <c r="BE103" s="696">
        <v>544462.27060299995</v>
      </c>
      <c r="BF103" s="696">
        <v>544462.27060299995</v>
      </c>
      <c r="BG103" s="696">
        <v>544462.27060299995</v>
      </c>
      <c r="BH103" s="696">
        <v>544462.27060299995</v>
      </c>
      <c r="BI103" s="696">
        <v>544462.27060299995</v>
      </c>
      <c r="BJ103" s="696">
        <v>544462.27060299995</v>
      </c>
      <c r="BK103" s="696">
        <v>544462.27060299995</v>
      </c>
      <c r="BL103" s="696">
        <v>515201.58919999993</v>
      </c>
      <c r="BM103" s="696">
        <v>0</v>
      </c>
      <c r="BN103" s="696">
        <v>0</v>
      </c>
      <c r="BO103" s="696">
        <v>0</v>
      </c>
      <c r="BP103" s="696">
        <v>0</v>
      </c>
      <c r="BQ103" s="696">
        <v>0</v>
      </c>
      <c r="BR103" s="696">
        <v>0</v>
      </c>
      <c r="BS103" s="696">
        <v>0</v>
      </c>
      <c r="BT103" s="697">
        <v>0</v>
      </c>
      <c r="BU103" s="163"/>
    </row>
    <row r="104" spans="2:73" ht="15.75">
      <c r="B104" s="691" t="s">
        <v>208</v>
      </c>
      <c r="C104" s="691" t="s">
        <v>753</v>
      </c>
      <c r="D104" s="691" t="s">
        <v>754</v>
      </c>
      <c r="E104" s="691" t="s">
        <v>720</v>
      </c>
      <c r="F104" s="691" t="s">
        <v>490</v>
      </c>
      <c r="G104" s="691" t="s">
        <v>735</v>
      </c>
      <c r="H104" s="691">
        <v>2014</v>
      </c>
      <c r="I104" s="643" t="s">
        <v>580</v>
      </c>
      <c r="J104" s="643" t="s">
        <v>595</v>
      </c>
      <c r="K104" s="632"/>
      <c r="L104" s="695">
        <v>0</v>
      </c>
      <c r="M104" s="696">
        <v>0</v>
      </c>
      <c r="N104" s="696">
        <v>0</v>
      </c>
      <c r="O104" s="696">
        <v>88.614000000000004</v>
      </c>
      <c r="P104" s="696">
        <v>88.614000000000004</v>
      </c>
      <c r="Q104" s="696">
        <v>88.614000000000004</v>
      </c>
      <c r="R104" s="696">
        <v>88.614000000000004</v>
      </c>
      <c r="S104" s="696">
        <v>88.614000000000004</v>
      </c>
      <c r="T104" s="696">
        <v>88.614000000000004</v>
      </c>
      <c r="U104" s="696">
        <v>88.614000000000004</v>
      </c>
      <c r="V104" s="696">
        <v>88.614000000000004</v>
      </c>
      <c r="W104" s="696">
        <v>88.614000000000004</v>
      </c>
      <c r="X104" s="696">
        <v>88.614000000000004</v>
      </c>
      <c r="Y104" s="696">
        <v>82.98</v>
      </c>
      <c r="Z104" s="696">
        <v>82.98</v>
      </c>
      <c r="AA104" s="696">
        <v>82.98</v>
      </c>
      <c r="AB104" s="696">
        <v>82.98</v>
      </c>
      <c r="AC104" s="696">
        <v>82.98</v>
      </c>
      <c r="AD104" s="696">
        <v>0</v>
      </c>
      <c r="AE104" s="696">
        <v>0</v>
      </c>
      <c r="AF104" s="696">
        <v>0</v>
      </c>
      <c r="AG104" s="696">
        <v>0</v>
      </c>
      <c r="AH104" s="696">
        <v>0</v>
      </c>
      <c r="AI104" s="696">
        <v>0</v>
      </c>
      <c r="AJ104" s="696">
        <v>0</v>
      </c>
      <c r="AK104" s="696">
        <v>0</v>
      </c>
      <c r="AL104" s="696">
        <v>0</v>
      </c>
      <c r="AM104" s="696">
        <v>0</v>
      </c>
      <c r="AN104" s="696">
        <v>0</v>
      </c>
      <c r="AO104" s="697">
        <v>0</v>
      </c>
      <c r="AP104" s="632"/>
      <c r="AQ104" s="695">
        <v>0</v>
      </c>
      <c r="AR104" s="696">
        <v>0</v>
      </c>
      <c r="AS104" s="696">
        <v>0</v>
      </c>
      <c r="AT104" s="696">
        <v>125621.6</v>
      </c>
      <c r="AU104" s="696">
        <v>125621.6</v>
      </c>
      <c r="AV104" s="696">
        <v>125621.6</v>
      </c>
      <c r="AW104" s="696">
        <v>125621.6</v>
      </c>
      <c r="AX104" s="696">
        <v>125621.6</v>
      </c>
      <c r="AY104" s="696">
        <v>125621.6</v>
      </c>
      <c r="AZ104" s="696">
        <v>125621.6</v>
      </c>
      <c r="BA104" s="696">
        <v>125621.6</v>
      </c>
      <c r="BB104" s="696">
        <v>125621.6</v>
      </c>
      <c r="BC104" s="696">
        <v>125621.6</v>
      </c>
      <c r="BD104" s="696">
        <v>74064.479999999996</v>
      </c>
      <c r="BE104" s="696">
        <v>74064.479999999996</v>
      </c>
      <c r="BF104" s="696">
        <v>74064.479999999996</v>
      </c>
      <c r="BG104" s="696">
        <v>74064.479999999996</v>
      </c>
      <c r="BH104" s="696">
        <v>74064.479999999996</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75">
      <c r="B105" s="691" t="s">
        <v>733</v>
      </c>
      <c r="C105" s="691" t="s">
        <v>741</v>
      </c>
      <c r="D105" s="691" t="s">
        <v>755</v>
      </c>
      <c r="E105" s="691" t="s">
        <v>720</v>
      </c>
      <c r="F105" s="691" t="s">
        <v>741</v>
      </c>
      <c r="G105" s="691" t="s">
        <v>735</v>
      </c>
      <c r="H105" s="691">
        <v>2013</v>
      </c>
      <c r="I105" s="643" t="s">
        <v>580</v>
      </c>
      <c r="J105" s="643" t="s">
        <v>588</v>
      </c>
      <c r="K105" s="632"/>
      <c r="L105" s="695">
        <v>0</v>
      </c>
      <c r="M105" s="696">
        <v>0</v>
      </c>
      <c r="N105" s="696">
        <v>33.088500000000003</v>
      </c>
      <c r="O105" s="696">
        <v>33.088500000000003</v>
      </c>
      <c r="P105" s="696">
        <v>33.088500000000003</v>
      </c>
      <c r="Q105" s="696">
        <v>33.088500000000003</v>
      </c>
      <c r="R105" s="696">
        <v>33.088500000000003</v>
      </c>
      <c r="S105" s="696">
        <v>33.088500000000003</v>
      </c>
      <c r="T105" s="696">
        <v>33.088500000000003</v>
      </c>
      <c r="U105" s="696">
        <v>33.088500000000003</v>
      </c>
      <c r="V105" s="696">
        <v>33.088500000000003</v>
      </c>
      <c r="W105" s="696">
        <v>33.088500000000003</v>
      </c>
      <c r="X105" s="696">
        <v>33.088500000000003</v>
      </c>
      <c r="Y105" s="696">
        <v>33.088500000000003</v>
      </c>
      <c r="Z105" s="696">
        <v>33.088500000000003</v>
      </c>
      <c r="AA105" s="696">
        <v>33.088500000000003</v>
      </c>
      <c r="AB105" s="696">
        <v>33.088500000000003</v>
      </c>
      <c r="AC105" s="696">
        <v>0</v>
      </c>
      <c r="AD105" s="696">
        <v>0</v>
      </c>
      <c r="AE105" s="696">
        <v>0</v>
      </c>
      <c r="AF105" s="696">
        <v>0</v>
      </c>
      <c r="AG105" s="696">
        <v>0</v>
      </c>
      <c r="AH105" s="696">
        <v>0</v>
      </c>
      <c r="AI105" s="696">
        <v>0</v>
      </c>
      <c r="AJ105" s="696">
        <v>0</v>
      </c>
      <c r="AK105" s="696">
        <v>0</v>
      </c>
      <c r="AL105" s="696">
        <v>0</v>
      </c>
      <c r="AM105" s="696">
        <v>0</v>
      </c>
      <c r="AN105" s="696">
        <v>0</v>
      </c>
      <c r="AO105" s="697">
        <v>0</v>
      </c>
      <c r="AP105" s="632"/>
      <c r="AQ105" s="695">
        <v>0</v>
      </c>
      <c r="AR105" s="696">
        <v>0</v>
      </c>
      <c r="AS105" s="696">
        <v>69300</v>
      </c>
      <c r="AT105" s="696">
        <v>69300</v>
      </c>
      <c r="AU105" s="696">
        <v>69300</v>
      </c>
      <c r="AV105" s="696">
        <v>69300</v>
      </c>
      <c r="AW105" s="696">
        <v>69300</v>
      </c>
      <c r="AX105" s="696">
        <v>69300</v>
      </c>
      <c r="AY105" s="696">
        <v>69300</v>
      </c>
      <c r="AZ105" s="696">
        <v>69300</v>
      </c>
      <c r="BA105" s="696">
        <v>69300</v>
      </c>
      <c r="BB105" s="696">
        <v>69300</v>
      </c>
      <c r="BC105" s="696">
        <v>69300</v>
      </c>
      <c r="BD105" s="696">
        <v>69300</v>
      </c>
      <c r="BE105" s="696">
        <v>69300</v>
      </c>
      <c r="BF105" s="696">
        <v>69300</v>
      </c>
      <c r="BG105" s="696">
        <v>69300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75">
      <c r="B106" s="691" t="s">
        <v>733</v>
      </c>
      <c r="C106" s="691" t="s">
        <v>741</v>
      </c>
      <c r="D106" s="691" t="s">
        <v>755</v>
      </c>
      <c r="E106" s="691" t="s">
        <v>720</v>
      </c>
      <c r="F106" s="691" t="s">
        <v>741</v>
      </c>
      <c r="G106" s="691" t="s">
        <v>735</v>
      </c>
      <c r="H106" s="691">
        <v>2014</v>
      </c>
      <c r="I106" s="643" t="s">
        <v>580</v>
      </c>
      <c r="J106" s="643" t="s">
        <v>595</v>
      </c>
      <c r="K106" s="632"/>
      <c r="L106" s="695">
        <v>0</v>
      </c>
      <c r="M106" s="696">
        <v>0</v>
      </c>
      <c r="N106" s="696">
        <v>0</v>
      </c>
      <c r="O106" s="696">
        <v>23.532245100000001</v>
      </c>
      <c r="P106" s="696">
        <v>23.532245100000001</v>
      </c>
      <c r="Q106" s="696">
        <v>23.532245100000001</v>
      </c>
      <c r="R106" s="696">
        <v>23.532245100000001</v>
      </c>
      <c r="S106" s="696">
        <v>23.532245100000001</v>
      </c>
      <c r="T106" s="696">
        <v>22.958945100000001</v>
      </c>
      <c r="U106" s="696">
        <v>22.958945100000001</v>
      </c>
      <c r="V106" s="696">
        <v>22.958945100000001</v>
      </c>
      <c r="W106" s="696">
        <v>22.958945100000001</v>
      </c>
      <c r="X106" s="696">
        <v>22.958945100000001</v>
      </c>
      <c r="Y106" s="696">
        <v>18.607106699999999</v>
      </c>
      <c r="Z106" s="696">
        <v>17.944289999999999</v>
      </c>
      <c r="AA106" s="696">
        <v>16.715789999999998</v>
      </c>
      <c r="AB106" s="696">
        <v>16.715789999999998</v>
      </c>
      <c r="AC106" s="696">
        <v>16.715789999999998</v>
      </c>
      <c r="AD106" s="696">
        <v>16.715789999999998</v>
      </c>
      <c r="AE106" s="696">
        <v>16.715789999999998</v>
      </c>
      <c r="AF106" s="696">
        <v>16.715789999999998</v>
      </c>
      <c r="AG106" s="696">
        <v>16.715789999999998</v>
      </c>
      <c r="AH106" s="696">
        <v>16.715789999999998</v>
      </c>
      <c r="AI106" s="696">
        <v>0</v>
      </c>
      <c r="AJ106" s="696">
        <v>0</v>
      </c>
      <c r="AK106" s="696">
        <v>0</v>
      </c>
      <c r="AL106" s="696">
        <v>0</v>
      </c>
      <c r="AM106" s="696">
        <v>0</v>
      </c>
      <c r="AN106" s="696">
        <v>0</v>
      </c>
      <c r="AO106" s="697">
        <v>0</v>
      </c>
      <c r="AP106" s="632"/>
      <c r="AQ106" s="695">
        <v>0</v>
      </c>
      <c r="AR106" s="696">
        <v>0</v>
      </c>
      <c r="AS106" s="696">
        <v>0</v>
      </c>
      <c r="AT106" s="696">
        <v>91626.817999999999</v>
      </c>
      <c r="AU106" s="696">
        <v>91626.817999999999</v>
      </c>
      <c r="AV106" s="696">
        <v>91626.817999999999</v>
      </c>
      <c r="AW106" s="696">
        <v>91626.817999999999</v>
      </c>
      <c r="AX106" s="696">
        <v>91626.817999999999</v>
      </c>
      <c r="AY106" s="696">
        <v>88773.025999999998</v>
      </c>
      <c r="AZ106" s="696">
        <v>88773.025999999998</v>
      </c>
      <c r="BA106" s="696">
        <v>88773.025999999998</v>
      </c>
      <c r="BB106" s="696">
        <v>88773.025999999998</v>
      </c>
      <c r="BC106" s="696">
        <v>88773.025999999998</v>
      </c>
      <c r="BD106" s="696">
        <v>50090.400000000001</v>
      </c>
      <c r="BE106" s="696">
        <v>43718.400000000001</v>
      </c>
      <c r="BF106" s="696">
        <v>40867.199999999997</v>
      </c>
      <c r="BG106" s="696">
        <v>40867.199999999997</v>
      </c>
      <c r="BH106" s="696">
        <v>40867.199999999997</v>
      </c>
      <c r="BI106" s="696">
        <v>40867.199999999997</v>
      </c>
      <c r="BJ106" s="696">
        <v>40867.199999999997</v>
      </c>
      <c r="BK106" s="696">
        <v>40867.199999999997</v>
      </c>
      <c r="BL106" s="696">
        <v>40867.199999999997</v>
      </c>
      <c r="BM106" s="696">
        <v>40867.199999999997</v>
      </c>
      <c r="BN106" s="696">
        <v>0</v>
      </c>
      <c r="BO106" s="696">
        <v>0</v>
      </c>
      <c r="BP106" s="696">
        <v>0</v>
      </c>
      <c r="BQ106" s="696">
        <v>0</v>
      </c>
      <c r="BR106" s="696">
        <v>0</v>
      </c>
      <c r="BS106" s="696">
        <v>0</v>
      </c>
      <c r="BT106" s="697">
        <v>0</v>
      </c>
      <c r="BU106" s="163"/>
    </row>
    <row r="107" spans="2:73" ht="15.75">
      <c r="B107" s="691"/>
      <c r="C107" s="691"/>
      <c r="D107" s="691" t="s">
        <v>97</v>
      </c>
      <c r="E107" s="691" t="s">
        <v>720</v>
      </c>
      <c r="F107" s="691"/>
      <c r="G107" s="691"/>
      <c r="H107" s="691">
        <v>2015</v>
      </c>
      <c r="I107" s="643" t="s">
        <v>581</v>
      </c>
      <c r="J107" s="643" t="s">
        <v>595</v>
      </c>
      <c r="K107" s="632"/>
      <c r="L107" s="695"/>
      <c r="M107" s="696"/>
      <c r="N107" s="696"/>
      <c r="O107" s="696"/>
      <c r="P107" s="696">
        <v>4</v>
      </c>
      <c r="Q107" s="696">
        <v>4</v>
      </c>
      <c r="R107" s="696">
        <v>4</v>
      </c>
      <c r="S107" s="696">
        <v>4</v>
      </c>
      <c r="T107" s="696">
        <v>2</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2"/>
      <c r="AQ107" s="695"/>
      <c r="AR107" s="696"/>
      <c r="AS107" s="696"/>
      <c r="AT107" s="696"/>
      <c r="AU107" s="696">
        <v>25042</v>
      </c>
      <c r="AV107" s="696">
        <v>25042</v>
      </c>
      <c r="AW107" s="696">
        <v>25042</v>
      </c>
      <c r="AX107" s="696">
        <v>24937</v>
      </c>
      <c r="AY107" s="696">
        <v>12209</v>
      </c>
      <c r="AZ107" s="696">
        <v>0</v>
      </c>
      <c r="BA107" s="696">
        <v>0</v>
      </c>
      <c r="BB107" s="696">
        <v>0</v>
      </c>
      <c r="BC107" s="696">
        <v>0</v>
      </c>
      <c r="BD107" s="696">
        <v>0</v>
      </c>
      <c r="BE107" s="696">
        <v>0</v>
      </c>
      <c r="BF107" s="696">
        <v>0</v>
      </c>
      <c r="BG107" s="696">
        <v>0</v>
      </c>
      <c r="BH107" s="696">
        <v>0</v>
      </c>
      <c r="BI107" s="696">
        <v>0</v>
      </c>
      <c r="BJ107" s="696">
        <v>0</v>
      </c>
      <c r="BK107" s="696">
        <v>0</v>
      </c>
      <c r="BL107" s="696">
        <v>0</v>
      </c>
      <c r="BM107" s="696">
        <v>0</v>
      </c>
      <c r="BN107" s="696">
        <v>0</v>
      </c>
      <c r="BO107" s="696">
        <v>0</v>
      </c>
      <c r="BP107" s="696">
        <v>0</v>
      </c>
      <c r="BQ107" s="696">
        <v>0</v>
      </c>
      <c r="BR107" s="696">
        <v>0</v>
      </c>
      <c r="BS107" s="696">
        <v>0</v>
      </c>
      <c r="BT107" s="697">
        <v>0</v>
      </c>
      <c r="BU107" s="163"/>
    </row>
    <row r="108" spans="2:73" ht="15.75">
      <c r="B108" s="691"/>
      <c r="C108" s="691"/>
      <c r="D108" s="691" t="s">
        <v>95</v>
      </c>
      <c r="E108" s="691" t="s">
        <v>720</v>
      </c>
      <c r="F108" s="691"/>
      <c r="G108" s="691"/>
      <c r="H108" s="691">
        <v>2015</v>
      </c>
      <c r="I108" s="643" t="s">
        <v>581</v>
      </c>
      <c r="J108" s="643" t="s">
        <v>595</v>
      </c>
      <c r="K108" s="632"/>
      <c r="L108" s="695"/>
      <c r="M108" s="696"/>
      <c r="N108" s="696"/>
      <c r="O108" s="696"/>
      <c r="P108" s="696">
        <v>40</v>
      </c>
      <c r="Q108" s="696">
        <v>40</v>
      </c>
      <c r="R108" s="696">
        <v>40</v>
      </c>
      <c r="S108" s="696">
        <v>40</v>
      </c>
      <c r="T108" s="696">
        <v>40</v>
      </c>
      <c r="U108" s="696">
        <v>40</v>
      </c>
      <c r="V108" s="696">
        <v>40</v>
      </c>
      <c r="W108" s="696">
        <v>40</v>
      </c>
      <c r="X108" s="696">
        <v>40</v>
      </c>
      <c r="Y108" s="696">
        <v>40</v>
      </c>
      <c r="Z108" s="696">
        <v>36</v>
      </c>
      <c r="AA108" s="696">
        <v>36</v>
      </c>
      <c r="AB108" s="696">
        <v>36</v>
      </c>
      <c r="AC108" s="696">
        <v>36</v>
      </c>
      <c r="AD108" s="696">
        <v>36</v>
      </c>
      <c r="AE108" s="696">
        <v>36</v>
      </c>
      <c r="AF108" s="696">
        <v>15</v>
      </c>
      <c r="AG108" s="696">
        <v>15</v>
      </c>
      <c r="AH108" s="696">
        <v>15</v>
      </c>
      <c r="AI108" s="696">
        <v>15</v>
      </c>
      <c r="AJ108" s="696">
        <v>0</v>
      </c>
      <c r="AK108" s="696">
        <v>0</v>
      </c>
      <c r="AL108" s="696">
        <v>0</v>
      </c>
      <c r="AM108" s="696">
        <v>0</v>
      </c>
      <c r="AN108" s="696">
        <v>0</v>
      </c>
      <c r="AO108" s="697">
        <v>0</v>
      </c>
      <c r="AP108" s="632"/>
      <c r="AQ108" s="695"/>
      <c r="AR108" s="696"/>
      <c r="AS108" s="696"/>
      <c r="AT108" s="696"/>
      <c r="AU108" s="696">
        <v>625153</v>
      </c>
      <c r="AV108" s="696">
        <v>618250</v>
      </c>
      <c r="AW108" s="696">
        <v>618250</v>
      </c>
      <c r="AX108" s="696">
        <v>618250</v>
      </c>
      <c r="AY108" s="696">
        <v>618250</v>
      </c>
      <c r="AZ108" s="696">
        <v>618250</v>
      </c>
      <c r="BA108" s="696">
        <v>618250</v>
      </c>
      <c r="BB108" s="696">
        <v>618018</v>
      </c>
      <c r="BC108" s="696">
        <v>618018</v>
      </c>
      <c r="BD108" s="696">
        <v>618018</v>
      </c>
      <c r="BE108" s="696">
        <v>573768</v>
      </c>
      <c r="BF108" s="696">
        <v>571177</v>
      </c>
      <c r="BG108" s="696">
        <v>571177</v>
      </c>
      <c r="BH108" s="696">
        <v>568440</v>
      </c>
      <c r="BI108" s="696">
        <v>568440</v>
      </c>
      <c r="BJ108" s="696">
        <v>568244</v>
      </c>
      <c r="BK108" s="696">
        <v>231245</v>
      </c>
      <c r="BL108" s="696">
        <v>231245</v>
      </c>
      <c r="BM108" s="696">
        <v>231245</v>
      </c>
      <c r="BN108" s="696">
        <v>231245</v>
      </c>
      <c r="BO108" s="696">
        <v>0</v>
      </c>
      <c r="BP108" s="696">
        <v>0</v>
      </c>
      <c r="BQ108" s="696">
        <v>0</v>
      </c>
      <c r="BR108" s="696">
        <v>0</v>
      </c>
      <c r="BS108" s="696">
        <v>0</v>
      </c>
      <c r="BT108" s="697">
        <v>0</v>
      </c>
      <c r="BU108" s="163"/>
    </row>
    <row r="109" spans="2:73" ht="15.75">
      <c r="B109" s="691"/>
      <c r="C109" s="691"/>
      <c r="D109" s="691" t="s">
        <v>96</v>
      </c>
      <c r="E109" s="691" t="s">
        <v>720</v>
      </c>
      <c r="F109" s="691"/>
      <c r="G109" s="691"/>
      <c r="H109" s="691">
        <v>2015</v>
      </c>
      <c r="I109" s="643" t="s">
        <v>581</v>
      </c>
      <c r="J109" s="643" t="s">
        <v>595</v>
      </c>
      <c r="K109" s="632"/>
      <c r="L109" s="695"/>
      <c r="M109" s="696"/>
      <c r="N109" s="696"/>
      <c r="O109" s="696"/>
      <c r="P109" s="696">
        <v>62</v>
      </c>
      <c r="Q109" s="696">
        <v>61</v>
      </c>
      <c r="R109" s="696">
        <v>61</v>
      </c>
      <c r="S109" s="696">
        <v>61</v>
      </c>
      <c r="T109" s="696">
        <v>61</v>
      </c>
      <c r="U109" s="696">
        <v>61</v>
      </c>
      <c r="V109" s="696">
        <v>61</v>
      </c>
      <c r="W109" s="696">
        <v>61</v>
      </c>
      <c r="X109" s="696">
        <v>61</v>
      </c>
      <c r="Y109" s="696">
        <v>61</v>
      </c>
      <c r="Z109" s="696">
        <v>52</v>
      </c>
      <c r="AA109" s="696">
        <v>49</v>
      </c>
      <c r="AB109" s="696">
        <v>49</v>
      </c>
      <c r="AC109" s="696">
        <v>49</v>
      </c>
      <c r="AD109" s="696">
        <v>49</v>
      </c>
      <c r="AE109" s="696">
        <v>49</v>
      </c>
      <c r="AF109" s="696">
        <v>18</v>
      </c>
      <c r="AG109" s="696">
        <v>18</v>
      </c>
      <c r="AH109" s="696">
        <v>18</v>
      </c>
      <c r="AI109" s="696">
        <v>18</v>
      </c>
      <c r="AJ109" s="696">
        <v>0</v>
      </c>
      <c r="AK109" s="696">
        <v>0</v>
      </c>
      <c r="AL109" s="696">
        <v>0</v>
      </c>
      <c r="AM109" s="696">
        <v>0</v>
      </c>
      <c r="AN109" s="696">
        <v>0</v>
      </c>
      <c r="AO109" s="697">
        <v>0</v>
      </c>
      <c r="AP109" s="632"/>
      <c r="AQ109" s="695"/>
      <c r="AR109" s="696"/>
      <c r="AS109" s="696"/>
      <c r="AT109" s="696"/>
      <c r="AU109" s="696">
        <v>924518</v>
      </c>
      <c r="AV109" s="696">
        <v>908087</v>
      </c>
      <c r="AW109" s="696">
        <v>908087</v>
      </c>
      <c r="AX109" s="696">
        <v>908087</v>
      </c>
      <c r="AY109" s="696">
        <v>908087</v>
      </c>
      <c r="AZ109" s="696">
        <v>908087</v>
      </c>
      <c r="BA109" s="696">
        <v>908087</v>
      </c>
      <c r="BB109" s="696">
        <v>907611</v>
      </c>
      <c r="BC109" s="696">
        <v>907611</v>
      </c>
      <c r="BD109" s="696">
        <v>907611</v>
      </c>
      <c r="BE109" s="696">
        <v>836948</v>
      </c>
      <c r="BF109" s="696">
        <v>793854</v>
      </c>
      <c r="BG109" s="696">
        <v>793854</v>
      </c>
      <c r="BH109" s="696">
        <v>776778</v>
      </c>
      <c r="BI109" s="696">
        <v>776778</v>
      </c>
      <c r="BJ109" s="696">
        <v>774968</v>
      </c>
      <c r="BK109" s="696">
        <v>287097</v>
      </c>
      <c r="BL109" s="696">
        <v>287097</v>
      </c>
      <c r="BM109" s="696">
        <v>287097</v>
      </c>
      <c r="BN109" s="696">
        <v>287097</v>
      </c>
      <c r="BO109" s="696">
        <v>0</v>
      </c>
      <c r="BP109" s="696">
        <v>0</v>
      </c>
      <c r="BQ109" s="696">
        <v>0</v>
      </c>
      <c r="BR109" s="696">
        <v>0</v>
      </c>
      <c r="BS109" s="696">
        <v>0</v>
      </c>
      <c r="BT109" s="697">
        <v>0</v>
      </c>
      <c r="BU109" s="163"/>
    </row>
    <row r="110" spans="2:73" ht="15.75">
      <c r="B110" s="691"/>
      <c r="C110" s="691"/>
      <c r="D110" s="691" t="s">
        <v>676</v>
      </c>
      <c r="E110" s="691" t="s">
        <v>720</v>
      </c>
      <c r="F110" s="691"/>
      <c r="G110" s="691"/>
      <c r="H110" s="691">
        <v>2015</v>
      </c>
      <c r="I110" s="643" t="s">
        <v>581</v>
      </c>
      <c r="J110" s="643" t="s">
        <v>595</v>
      </c>
      <c r="K110" s="632"/>
      <c r="L110" s="695"/>
      <c r="M110" s="696"/>
      <c r="N110" s="696"/>
      <c r="O110" s="696"/>
      <c r="P110" s="696">
        <v>317</v>
      </c>
      <c r="Q110" s="696">
        <v>317</v>
      </c>
      <c r="R110" s="696">
        <v>317</v>
      </c>
      <c r="S110" s="696">
        <v>317</v>
      </c>
      <c r="T110" s="696">
        <v>317</v>
      </c>
      <c r="U110" s="696">
        <v>317</v>
      </c>
      <c r="V110" s="696">
        <v>317</v>
      </c>
      <c r="W110" s="696">
        <v>317</v>
      </c>
      <c r="X110" s="696">
        <v>317</v>
      </c>
      <c r="Y110" s="696">
        <v>317</v>
      </c>
      <c r="Z110" s="696">
        <v>317</v>
      </c>
      <c r="AA110" s="696">
        <v>317</v>
      </c>
      <c r="AB110" s="696">
        <v>317</v>
      </c>
      <c r="AC110" s="696">
        <v>317</v>
      </c>
      <c r="AD110" s="696">
        <v>317</v>
      </c>
      <c r="AE110" s="696">
        <v>317</v>
      </c>
      <c r="AF110" s="696">
        <v>317</v>
      </c>
      <c r="AG110" s="696">
        <v>317</v>
      </c>
      <c r="AH110" s="696">
        <v>285</v>
      </c>
      <c r="AI110" s="696">
        <v>0</v>
      </c>
      <c r="AJ110" s="696">
        <v>0</v>
      </c>
      <c r="AK110" s="696">
        <v>0</v>
      </c>
      <c r="AL110" s="696">
        <v>0</v>
      </c>
      <c r="AM110" s="696">
        <v>0</v>
      </c>
      <c r="AN110" s="696">
        <v>0</v>
      </c>
      <c r="AO110" s="697">
        <v>0</v>
      </c>
      <c r="AP110" s="632"/>
      <c r="AQ110" s="695"/>
      <c r="AR110" s="696"/>
      <c r="AS110" s="696"/>
      <c r="AT110" s="696"/>
      <c r="AU110" s="696">
        <v>601882</v>
      </c>
      <c r="AV110" s="696">
        <v>601882</v>
      </c>
      <c r="AW110" s="696">
        <v>601882</v>
      </c>
      <c r="AX110" s="696">
        <v>601882</v>
      </c>
      <c r="AY110" s="696">
        <v>601882</v>
      </c>
      <c r="AZ110" s="696">
        <v>601882</v>
      </c>
      <c r="BA110" s="696">
        <v>601882</v>
      </c>
      <c r="BB110" s="696">
        <v>601882</v>
      </c>
      <c r="BC110" s="696">
        <v>601882</v>
      </c>
      <c r="BD110" s="696">
        <v>601882</v>
      </c>
      <c r="BE110" s="696">
        <v>601882</v>
      </c>
      <c r="BF110" s="696">
        <v>601882</v>
      </c>
      <c r="BG110" s="696">
        <v>601882</v>
      </c>
      <c r="BH110" s="696">
        <v>601882</v>
      </c>
      <c r="BI110" s="696">
        <v>601882</v>
      </c>
      <c r="BJ110" s="696">
        <v>601882</v>
      </c>
      <c r="BK110" s="696">
        <v>601882</v>
      </c>
      <c r="BL110" s="696">
        <v>601882</v>
      </c>
      <c r="BM110" s="696">
        <v>573769</v>
      </c>
      <c r="BN110" s="696">
        <v>0</v>
      </c>
      <c r="BO110" s="696">
        <v>0</v>
      </c>
      <c r="BP110" s="696">
        <v>0</v>
      </c>
      <c r="BQ110" s="696">
        <v>0</v>
      </c>
      <c r="BR110" s="696">
        <v>0</v>
      </c>
      <c r="BS110" s="696">
        <v>0</v>
      </c>
      <c r="BT110" s="697">
        <v>0</v>
      </c>
      <c r="BU110" s="163"/>
    </row>
    <row r="111" spans="2:73" ht="15.75">
      <c r="B111" s="691"/>
      <c r="C111" s="691"/>
      <c r="D111" s="691" t="s">
        <v>98</v>
      </c>
      <c r="E111" s="691" t="s">
        <v>720</v>
      </c>
      <c r="F111" s="691"/>
      <c r="G111" s="691"/>
      <c r="H111" s="691">
        <v>2015</v>
      </c>
      <c r="I111" s="643" t="s">
        <v>581</v>
      </c>
      <c r="J111" s="643" t="s">
        <v>595</v>
      </c>
      <c r="K111" s="632"/>
      <c r="L111" s="695"/>
      <c r="M111" s="696"/>
      <c r="N111" s="696"/>
      <c r="O111" s="696"/>
      <c r="P111" s="696">
        <v>17</v>
      </c>
      <c r="Q111" s="696">
        <v>17</v>
      </c>
      <c r="R111" s="696">
        <v>17</v>
      </c>
      <c r="S111" s="696">
        <v>17</v>
      </c>
      <c r="T111" s="696">
        <v>17</v>
      </c>
      <c r="U111" s="696">
        <v>17</v>
      </c>
      <c r="V111" s="696">
        <v>17</v>
      </c>
      <c r="W111" s="696">
        <v>17</v>
      </c>
      <c r="X111" s="696">
        <v>17</v>
      </c>
      <c r="Y111" s="696">
        <v>17</v>
      </c>
      <c r="Z111" s="696">
        <v>17</v>
      </c>
      <c r="AA111" s="696">
        <v>17</v>
      </c>
      <c r="AB111" s="696">
        <v>17</v>
      </c>
      <c r="AC111" s="696">
        <v>17</v>
      </c>
      <c r="AD111" s="696">
        <v>17</v>
      </c>
      <c r="AE111" s="696">
        <v>17</v>
      </c>
      <c r="AF111" s="696">
        <v>17</v>
      </c>
      <c r="AG111" s="696">
        <v>17</v>
      </c>
      <c r="AH111" s="696">
        <v>17</v>
      </c>
      <c r="AI111" s="696">
        <v>17</v>
      </c>
      <c r="AJ111" s="696">
        <v>15</v>
      </c>
      <c r="AK111" s="696">
        <v>15</v>
      </c>
      <c r="AL111" s="696">
        <v>15</v>
      </c>
      <c r="AM111" s="696">
        <v>0</v>
      </c>
      <c r="AN111" s="696">
        <v>0</v>
      </c>
      <c r="AO111" s="697">
        <v>0</v>
      </c>
      <c r="AP111" s="632"/>
      <c r="AQ111" s="695"/>
      <c r="AR111" s="696"/>
      <c r="AS111" s="696"/>
      <c r="AT111" s="696"/>
      <c r="AU111" s="696">
        <v>71414</v>
      </c>
      <c r="AV111" s="696">
        <v>71414</v>
      </c>
      <c r="AW111" s="696">
        <v>71414</v>
      </c>
      <c r="AX111" s="696">
        <v>71414</v>
      </c>
      <c r="AY111" s="696">
        <v>71414</v>
      </c>
      <c r="AZ111" s="696">
        <v>71414</v>
      </c>
      <c r="BA111" s="696">
        <v>71414</v>
      </c>
      <c r="BB111" s="696">
        <v>71414</v>
      </c>
      <c r="BC111" s="696">
        <v>71414</v>
      </c>
      <c r="BD111" s="696">
        <v>71414</v>
      </c>
      <c r="BE111" s="696">
        <v>71372</v>
      </c>
      <c r="BF111" s="696">
        <v>71372</v>
      </c>
      <c r="BG111" s="696">
        <v>71372</v>
      </c>
      <c r="BH111" s="696">
        <v>71372</v>
      </c>
      <c r="BI111" s="696">
        <v>71372</v>
      </c>
      <c r="BJ111" s="696">
        <v>71372</v>
      </c>
      <c r="BK111" s="696">
        <v>71372</v>
      </c>
      <c r="BL111" s="696">
        <v>71372</v>
      </c>
      <c r="BM111" s="696">
        <v>71372</v>
      </c>
      <c r="BN111" s="696">
        <v>71372</v>
      </c>
      <c r="BO111" s="696">
        <v>37425</v>
      </c>
      <c r="BP111" s="696">
        <v>37425</v>
      </c>
      <c r="BQ111" s="696">
        <v>37425</v>
      </c>
      <c r="BR111" s="696">
        <v>0</v>
      </c>
      <c r="BS111" s="696">
        <v>0</v>
      </c>
      <c r="BT111" s="697">
        <v>0</v>
      </c>
      <c r="BU111" s="163"/>
    </row>
    <row r="112" spans="2:73">
      <c r="B112" s="691"/>
      <c r="C112" s="691"/>
      <c r="D112" s="691" t="s">
        <v>99</v>
      </c>
      <c r="E112" s="691" t="s">
        <v>720</v>
      </c>
      <c r="F112" s="691"/>
      <c r="G112" s="691"/>
      <c r="H112" s="691">
        <v>2015</v>
      </c>
      <c r="I112" s="643" t="s">
        <v>581</v>
      </c>
      <c r="J112" s="643" t="s">
        <v>595</v>
      </c>
      <c r="K112" s="632"/>
      <c r="L112" s="695"/>
      <c r="M112" s="696"/>
      <c r="N112" s="696"/>
      <c r="O112" s="696"/>
      <c r="P112" s="696">
        <v>152</v>
      </c>
      <c r="Q112" s="696">
        <v>152</v>
      </c>
      <c r="R112" s="696">
        <v>152</v>
      </c>
      <c r="S112" s="696">
        <v>152</v>
      </c>
      <c r="T112" s="696">
        <v>0</v>
      </c>
      <c r="U112" s="696">
        <v>0</v>
      </c>
      <c r="V112" s="696">
        <v>0</v>
      </c>
      <c r="W112" s="696">
        <v>0</v>
      </c>
      <c r="X112" s="696">
        <v>0</v>
      </c>
      <c r="Y112" s="696">
        <v>0</v>
      </c>
      <c r="Z112" s="696">
        <v>0</v>
      </c>
      <c r="AA112" s="696">
        <v>0</v>
      </c>
      <c r="AB112" s="696">
        <v>0</v>
      </c>
      <c r="AC112" s="696">
        <v>0</v>
      </c>
      <c r="AD112" s="696">
        <v>0</v>
      </c>
      <c r="AE112" s="696">
        <v>0</v>
      </c>
      <c r="AF112" s="696">
        <v>0</v>
      </c>
      <c r="AG112" s="696">
        <v>0</v>
      </c>
      <c r="AH112" s="696">
        <v>0</v>
      </c>
      <c r="AI112" s="696">
        <v>0</v>
      </c>
      <c r="AJ112" s="696">
        <v>0</v>
      </c>
      <c r="AK112" s="696">
        <v>0</v>
      </c>
      <c r="AL112" s="696">
        <v>0</v>
      </c>
      <c r="AM112" s="696">
        <v>0</v>
      </c>
      <c r="AN112" s="696">
        <v>0</v>
      </c>
      <c r="AO112" s="697">
        <v>0</v>
      </c>
      <c r="AP112" s="632"/>
      <c r="AQ112" s="695"/>
      <c r="AR112" s="696"/>
      <c r="AS112" s="696"/>
      <c r="AT112" s="696"/>
      <c r="AU112" s="696">
        <v>712705</v>
      </c>
      <c r="AV112" s="696">
        <v>712705</v>
      </c>
      <c r="AW112" s="696">
        <v>712705</v>
      </c>
      <c r="AX112" s="696">
        <v>712705</v>
      </c>
      <c r="AY112" s="696">
        <v>0</v>
      </c>
      <c r="AZ112" s="696">
        <v>0</v>
      </c>
      <c r="BA112" s="696">
        <v>0</v>
      </c>
      <c r="BB112" s="696">
        <v>0</v>
      </c>
      <c r="BC112" s="696">
        <v>0</v>
      </c>
      <c r="BD112" s="696">
        <v>0</v>
      </c>
      <c r="BE112" s="696">
        <v>0</v>
      </c>
      <c r="BF112" s="696">
        <v>0</v>
      </c>
      <c r="BG112" s="696">
        <v>0</v>
      </c>
      <c r="BH112" s="696">
        <v>0</v>
      </c>
      <c r="BI112" s="696">
        <v>0</v>
      </c>
      <c r="BJ112" s="696">
        <v>0</v>
      </c>
      <c r="BK112" s="696">
        <v>0</v>
      </c>
      <c r="BL112" s="696">
        <v>0</v>
      </c>
      <c r="BM112" s="696">
        <v>0</v>
      </c>
      <c r="BN112" s="696">
        <v>0</v>
      </c>
      <c r="BO112" s="696">
        <v>0</v>
      </c>
      <c r="BP112" s="696">
        <v>0</v>
      </c>
      <c r="BQ112" s="696">
        <v>0</v>
      </c>
      <c r="BR112" s="696">
        <v>0</v>
      </c>
      <c r="BS112" s="696">
        <v>0</v>
      </c>
      <c r="BT112" s="697">
        <v>0</v>
      </c>
    </row>
    <row r="113" spans="2:73">
      <c r="B113" s="691"/>
      <c r="C113" s="691"/>
      <c r="D113" s="691" t="s">
        <v>100</v>
      </c>
      <c r="E113" s="691" t="s">
        <v>720</v>
      </c>
      <c r="F113" s="691"/>
      <c r="G113" s="691"/>
      <c r="H113" s="691">
        <v>2015</v>
      </c>
      <c r="I113" s="643" t="s">
        <v>581</v>
      </c>
      <c r="J113" s="643" t="s">
        <v>595</v>
      </c>
      <c r="K113" s="632"/>
      <c r="L113" s="695"/>
      <c r="M113" s="696"/>
      <c r="N113" s="696"/>
      <c r="O113" s="696"/>
      <c r="P113" s="696">
        <v>1257</v>
      </c>
      <c r="Q113" s="696">
        <v>1257</v>
      </c>
      <c r="R113" s="696">
        <v>1233</v>
      </c>
      <c r="S113" s="696">
        <v>1233</v>
      </c>
      <c r="T113" s="696">
        <v>1233</v>
      </c>
      <c r="U113" s="696">
        <v>1233</v>
      </c>
      <c r="V113" s="696">
        <v>1192</v>
      </c>
      <c r="W113" s="696">
        <v>1192</v>
      </c>
      <c r="X113" s="696">
        <v>1186</v>
      </c>
      <c r="Y113" s="696">
        <v>1054</v>
      </c>
      <c r="Z113" s="696">
        <v>735</v>
      </c>
      <c r="AA113" s="696">
        <v>735</v>
      </c>
      <c r="AB113" s="696">
        <v>618</v>
      </c>
      <c r="AC113" s="696">
        <v>618</v>
      </c>
      <c r="AD113" s="696">
        <v>618</v>
      </c>
      <c r="AE113" s="696">
        <v>455</v>
      </c>
      <c r="AF113" s="696">
        <v>119</v>
      </c>
      <c r="AG113" s="696">
        <v>119</v>
      </c>
      <c r="AH113" s="696">
        <v>119</v>
      </c>
      <c r="AI113" s="696">
        <v>119</v>
      </c>
      <c r="AJ113" s="696">
        <v>0</v>
      </c>
      <c r="AK113" s="696">
        <v>0</v>
      </c>
      <c r="AL113" s="696">
        <v>0</v>
      </c>
      <c r="AM113" s="696">
        <v>0</v>
      </c>
      <c r="AN113" s="696">
        <v>0</v>
      </c>
      <c r="AO113" s="697">
        <v>0</v>
      </c>
      <c r="AP113" s="632"/>
      <c r="AQ113" s="695"/>
      <c r="AR113" s="696"/>
      <c r="AS113" s="696"/>
      <c r="AT113" s="696"/>
      <c r="AU113" s="696">
        <v>10081620</v>
      </c>
      <c r="AV113" s="696">
        <v>10081620</v>
      </c>
      <c r="AW113" s="696">
        <v>10004664</v>
      </c>
      <c r="AX113" s="696">
        <v>10004664</v>
      </c>
      <c r="AY113" s="696">
        <v>10004664</v>
      </c>
      <c r="AZ113" s="696">
        <v>10004664</v>
      </c>
      <c r="BA113" s="696">
        <v>9760483</v>
      </c>
      <c r="BB113" s="696">
        <v>9760483</v>
      </c>
      <c r="BC113" s="696">
        <v>9530587</v>
      </c>
      <c r="BD113" s="696">
        <v>8654543</v>
      </c>
      <c r="BE113" s="696">
        <v>5962326</v>
      </c>
      <c r="BF113" s="696">
        <v>5403638</v>
      </c>
      <c r="BG113" s="696">
        <v>4240466</v>
      </c>
      <c r="BH113" s="696">
        <v>4240466</v>
      </c>
      <c r="BI113" s="696">
        <v>4240466</v>
      </c>
      <c r="BJ113" s="696">
        <v>2960020</v>
      </c>
      <c r="BK113" s="696">
        <v>353761</v>
      </c>
      <c r="BL113" s="696">
        <v>353761</v>
      </c>
      <c r="BM113" s="696">
        <v>353761</v>
      </c>
      <c r="BN113" s="696">
        <v>353761</v>
      </c>
      <c r="BO113" s="696">
        <v>0</v>
      </c>
      <c r="BP113" s="696">
        <v>0</v>
      </c>
      <c r="BQ113" s="696">
        <v>0</v>
      </c>
      <c r="BR113" s="696">
        <v>0</v>
      </c>
      <c r="BS113" s="696">
        <v>0</v>
      </c>
      <c r="BT113" s="697">
        <v>0</v>
      </c>
    </row>
    <row r="114" spans="2:73">
      <c r="B114" s="691"/>
      <c r="C114" s="691"/>
      <c r="D114" s="691" t="s">
        <v>101</v>
      </c>
      <c r="E114" s="691" t="s">
        <v>720</v>
      </c>
      <c r="F114" s="691"/>
      <c r="G114" s="691"/>
      <c r="H114" s="691">
        <v>2015</v>
      </c>
      <c r="I114" s="643" t="s">
        <v>581</v>
      </c>
      <c r="J114" s="643" t="s">
        <v>595</v>
      </c>
      <c r="K114" s="632"/>
      <c r="L114" s="695"/>
      <c r="M114" s="696"/>
      <c r="N114" s="696"/>
      <c r="O114" s="696"/>
      <c r="P114" s="696">
        <v>37</v>
      </c>
      <c r="Q114" s="696">
        <v>34</v>
      </c>
      <c r="R114" s="696">
        <v>19</v>
      </c>
      <c r="S114" s="696">
        <v>19</v>
      </c>
      <c r="T114" s="696">
        <v>19</v>
      </c>
      <c r="U114" s="696">
        <v>19</v>
      </c>
      <c r="V114" s="696">
        <v>19</v>
      </c>
      <c r="W114" s="696">
        <v>19</v>
      </c>
      <c r="X114" s="696">
        <v>19</v>
      </c>
      <c r="Y114" s="696">
        <v>19</v>
      </c>
      <c r="Z114" s="696">
        <v>18</v>
      </c>
      <c r="AA114" s="696">
        <v>12</v>
      </c>
      <c r="AB114" s="696">
        <v>0</v>
      </c>
      <c r="AC114" s="696">
        <v>0</v>
      </c>
      <c r="AD114" s="696">
        <v>0</v>
      </c>
      <c r="AE114" s="696">
        <v>0</v>
      </c>
      <c r="AF114" s="696">
        <v>0</v>
      </c>
      <c r="AG114" s="696">
        <v>0</v>
      </c>
      <c r="AH114" s="696">
        <v>0</v>
      </c>
      <c r="AI114" s="696">
        <v>0</v>
      </c>
      <c r="AJ114" s="696">
        <v>0</v>
      </c>
      <c r="AK114" s="696">
        <v>0</v>
      </c>
      <c r="AL114" s="696">
        <v>0</v>
      </c>
      <c r="AM114" s="696">
        <v>0</v>
      </c>
      <c r="AN114" s="696">
        <v>0</v>
      </c>
      <c r="AO114" s="697">
        <v>0</v>
      </c>
      <c r="AP114" s="632"/>
      <c r="AQ114" s="695"/>
      <c r="AR114" s="696"/>
      <c r="AS114" s="696"/>
      <c r="AT114" s="696"/>
      <c r="AU114" s="696">
        <v>152927</v>
      </c>
      <c r="AV114" s="696">
        <v>136493</v>
      </c>
      <c r="AW114" s="696">
        <v>79561</v>
      </c>
      <c r="AX114" s="696">
        <v>79561</v>
      </c>
      <c r="AY114" s="696">
        <v>79561</v>
      </c>
      <c r="AZ114" s="696">
        <v>79561</v>
      </c>
      <c r="BA114" s="696">
        <v>79561</v>
      </c>
      <c r="BB114" s="696">
        <v>79561</v>
      </c>
      <c r="BC114" s="696">
        <v>79561</v>
      </c>
      <c r="BD114" s="696">
        <v>79561</v>
      </c>
      <c r="BE114" s="696">
        <v>74433</v>
      </c>
      <c r="BF114" s="696">
        <v>45383</v>
      </c>
      <c r="BG114" s="696">
        <v>0</v>
      </c>
      <c r="BH114" s="696">
        <v>0</v>
      </c>
      <c r="BI114" s="696">
        <v>0</v>
      </c>
      <c r="BJ114" s="696">
        <v>0</v>
      </c>
      <c r="BK114" s="696">
        <v>0</v>
      </c>
      <c r="BL114" s="696">
        <v>0</v>
      </c>
      <c r="BM114" s="696">
        <v>0</v>
      </c>
      <c r="BN114" s="696">
        <v>0</v>
      </c>
      <c r="BO114" s="696">
        <v>0</v>
      </c>
      <c r="BP114" s="696">
        <v>0</v>
      </c>
      <c r="BQ114" s="696">
        <v>0</v>
      </c>
      <c r="BR114" s="696">
        <v>0</v>
      </c>
      <c r="BS114" s="696">
        <v>0</v>
      </c>
      <c r="BT114" s="697">
        <v>0</v>
      </c>
    </row>
    <row r="115" spans="2:73" ht="15.75">
      <c r="B115" s="691"/>
      <c r="C115" s="691"/>
      <c r="D115" s="691" t="s">
        <v>102</v>
      </c>
      <c r="E115" s="691" t="s">
        <v>720</v>
      </c>
      <c r="F115" s="691"/>
      <c r="G115" s="691"/>
      <c r="H115" s="691">
        <v>2015</v>
      </c>
      <c r="I115" s="643" t="s">
        <v>581</v>
      </c>
      <c r="J115" s="643" t="s">
        <v>595</v>
      </c>
      <c r="K115" s="632"/>
      <c r="L115" s="695"/>
      <c r="M115" s="696"/>
      <c r="N115" s="696"/>
      <c r="O115" s="696"/>
      <c r="P115" s="696">
        <v>77</v>
      </c>
      <c r="Q115" s="696">
        <v>77</v>
      </c>
      <c r="R115" s="696">
        <v>77</v>
      </c>
      <c r="S115" s="696">
        <v>77</v>
      </c>
      <c r="T115" s="696">
        <v>77</v>
      </c>
      <c r="U115" s="696">
        <v>77</v>
      </c>
      <c r="V115" s="696">
        <v>77</v>
      </c>
      <c r="W115" s="696">
        <v>77</v>
      </c>
      <c r="X115" s="696">
        <v>73</v>
      </c>
      <c r="Y115" s="696">
        <v>73</v>
      </c>
      <c r="Z115" s="696">
        <v>73</v>
      </c>
      <c r="AA115" s="696">
        <v>73</v>
      </c>
      <c r="AB115" s="696">
        <v>73</v>
      </c>
      <c r="AC115" s="696">
        <v>73</v>
      </c>
      <c r="AD115" s="696">
        <v>42</v>
      </c>
      <c r="AE115" s="696">
        <v>0</v>
      </c>
      <c r="AF115" s="696">
        <v>0</v>
      </c>
      <c r="AG115" s="696">
        <v>0</v>
      </c>
      <c r="AH115" s="696">
        <v>0</v>
      </c>
      <c r="AI115" s="696">
        <v>0</v>
      </c>
      <c r="AJ115" s="696">
        <v>0</v>
      </c>
      <c r="AK115" s="696">
        <v>0</v>
      </c>
      <c r="AL115" s="696">
        <v>0</v>
      </c>
      <c r="AM115" s="696">
        <v>0</v>
      </c>
      <c r="AN115" s="696">
        <v>0</v>
      </c>
      <c r="AO115" s="697">
        <v>0</v>
      </c>
      <c r="AP115" s="632"/>
      <c r="AQ115" s="695"/>
      <c r="AR115" s="696"/>
      <c r="AS115" s="696"/>
      <c r="AT115" s="696"/>
      <c r="AU115" s="696">
        <v>264840</v>
      </c>
      <c r="AV115" s="696">
        <v>264840</v>
      </c>
      <c r="AW115" s="696">
        <v>264840</v>
      </c>
      <c r="AX115" s="696">
        <v>264840</v>
      </c>
      <c r="AY115" s="696">
        <v>264840</v>
      </c>
      <c r="AZ115" s="696">
        <v>264840</v>
      </c>
      <c r="BA115" s="696">
        <v>264840</v>
      </c>
      <c r="BB115" s="696">
        <v>264840</v>
      </c>
      <c r="BC115" s="696">
        <v>253846</v>
      </c>
      <c r="BD115" s="696">
        <v>253846</v>
      </c>
      <c r="BE115" s="696">
        <v>253846</v>
      </c>
      <c r="BF115" s="696">
        <v>253846</v>
      </c>
      <c r="BG115" s="696">
        <v>252290</v>
      </c>
      <c r="BH115" s="696">
        <v>252290</v>
      </c>
      <c r="BI115" s="696">
        <v>98057</v>
      </c>
      <c r="BJ115" s="696">
        <v>52</v>
      </c>
      <c r="BK115" s="696">
        <v>0</v>
      </c>
      <c r="BL115" s="696">
        <v>0</v>
      </c>
      <c r="BM115" s="696">
        <v>0</v>
      </c>
      <c r="BN115" s="696">
        <v>0</v>
      </c>
      <c r="BO115" s="696">
        <v>0</v>
      </c>
      <c r="BP115" s="696">
        <v>0</v>
      </c>
      <c r="BQ115" s="696">
        <v>0</v>
      </c>
      <c r="BR115" s="696">
        <v>0</v>
      </c>
      <c r="BS115" s="696">
        <v>0</v>
      </c>
      <c r="BT115" s="697">
        <v>0</v>
      </c>
      <c r="BU115" s="163"/>
    </row>
    <row r="116" spans="2:73" ht="15.75">
      <c r="B116" s="691"/>
      <c r="C116" s="691"/>
      <c r="D116" s="691" t="s">
        <v>106</v>
      </c>
      <c r="E116" s="691" t="s">
        <v>720</v>
      </c>
      <c r="F116" s="691"/>
      <c r="G116" s="691"/>
      <c r="H116" s="691">
        <v>2015</v>
      </c>
      <c r="I116" s="643" t="s">
        <v>581</v>
      </c>
      <c r="J116" s="643" t="s">
        <v>595</v>
      </c>
      <c r="K116" s="632"/>
      <c r="L116" s="695"/>
      <c r="M116" s="696"/>
      <c r="N116" s="696"/>
      <c r="O116" s="696"/>
      <c r="P116" s="696">
        <v>42</v>
      </c>
      <c r="Q116" s="696">
        <v>40</v>
      </c>
      <c r="R116" s="696">
        <v>40</v>
      </c>
      <c r="S116" s="696">
        <v>40</v>
      </c>
      <c r="T116" s="696">
        <v>40</v>
      </c>
      <c r="U116" s="696">
        <v>40</v>
      </c>
      <c r="V116" s="696">
        <v>40</v>
      </c>
      <c r="W116" s="696">
        <v>40</v>
      </c>
      <c r="X116" s="696">
        <v>37</v>
      </c>
      <c r="Y116" s="696">
        <v>37</v>
      </c>
      <c r="Z116" s="696">
        <v>0</v>
      </c>
      <c r="AA116" s="696">
        <v>0</v>
      </c>
      <c r="AB116" s="696">
        <v>0</v>
      </c>
      <c r="AC116" s="696">
        <v>0</v>
      </c>
      <c r="AD116" s="696">
        <v>0</v>
      </c>
      <c r="AE116" s="696">
        <v>0</v>
      </c>
      <c r="AF116" s="696">
        <v>0</v>
      </c>
      <c r="AG116" s="696">
        <v>0</v>
      </c>
      <c r="AH116" s="696">
        <v>0</v>
      </c>
      <c r="AI116" s="696">
        <v>0</v>
      </c>
      <c r="AJ116" s="696">
        <v>0</v>
      </c>
      <c r="AK116" s="696">
        <v>0</v>
      </c>
      <c r="AL116" s="696">
        <v>0</v>
      </c>
      <c r="AM116" s="696">
        <v>0</v>
      </c>
      <c r="AN116" s="696">
        <v>0</v>
      </c>
      <c r="AO116" s="697">
        <v>0</v>
      </c>
      <c r="AP116" s="632"/>
      <c r="AQ116" s="695"/>
      <c r="AR116" s="696"/>
      <c r="AS116" s="696"/>
      <c r="AT116" s="696"/>
      <c r="AU116" s="696">
        <v>120403</v>
      </c>
      <c r="AV116" s="696">
        <v>106085</v>
      </c>
      <c r="AW116" s="696">
        <v>106085</v>
      </c>
      <c r="AX116" s="696">
        <v>106085</v>
      </c>
      <c r="AY116" s="696">
        <v>106085</v>
      </c>
      <c r="AZ116" s="696">
        <v>106085</v>
      </c>
      <c r="BA116" s="696">
        <v>106085</v>
      </c>
      <c r="BB116" s="696">
        <v>106085</v>
      </c>
      <c r="BC116" s="696">
        <v>48080</v>
      </c>
      <c r="BD116" s="696">
        <v>48080</v>
      </c>
      <c r="BE116" s="696">
        <v>9833</v>
      </c>
      <c r="BF116" s="696">
        <v>9833</v>
      </c>
      <c r="BG116" s="696">
        <v>0</v>
      </c>
      <c r="BH116" s="696">
        <v>0</v>
      </c>
      <c r="BI116" s="696">
        <v>0</v>
      </c>
      <c r="BJ116" s="696">
        <v>0</v>
      </c>
      <c r="BK116" s="696">
        <v>0</v>
      </c>
      <c r="BL116" s="696">
        <v>0</v>
      </c>
      <c r="BM116" s="696">
        <v>0</v>
      </c>
      <c r="BN116" s="696">
        <v>0</v>
      </c>
      <c r="BO116" s="696">
        <v>0</v>
      </c>
      <c r="BP116" s="696">
        <v>0</v>
      </c>
      <c r="BQ116" s="696">
        <v>0</v>
      </c>
      <c r="BR116" s="696">
        <v>0</v>
      </c>
      <c r="BS116" s="696">
        <v>0</v>
      </c>
      <c r="BT116" s="697">
        <v>0</v>
      </c>
      <c r="BU116" s="163"/>
    </row>
    <row r="117" spans="2:73" ht="15.75">
      <c r="B117" s="691"/>
      <c r="C117" s="691"/>
      <c r="D117" s="691" t="s">
        <v>108</v>
      </c>
      <c r="E117" s="691" t="s">
        <v>720</v>
      </c>
      <c r="F117" s="691"/>
      <c r="G117" s="691"/>
      <c r="H117" s="691">
        <v>2015</v>
      </c>
      <c r="I117" s="643" t="s">
        <v>581</v>
      </c>
      <c r="J117" s="643" t="s">
        <v>595</v>
      </c>
      <c r="K117" s="632"/>
      <c r="L117" s="695"/>
      <c r="M117" s="696"/>
      <c r="N117" s="696"/>
      <c r="O117" s="696"/>
      <c r="P117" s="696">
        <v>1</v>
      </c>
      <c r="Q117" s="696">
        <v>1</v>
      </c>
      <c r="R117" s="696">
        <v>1</v>
      </c>
      <c r="S117" s="696">
        <v>1</v>
      </c>
      <c r="T117" s="696">
        <v>1</v>
      </c>
      <c r="U117" s="696">
        <v>1</v>
      </c>
      <c r="V117" s="696">
        <v>1</v>
      </c>
      <c r="W117" s="696">
        <v>1</v>
      </c>
      <c r="X117" s="696">
        <v>0</v>
      </c>
      <c r="Y117" s="696">
        <v>0</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2"/>
      <c r="AQ117" s="695"/>
      <c r="AR117" s="696"/>
      <c r="AS117" s="696"/>
      <c r="AT117" s="696"/>
      <c r="AU117" s="696">
        <v>13764</v>
      </c>
      <c r="AV117" s="696">
        <v>10286</v>
      </c>
      <c r="AW117" s="696">
        <v>9610</v>
      </c>
      <c r="AX117" s="696">
        <v>8934</v>
      </c>
      <c r="AY117" s="696">
        <v>8934</v>
      </c>
      <c r="AZ117" s="696">
        <v>8934</v>
      </c>
      <c r="BA117" s="696">
        <v>8645</v>
      </c>
      <c r="BB117" s="696">
        <v>8645</v>
      </c>
      <c r="BC117" s="696">
        <v>3541</v>
      </c>
      <c r="BD117" s="696">
        <v>3541</v>
      </c>
      <c r="BE117" s="696">
        <v>1875</v>
      </c>
      <c r="BF117" s="696">
        <v>1875</v>
      </c>
      <c r="BG117" s="696">
        <v>1632</v>
      </c>
      <c r="BH117" s="696">
        <v>1632</v>
      </c>
      <c r="BI117" s="696">
        <v>1632</v>
      </c>
      <c r="BJ117" s="696">
        <v>0</v>
      </c>
      <c r="BK117" s="696">
        <v>0</v>
      </c>
      <c r="BL117" s="696">
        <v>0</v>
      </c>
      <c r="BM117" s="696">
        <v>0</v>
      </c>
      <c r="BN117" s="696">
        <v>0</v>
      </c>
      <c r="BO117" s="696">
        <v>0</v>
      </c>
      <c r="BP117" s="696">
        <v>0</v>
      </c>
      <c r="BQ117" s="696">
        <v>0</v>
      </c>
      <c r="BR117" s="696">
        <v>0</v>
      </c>
      <c r="BS117" s="696">
        <v>0</v>
      </c>
      <c r="BT117" s="697">
        <v>0</v>
      </c>
      <c r="BU117" s="163"/>
    </row>
    <row r="118" spans="2:73" ht="15.75">
      <c r="B118" s="691"/>
      <c r="C118" s="691"/>
      <c r="D118" s="691" t="s">
        <v>491</v>
      </c>
      <c r="E118" s="691" t="s">
        <v>720</v>
      </c>
      <c r="F118" s="691"/>
      <c r="G118" s="691"/>
      <c r="H118" s="691">
        <v>2015</v>
      </c>
      <c r="I118" s="643" t="s">
        <v>581</v>
      </c>
      <c r="J118" s="643" t="s">
        <v>595</v>
      </c>
      <c r="K118" s="632"/>
      <c r="L118" s="695"/>
      <c r="M118" s="696"/>
      <c r="N118" s="696"/>
      <c r="O118" s="696"/>
      <c r="P118" s="696">
        <v>110</v>
      </c>
      <c r="Q118" s="696">
        <v>110</v>
      </c>
      <c r="R118" s="696">
        <v>110</v>
      </c>
      <c r="S118" s="696">
        <v>110</v>
      </c>
      <c r="T118" s="696">
        <v>110</v>
      </c>
      <c r="U118" s="696">
        <v>110</v>
      </c>
      <c r="V118" s="696">
        <v>110</v>
      </c>
      <c r="W118" s="696">
        <v>110</v>
      </c>
      <c r="X118" s="696">
        <v>106</v>
      </c>
      <c r="Y118" s="696">
        <v>106</v>
      </c>
      <c r="Z118" s="696">
        <v>106</v>
      </c>
      <c r="AA118" s="696">
        <v>106</v>
      </c>
      <c r="AB118" s="696">
        <v>106</v>
      </c>
      <c r="AC118" s="696">
        <v>106</v>
      </c>
      <c r="AD118" s="696">
        <v>106</v>
      </c>
      <c r="AE118" s="696">
        <v>1</v>
      </c>
      <c r="AF118" s="696">
        <v>1</v>
      </c>
      <c r="AG118" s="696">
        <v>1</v>
      </c>
      <c r="AH118" s="696">
        <v>0</v>
      </c>
      <c r="AI118" s="696">
        <v>0</v>
      </c>
      <c r="AJ118" s="696">
        <v>0</v>
      </c>
      <c r="AK118" s="696">
        <v>0</v>
      </c>
      <c r="AL118" s="696">
        <v>0</v>
      </c>
      <c r="AM118" s="696">
        <v>0</v>
      </c>
      <c r="AN118" s="696">
        <v>0</v>
      </c>
      <c r="AO118" s="697">
        <v>0</v>
      </c>
      <c r="AP118" s="632"/>
      <c r="AQ118" s="695"/>
      <c r="AR118" s="696"/>
      <c r="AS118" s="696"/>
      <c r="AT118" s="696"/>
      <c r="AU118" s="696">
        <v>136181</v>
      </c>
      <c r="AV118" s="696">
        <v>136181</v>
      </c>
      <c r="AW118" s="696">
        <v>136181</v>
      </c>
      <c r="AX118" s="696">
        <v>136181</v>
      </c>
      <c r="AY118" s="696">
        <v>136181</v>
      </c>
      <c r="AZ118" s="696">
        <v>136181</v>
      </c>
      <c r="BA118" s="696">
        <v>136181</v>
      </c>
      <c r="BB118" s="696">
        <v>136181</v>
      </c>
      <c r="BC118" s="696">
        <v>122226</v>
      </c>
      <c r="BD118" s="696">
        <v>122226</v>
      </c>
      <c r="BE118" s="696">
        <v>122226</v>
      </c>
      <c r="BF118" s="696">
        <v>122226</v>
      </c>
      <c r="BG118" s="696">
        <v>122226</v>
      </c>
      <c r="BH118" s="696">
        <v>122226</v>
      </c>
      <c r="BI118" s="696">
        <v>122226</v>
      </c>
      <c r="BJ118" s="696">
        <v>2939</v>
      </c>
      <c r="BK118" s="696">
        <v>2939</v>
      </c>
      <c r="BL118" s="696">
        <v>2939</v>
      </c>
      <c r="BM118" s="696">
        <v>0</v>
      </c>
      <c r="BN118" s="696">
        <v>0</v>
      </c>
      <c r="BO118" s="696">
        <v>0</v>
      </c>
      <c r="BP118" s="696">
        <v>0</v>
      </c>
      <c r="BQ118" s="696">
        <v>0</v>
      </c>
      <c r="BR118" s="696">
        <v>0</v>
      </c>
      <c r="BS118" s="696">
        <v>0</v>
      </c>
      <c r="BT118" s="697">
        <v>0</v>
      </c>
      <c r="BU118" s="163"/>
    </row>
    <row r="119" spans="2:73" ht="15.75">
      <c r="B119" s="691"/>
      <c r="C119" s="691"/>
      <c r="D119" s="691" t="s">
        <v>118</v>
      </c>
      <c r="E119" s="691" t="s">
        <v>720</v>
      </c>
      <c r="F119" s="691"/>
      <c r="G119" s="691"/>
      <c r="H119" s="691">
        <v>2015</v>
      </c>
      <c r="I119" s="643" t="s">
        <v>582</v>
      </c>
      <c r="J119" s="643" t="s">
        <v>588</v>
      </c>
      <c r="K119" s="632"/>
      <c r="L119" s="695"/>
      <c r="M119" s="696"/>
      <c r="N119" s="696"/>
      <c r="O119" s="696"/>
      <c r="P119" s="696">
        <v>11</v>
      </c>
      <c r="Q119" s="696">
        <v>11</v>
      </c>
      <c r="R119" s="696">
        <v>11</v>
      </c>
      <c r="S119" s="696">
        <v>11</v>
      </c>
      <c r="T119" s="696">
        <v>11</v>
      </c>
      <c r="U119" s="696">
        <v>2</v>
      </c>
      <c r="V119" s="696">
        <v>2</v>
      </c>
      <c r="W119" s="696">
        <v>2</v>
      </c>
      <c r="X119" s="696">
        <v>2</v>
      </c>
      <c r="Y119" s="696">
        <v>2</v>
      </c>
      <c r="Z119" s="696">
        <v>0</v>
      </c>
      <c r="AA119" s="696">
        <v>0</v>
      </c>
      <c r="AB119" s="696">
        <v>0</v>
      </c>
      <c r="AC119" s="696">
        <v>0</v>
      </c>
      <c r="AD119" s="696">
        <v>0</v>
      </c>
      <c r="AE119" s="696">
        <v>0</v>
      </c>
      <c r="AF119" s="696">
        <v>0</v>
      </c>
      <c r="AG119" s="696">
        <v>0</v>
      </c>
      <c r="AH119" s="696">
        <v>0</v>
      </c>
      <c r="AI119" s="696">
        <v>0</v>
      </c>
      <c r="AJ119" s="696">
        <v>0</v>
      </c>
      <c r="AK119" s="696">
        <v>0</v>
      </c>
      <c r="AL119" s="696">
        <v>0</v>
      </c>
      <c r="AM119" s="696">
        <v>0</v>
      </c>
      <c r="AN119" s="696">
        <v>0</v>
      </c>
      <c r="AO119" s="697">
        <v>0</v>
      </c>
      <c r="AP119" s="632"/>
      <c r="AQ119" s="695"/>
      <c r="AR119" s="696"/>
      <c r="AS119" s="696"/>
      <c r="AT119" s="696"/>
      <c r="AU119" s="696">
        <v>89953</v>
      </c>
      <c r="AV119" s="696">
        <v>89953</v>
      </c>
      <c r="AW119" s="696">
        <v>89953</v>
      </c>
      <c r="AX119" s="696">
        <v>89953</v>
      </c>
      <c r="AY119" s="696">
        <v>89953</v>
      </c>
      <c r="AZ119" s="696">
        <v>10255</v>
      </c>
      <c r="BA119" s="696">
        <v>9378</v>
      </c>
      <c r="BB119" s="696">
        <v>9378</v>
      </c>
      <c r="BC119" s="696">
        <v>9378</v>
      </c>
      <c r="BD119" s="696">
        <v>6610</v>
      </c>
      <c r="BE119" s="696">
        <v>0</v>
      </c>
      <c r="BF119" s="696">
        <v>0</v>
      </c>
      <c r="BG119" s="696">
        <v>0</v>
      </c>
      <c r="BH119" s="696">
        <v>0</v>
      </c>
      <c r="BI119" s="696">
        <v>0</v>
      </c>
      <c r="BJ119" s="696">
        <v>0</v>
      </c>
      <c r="BK119" s="696">
        <v>0</v>
      </c>
      <c r="BL119" s="696">
        <v>0</v>
      </c>
      <c r="BM119" s="696">
        <v>0</v>
      </c>
      <c r="BN119" s="696">
        <v>0</v>
      </c>
      <c r="BO119" s="696">
        <v>0</v>
      </c>
      <c r="BP119" s="696">
        <v>0</v>
      </c>
      <c r="BQ119" s="696">
        <v>0</v>
      </c>
      <c r="BR119" s="696">
        <v>0</v>
      </c>
      <c r="BS119" s="696">
        <v>0</v>
      </c>
      <c r="BT119" s="697">
        <v>0</v>
      </c>
      <c r="BU119" s="163"/>
    </row>
    <row r="120" spans="2:73">
      <c r="B120" s="691"/>
      <c r="C120" s="691"/>
      <c r="D120" s="691" t="s">
        <v>95</v>
      </c>
      <c r="E120" s="691" t="s">
        <v>720</v>
      </c>
      <c r="F120" s="691"/>
      <c r="G120" s="691"/>
      <c r="H120" s="691">
        <v>2015</v>
      </c>
      <c r="I120" s="643" t="s">
        <v>582</v>
      </c>
      <c r="J120" s="643" t="s">
        <v>588</v>
      </c>
      <c r="K120" s="632"/>
      <c r="L120" s="695"/>
      <c r="M120" s="696"/>
      <c r="N120" s="696"/>
      <c r="O120" s="696"/>
      <c r="P120" s="696">
        <v>8</v>
      </c>
      <c r="Q120" s="696">
        <v>8</v>
      </c>
      <c r="R120" s="696">
        <v>8</v>
      </c>
      <c r="S120" s="696">
        <v>8</v>
      </c>
      <c r="T120" s="696">
        <v>8</v>
      </c>
      <c r="U120" s="696">
        <v>8</v>
      </c>
      <c r="V120" s="696">
        <v>8</v>
      </c>
      <c r="W120" s="696">
        <v>8</v>
      </c>
      <c r="X120" s="696">
        <v>8</v>
      </c>
      <c r="Y120" s="696">
        <v>8</v>
      </c>
      <c r="Z120" s="696">
        <v>7</v>
      </c>
      <c r="AA120" s="696">
        <v>7</v>
      </c>
      <c r="AB120" s="696">
        <v>7</v>
      </c>
      <c r="AC120" s="696">
        <v>7</v>
      </c>
      <c r="AD120" s="696">
        <v>7</v>
      </c>
      <c r="AE120" s="696">
        <v>7</v>
      </c>
      <c r="AF120" s="696">
        <v>3</v>
      </c>
      <c r="AG120" s="696">
        <v>3</v>
      </c>
      <c r="AH120" s="696">
        <v>3</v>
      </c>
      <c r="AI120" s="696">
        <v>3</v>
      </c>
      <c r="AJ120" s="696">
        <v>0</v>
      </c>
      <c r="AK120" s="696">
        <v>0</v>
      </c>
      <c r="AL120" s="696">
        <v>0</v>
      </c>
      <c r="AM120" s="696">
        <v>0</v>
      </c>
      <c r="AN120" s="696">
        <v>0</v>
      </c>
      <c r="AO120" s="697">
        <v>0</v>
      </c>
      <c r="AP120" s="632"/>
      <c r="AQ120" s="695"/>
      <c r="AR120" s="696"/>
      <c r="AS120" s="696"/>
      <c r="AT120" s="696"/>
      <c r="AU120" s="696">
        <v>123362</v>
      </c>
      <c r="AV120" s="696">
        <v>121016</v>
      </c>
      <c r="AW120" s="696">
        <v>121016</v>
      </c>
      <c r="AX120" s="696">
        <v>121016</v>
      </c>
      <c r="AY120" s="696">
        <v>121016</v>
      </c>
      <c r="AZ120" s="696">
        <v>121016</v>
      </c>
      <c r="BA120" s="696">
        <v>121016</v>
      </c>
      <c r="BB120" s="696">
        <v>120611</v>
      </c>
      <c r="BC120" s="696">
        <v>120611</v>
      </c>
      <c r="BD120" s="696">
        <v>120611</v>
      </c>
      <c r="BE120" s="696">
        <v>112370</v>
      </c>
      <c r="BF120" s="696">
        <v>111970</v>
      </c>
      <c r="BG120" s="696">
        <v>111970</v>
      </c>
      <c r="BH120" s="696">
        <v>110726</v>
      </c>
      <c r="BI120" s="696">
        <v>110726</v>
      </c>
      <c r="BJ120" s="696">
        <v>110579</v>
      </c>
      <c r="BK120" s="696">
        <v>51516</v>
      </c>
      <c r="BL120" s="696">
        <v>51516</v>
      </c>
      <c r="BM120" s="696">
        <v>51516</v>
      </c>
      <c r="BN120" s="696">
        <v>51516</v>
      </c>
      <c r="BO120" s="696">
        <v>0</v>
      </c>
      <c r="BP120" s="696">
        <v>0</v>
      </c>
      <c r="BQ120" s="696">
        <v>0</v>
      </c>
      <c r="BR120" s="696">
        <v>0</v>
      </c>
      <c r="BS120" s="696">
        <v>0</v>
      </c>
      <c r="BT120" s="697">
        <v>0</v>
      </c>
    </row>
    <row r="121" spans="2:73" ht="15.75">
      <c r="B121" s="691"/>
      <c r="C121" s="691"/>
      <c r="D121" s="691" t="s">
        <v>96</v>
      </c>
      <c r="E121" s="691" t="s">
        <v>720</v>
      </c>
      <c r="F121" s="691"/>
      <c r="G121" s="691"/>
      <c r="H121" s="691">
        <v>2015</v>
      </c>
      <c r="I121" s="643" t="s">
        <v>582</v>
      </c>
      <c r="J121" s="643" t="s">
        <v>588</v>
      </c>
      <c r="K121" s="632"/>
      <c r="L121" s="695"/>
      <c r="M121" s="696"/>
      <c r="N121" s="696"/>
      <c r="O121" s="696"/>
      <c r="P121" s="696">
        <v>1</v>
      </c>
      <c r="Q121" s="696">
        <v>1</v>
      </c>
      <c r="R121" s="696">
        <v>1</v>
      </c>
      <c r="S121" s="696">
        <v>1</v>
      </c>
      <c r="T121" s="696">
        <v>1</v>
      </c>
      <c r="U121" s="696">
        <v>1</v>
      </c>
      <c r="V121" s="696">
        <v>1</v>
      </c>
      <c r="W121" s="696">
        <v>1</v>
      </c>
      <c r="X121" s="696">
        <v>1</v>
      </c>
      <c r="Y121" s="696">
        <v>1</v>
      </c>
      <c r="Z121" s="696">
        <v>0</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2"/>
      <c r="AQ121" s="695"/>
      <c r="AR121" s="696"/>
      <c r="AS121" s="696"/>
      <c r="AT121" s="696"/>
      <c r="AU121" s="696">
        <v>9563</v>
      </c>
      <c r="AV121" s="696">
        <v>9451</v>
      </c>
      <c r="AW121" s="696">
        <v>9451</v>
      </c>
      <c r="AX121" s="696">
        <v>9451</v>
      </c>
      <c r="AY121" s="696">
        <v>9451</v>
      </c>
      <c r="AZ121" s="696">
        <v>9451</v>
      </c>
      <c r="BA121" s="696">
        <v>9451</v>
      </c>
      <c r="BB121" s="696">
        <v>9427</v>
      </c>
      <c r="BC121" s="696">
        <v>9427</v>
      </c>
      <c r="BD121" s="696">
        <v>9427</v>
      </c>
      <c r="BE121" s="696">
        <v>7995</v>
      </c>
      <c r="BF121" s="696">
        <v>7930</v>
      </c>
      <c r="BG121" s="696">
        <v>7930</v>
      </c>
      <c r="BH121" s="696">
        <v>7686</v>
      </c>
      <c r="BI121" s="696">
        <v>7686</v>
      </c>
      <c r="BJ121" s="696">
        <v>7658</v>
      </c>
      <c r="BK121" s="696">
        <v>3200</v>
      </c>
      <c r="BL121" s="696">
        <v>3200</v>
      </c>
      <c r="BM121" s="696">
        <v>3200</v>
      </c>
      <c r="BN121" s="696">
        <v>3200</v>
      </c>
      <c r="BO121" s="696">
        <v>0</v>
      </c>
      <c r="BP121" s="696">
        <v>0</v>
      </c>
      <c r="BQ121" s="696">
        <v>0</v>
      </c>
      <c r="BR121" s="696">
        <v>0</v>
      </c>
      <c r="BS121" s="696">
        <v>0</v>
      </c>
      <c r="BT121" s="697">
        <v>0</v>
      </c>
      <c r="BU121" s="163"/>
    </row>
    <row r="122" spans="2:73" ht="15.75">
      <c r="B122" s="691"/>
      <c r="C122" s="691"/>
      <c r="D122" s="691" t="s">
        <v>676</v>
      </c>
      <c r="E122" s="691" t="s">
        <v>720</v>
      </c>
      <c r="F122" s="691"/>
      <c r="G122" s="691"/>
      <c r="H122" s="691">
        <v>2015</v>
      </c>
      <c r="I122" s="643" t="s">
        <v>582</v>
      </c>
      <c r="J122" s="643" t="s">
        <v>588</v>
      </c>
      <c r="K122" s="632"/>
      <c r="L122" s="695"/>
      <c r="M122" s="696"/>
      <c r="N122" s="696"/>
      <c r="O122" s="696"/>
      <c r="P122" s="696">
        <v>8</v>
      </c>
      <c r="Q122" s="696">
        <v>8</v>
      </c>
      <c r="R122" s="696">
        <v>8</v>
      </c>
      <c r="S122" s="696">
        <v>8</v>
      </c>
      <c r="T122" s="696">
        <v>8</v>
      </c>
      <c r="U122" s="696">
        <v>8</v>
      </c>
      <c r="V122" s="696">
        <v>8</v>
      </c>
      <c r="W122" s="696">
        <v>8</v>
      </c>
      <c r="X122" s="696">
        <v>8</v>
      </c>
      <c r="Y122" s="696">
        <v>8</v>
      </c>
      <c r="Z122" s="696">
        <v>8</v>
      </c>
      <c r="AA122" s="696">
        <v>8</v>
      </c>
      <c r="AB122" s="696">
        <v>8</v>
      </c>
      <c r="AC122" s="696">
        <v>8</v>
      </c>
      <c r="AD122" s="696">
        <v>8</v>
      </c>
      <c r="AE122" s="696">
        <v>8</v>
      </c>
      <c r="AF122" s="696">
        <v>8</v>
      </c>
      <c r="AG122" s="696">
        <v>8</v>
      </c>
      <c r="AH122" s="696">
        <v>8</v>
      </c>
      <c r="AI122" s="696">
        <v>0</v>
      </c>
      <c r="AJ122" s="696">
        <v>0</v>
      </c>
      <c r="AK122" s="696">
        <v>0</v>
      </c>
      <c r="AL122" s="696">
        <v>0</v>
      </c>
      <c r="AM122" s="696">
        <v>0</v>
      </c>
      <c r="AN122" s="696">
        <v>0</v>
      </c>
      <c r="AO122" s="697">
        <v>0</v>
      </c>
      <c r="AP122" s="632"/>
      <c r="AQ122" s="695"/>
      <c r="AR122" s="696"/>
      <c r="AS122" s="696"/>
      <c r="AT122" s="696"/>
      <c r="AU122" s="696">
        <v>15841</v>
      </c>
      <c r="AV122" s="696">
        <v>15841</v>
      </c>
      <c r="AW122" s="696">
        <v>15841</v>
      </c>
      <c r="AX122" s="696">
        <v>15841</v>
      </c>
      <c r="AY122" s="696">
        <v>15841</v>
      </c>
      <c r="AZ122" s="696">
        <v>15841</v>
      </c>
      <c r="BA122" s="696">
        <v>15841</v>
      </c>
      <c r="BB122" s="696">
        <v>15841</v>
      </c>
      <c r="BC122" s="696">
        <v>15841</v>
      </c>
      <c r="BD122" s="696">
        <v>15841</v>
      </c>
      <c r="BE122" s="696">
        <v>15841</v>
      </c>
      <c r="BF122" s="696">
        <v>15841</v>
      </c>
      <c r="BG122" s="696">
        <v>15841</v>
      </c>
      <c r="BH122" s="696">
        <v>15841</v>
      </c>
      <c r="BI122" s="696">
        <v>15841</v>
      </c>
      <c r="BJ122" s="696">
        <v>15841</v>
      </c>
      <c r="BK122" s="696">
        <v>15841</v>
      </c>
      <c r="BL122" s="696">
        <v>15841</v>
      </c>
      <c r="BM122" s="696">
        <v>15472</v>
      </c>
      <c r="BN122" s="696">
        <v>0</v>
      </c>
      <c r="BO122" s="696">
        <v>0</v>
      </c>
      <c r="BP122" s="696">
        <v>0</v>
      </c>
      <c r="BQ122" s="696">
        <v>0</v>
      </c>
      <c r="BR122" s="696">
        <v>0</v>
      </c>
      <c r="BS122" s="696">
        <v>0</v>
      </c>
      <c r="BT122" s="697">
        <v>0</v>
      </c>
      <c r="BU122" s="163"/>
    </row>
    <row r="123" spans="2:73" ht="15.75">
      <c r="B123" s="691"/>
      <c r="C123" s="691"/>
      <c r="D123" s="691" t="s">
        <v>99</v>
      </c>
      <c r="E123" s="691" t="s">
        <v>720</v>
      </c>
      <c r="F123" s="691"/>
      <c r="G123" s="691"/>
      <c r="H123" s="691">
        <v>2015</v>
      </c>
      <c r="I123" s="643" t="s">
        <v>582</v>
      </c>
      <c r="J123" s="643" t="s">
        <v>588</v>
      </c>
      <c r="K123" s="632"/>
      <c r="L123" s="695"/>
      <c r="M123" s="696"/>
      <c r="N123" s="696"/>
      <c r="O123" s="696"/>
      <c r="P123" s="696">
        <v>10</v>
      </c>
      <c r="Q123" s="696">
        <v>10</v>
      </c>
      <c r="R123" s="696">
        <v>10</v>
      </c>
      <c r="S123" s="696">
        <v>10</v>
      </c>
      <c r="T123" s="696">
        <v>162</v>
      </c>
      <c r="U123" s="696">
        <v>162</v>
      </c>
      <c r="V123" s="696">
        <v>162</v>
      </c>
      <c r="W123" s="696">
        <v>162</v>
      </c>
      <c r="X123" s="696">
        <v>162</v>
      </c>
      <c r="Y123" s="696">
        <v>162</v>
      </c>
      <c r="Z123" s="696">
        <v>162</v>
      </c>
      <c r="AA123" s="696">
        <v>162</v>
      </c>
      <c r="AB123" s="696">
        <v>162</v>
      </c>
      <c r="AC123" s="696">
        <v>114</v>
      </c>
      <c r="AD123" s="696">
        <v>0</v>
      </c>
      <c r="AE123" s="696">
        <v>0</v>
      </c>
      <c r="AF123" s="696">
        <v>0</v>
      </c>
      <c r="AG123" s="696">
        <v>0</v>
      </c>
      <c r="AH123" s="696">
        <v>0</v>
      </c>
      <c r="AI123" s="696">
        <v>0</v>
      </c>
      <c r="AJ123" s="696">
        <v>0</v>
      </c>
      <c r="AK123" s="696">
        <v>0</v>
      </c>
      <c r="AL123" s="696">
        <v>0</v>
      </c>
      <c r="AM123" s="696">
        <v>0</v>
      </c>
      <c r="AN123" s="696">
        <v>0</v>
      </c>
      <c r="AO123" s="697">
        <v>0</v>
      </c>
      <c r="AP123" s="632"/>
      <c r="AQ123" s="695"/>
      <c r="AR123" s="696"/>
      <c r="AS123" s="696"/>
      <c r="AT123" s="696"/>
      <c r="AU123" s="696">
        <v>47959</v>
      </c>
      <c r="AV123" s="696">
        <v>47959</v>
      </c>
      <c r="AW123" s="696">
        <v>47959</v>
      </c>
      <c r="AX123" s="696">
        <v>47959</v>
      </c>
      <c r="AY123" s="696">
        <v>760665</v>
      </c>
      <c r="AZ123" s="696">
        <v>760665</v>
      </c>
      <c r="BA123" s="696">
        <v>760665</v>
      </c>
      <c r="BB123" s="696">
        <v>760665</v>
      </c>
      <c r="BC123" s="696">
        <v>760665</v>
      </c>
      <c r="BD123" s="696">
        <v>760665</v>
      </c>
      <c r="BE123" s="696">
        <v>760665</v>
      </c>
      <c r="BF123" s="696">
        <v>760665</v>
      </c>
      <c r="BG123" s="696">
        <v>760665</v>
      </c>
      <c r="BH123" s="696">
        <v>532466</v>
      </c>
      <c r="BI123" s="696">
        <v>0</v>
      </c>
      <c r="BJ123" s="696">
        <v>0</v>
      </c>
      <c r="BK123" s="696">
        <v>0</v>
      </c>
      <c r="BL123" s="696">
        <v>0</v>
      </c>
      <c r="BM123" s="696">
        <v>0</v>
      </c>
      <c r="BN123" s="696">
        <v>0</v>
      </c>
      <c r="BO123" s="696">
        <v>0</v>
      </c>
      <c r="BP123" s="696">
        <v>0</v>
      </c>
      <c r="BQ123" s="696">
        <v>0</v>
      </c>
      <c r="BR123" s="696">
        <v>0</v>
      </c>
      <c r="BS123" s="696">
        <v>0</v>
      </c>
      <c r="BT123" s="697">
        <v>0</v>
      </c>
      <c r="BU123" s="163"/>
    </row>
    <row r="124" spans="2:73" ht="15.75">
      <c r="B124" s="691"/>
      <c r="C124" s="691"/>
      <c r="D124" s="691" t="s">
        <v>100</v>
      </c>
      <c r="E124" s="691" t="s">
        <v>720</v>
      </c>
      <c r="F124" s="691"/>
      <c r="G124" s="691"/>
      <c r="H124" s="691">
        <v>2015</v>
      </c>
      <c r="I124" s="643" t="s">
        <v>582</v>
      </c>
      <c r="J124" s="643" t="s">
        <v>588</v>
      </c>
      <c r="K124" s="632"/>
      <c r="L124" s="695"/>
      <c r="M124" s="696"/>
      <c r="N124" s="696"/>
      <c r="O124" s="696"/>
      <c r="P124" s="696">
        <v>26</v>
      </c>
      <c r="Q124" s="696">
        <v>26</v>
      </c>
      <c r="R124" s="696">
        <v>26</v>
      </c>
      <c r="S124" s="696">
        <v>26</v>
      </c>
      <c r="T124" s="696">
        <v>26</v>
      </c>
      <c r="U124" s="696">
        <v>26</v>
      </c>
      <c r="V124" s="696">
        <v>24</v>
      </c>
      <c r="W124" s="696">
        <v>24</v>
      </c>
      <c r="X124" s="696">
        <v>24</v>
      </c>
      <c r="Y124" s="696">
        <v>17</v>
      </c>
      <c r="Z124" s="696">
        <v>10</v>
      </c>
      <c r="AA124" s="696">
        <v>10</v>
      </c>
      <c r="AB124" s="696">
        <v>3</v>
      </c>
      <c r="AC124" s="696">
        <v>3</v>
      </c>
      <c r="AD124" s="696">
        <v>3</v>
      </c>
      <c r="AE124" s="696">
        <v>3</v>
      </c>
      <c r="AF124" s="696">
        <v>1</v>
      </c>
      <c r="AG124" s="696">
        <v>1</v>
      </c>
      <c r="AH124" s="696">
        <v>1</v>
      </c>
      <c r="AI124" s="696">
        <v>1</v>
      </c>
      <c r="AJ124" s="696">
        <v>0</v>
      </c>
      <c r="AK124" s="696">
        <v>0</v>
      </c>
      <c r="AL124" s="696">
        <v>0</v>
      </c>
      <c r="AM124" s="696">
        <v>0</v>
      </c>
      <c r="AN124" s="696">
        <v>0</v>
      </c>
      <c r="AO124" s="697">
        <v>0</v>
      </c>
      <c r="AP124" s="632"/>
      <c r="AQ124" s="695"/>
      <c r="AR124" s="696"/>
      <c r="AS124" s="696"/>
      <c r="AT124" s="696"/>
      <c r="AU124" s="696">
        <v>153764</v>
      </c>
      <c r="AV124" s="696">
        <v>153764</v>
      </c>
      <c r="AW124" s="696">
        <v>153764</v>
      </c>
      <c r="AX124" s="696">
        <v>153764</v>
      </c>
      <c r="AY124" s="696">
        <v>153764</v>
      </c>
      <c r="AZ124" s="696">
        <v>153764</v>
      </c>
      <c r="BA124" s="696">
        <v>143086</v>
      </c>
      <c r="BB124" s="696">
        <v>143086</v>
      </c>
      <c r="BC124" s="696">
        <v>141522</v>
      </c>
      <c r="BD124" s="696">
        <v>95857</v>
      </c>
      <c r="BE124" s="696">
        <v>50451</v>
      </c>
      <c r="BF124" s="696">
        <v>48941</v>
      </c>
      <c r="BG124" s="696">
        <v>18880</v>
      </c>
      <c r="BH124" s="696">
        <v>18880</v>
      </c>
      <c r="BI124" s="696">
        <v>18880</v>
      </c>
      <c r="BJ124" s="696">
        <v>15079</v>
      </c>
      <c r="BK124" s="696">
        <v>1177</v>
      </c>
      <c r="BL124" s="696">
        <v>1177</v>
      </c>
      <c r="BM124" s="696">
        <v>1177</v>
      </c>
      <c r="BN124" s="696">
        <v>1177</v>
      </c>
      <c r="BO124" s="696">
        <v>0</v>
      </c>
      <c r="BP124" s="696">
        <v>0</v>
      </c>
      <c r="BQ124" s="696">
        <v>0</v>
      </c>
      <c r="BR124" s="696">
        <v>0</v>
      </c>
      <c r="BS124" s="696">
        <v>0</v>
      </c>
      <c r="BT124" s="697">
        <v>0</v>
      </c>
      <c r="BU124" s="163"/>
    </row>
    <row r="125" spans="2:73" ht="15.75">
      <c r="B125" s="691"/>
      <c r="C125" s="691"/>
      <c r="D125" s="691" t="s">
        <v>102</v>
      </c>
      <c r="E125" s="691" t="s">
        <v>720</v>
      </c>
      <c r="F125" s="691"/>
      <c r="G125" s="691"/>
      <c r="H125" s="691">
        <v>2015</v>
      </c>
      <c r="I125" s="643" t="s">
        <v>582</v>
      </c>
      <c r="J125" s="643" t="s">
        <v>588</v>
      </c>
      <c r="K125" s="632"/>
      <c r="L125" s="695"/>
      <c r="M125" s="696"/>
      <c r="N125" s="696"/>
      <c r="O125" s="696"/>
      <c r="P125" s="696">
        <v>26</v>
      </c>
      <c r="Q125" s="696">
        <v>26</v>
      </c>
      <c r="R125" s="696">
        <v>26</v>
      </c>
      <c r="S125" s="696">
        <v>26</v>
      </c>
      <c r="T125" s="696">
        <v>26</v>
      </c>
      <c r="U125" s="696">
        <v>26</v>
      </c>
      <c r="V125" s="696">
        <v>26</v>
      </c>
      <c r="W125" s="696">
        <v>26</v>
      </c>
      <c r="X125" s="696">
        <v>26</v>
      </c>
      <c r="Y125" s="696">
        <v>26</v>
      </c>
      <c r="Z125" s="696">
        <v>26</v>
      </c>
      <c r="AA125" s="696">
        <v>26</v>
      </c>
      <c r="AB125" s="696">
        <v>26</v>
      </c>
      <c r="AC125" s="696">
        <v>26</v>
      </c>
      <c r="AD125" s="696">
        <v>11</v>
      </c>
      <c r="AE125" s="696">
        <v>0</v>
      </c>
      <c r="AF125" s="696">
        <v>0</v>
      </c>
      <c r="AG125" s="696">
        <v>0</v>
      </c>
      <c r="AH125" s="696">
        <v>0</v>
      </c>
      <c r="AI125" s="696">
        <v>0</v>
      </c>
      <c r="AJ125" s="696">
        <v>0</v>
      </c>
      <c r="AK125" s="696">
        <v>0</v>
      </c>
      <c r="AL125" s="696">
        <v>0</v>
      </c>
      <c r="AM125" s="696">
        <v>0</v>
      </c>
      <c r="AN125" s="696">
        <v>0</v>
      </c>
      <c r="AO125" s="697">
        <v>0</v>
      </c>
      <c r="AP125" s="632"/>
      <c r="AQ125" s="695"/>
      <c r="AR125" s="696"/>
      <c r="AS125" s="696"/>
      <c r="AT125" s="696"/>
      <c r="AU125" s="696">
        <v>12864</v>
      </c>
      <c r="AV125" s="696">
        <v>12864</v>
      </c>
      <c r="AW125" s="696">
        <v>12864</v>
      </c>
      <c r="AX125" s="696">
        <v>12864</v>
      </c>
      <c r="AY125" s="696">
        <v>12864</v>
      </c>
      <c r="AZ125" s="696">
        <v>12864</v>
      </c>
      <c r="BA125" s="696">
        <v>12864</v>
      </c>
      <c r="BB125" s="696">
        <v>12864</v>
      </c>
      <c r="BC125" s="696">
        <v>12864</v>
      </c>
      <c r="BD125" s="696">
        <v>12864</v>
      </c>
      <c r="BE125" s="696">
        <v>12864</v>
      </c>
      <c r="BF125" s="696">
        <v>12864</v>
      </c>
      <c r="BG125" s="696">
        <v>12864</v>
      </c>
      <c r="BH125" s="696">
        <v>12864</v>
      </c>
      <c r="BI125" s="696">
        <v>5582</v>
      </c>
      <c r="BJ125" s="696">
        <v>0</v>
      </c>
      <c r="BK125" s="696">
        <v>0</v>
      </c>
      <c r="BL125" s="696">
        <v>0</v>
      </c>
      <c r="BM125" s="696">
        <v>0</v>
      </c>
      <c r="BN125" s="696">
        <v>0</v>
      </c>
      <c r="BO125" s="696">
        <v>0</v>
      </c>
      <c r="BP125" s="696">
        <v>0</v>
      </c>
      <c r="BQ125" s="696">
        <v>0</v>
      </c>
      <c r="BR125" s="696">
        <v>0</v>
      </c>
      <c r="BS125" s="696">
        <v>0</v>
      </c>
      <c r="BT125" s="697">
        <v>0</v>
      </c>
      <c r="BU125" s="163"/>
    </row>
    <row r="126" spans="2:73" ht="15.75">
      <c r="B126" s="691"/>
      <c r="C126" s="691"/>
      <c r="D126" s="691" t="s">
        <v>118</v>
      </c>
      <c r="E126" s="691" t="s">
        <v>720</v>
      </c>
      <c r="F126" s="691"/>
      <c r="G126" s="691"/>
      <c r="H126" s="691">
        <v>2015</v>
      </c>
      <c r="I126" s="643" t="s">
        <v>583</v>
      </c>
      <c r="J126" s="643" t="s">
        <v>588</v>
      </c>
      <c r="K126" s="632"/>
      <c r="L126" s="695"/>
      <c r="M126" s="696"/>
      <c r="N126" s="696"/>
      <c r="O126" s="696"/>
      <c r="P126" s="696">
        <v>0</v>
      </c>
      <c r="Q126" s="696">
        <v>0</v>
      </c>
      <c r="R126" s="696">
        <v>0</v>
      </c>
      <c r="S126" s="696">
        <v>0</v>
      </c>
      <c r="T126" s="696">
        <v>0</v>
      </c>
      <c r="U126" s="696">
        <v>0</v>
      </c>
      <c r="V126" s="696">
        <v>0</v>
      </c>
      <c r="W126" s="696">
        <v>0</v>
      </c>
      <c r="X126" s="696">
        <v>0</v>
      </c>
      <c r="Y126" s="696">
        <v>0</v>
      </c>
      <c r="Z126" s="696">
        <v>0</v>
      </c>
      <c r="AA126" s="696">
        <v>0</v>
      </c>
      <c r="AB126" s="696">
        <v>0</v>
      </c>
      <c r="AC126" s="696">
        <v>0</v>
      </c>
      <c r="AD126" s="696">
        <v>0</v>
      </c>
      <c r="AE126" s="696">
        <v>0</v>
      </c>
      <c r="AF126" s="696">
        <v>0</v>
      </c>
      <c r="AG126" s="696">
        <v>0</v>
      </c>
      <c r="AH126" s="696">
        <v>0</v>
      </c>
      <c r="AI126" s="696">
        <v>0</v>
      </c>
      <c r="AJ126" s="696">
        <v>0</v>
      </c>
      <c r="AK126" s="696">
        <v>0</v>
      </c>
      <c r="AL126" s="696">
        <v>0</v>
      </c>
      <c r="AM126" s="696">
        <v>0</v>
      </c>
      <c r="AN126" s="696">
        <v>0</v>
      </c>
      <c r="AO126" s="697">
        <v>0</v>
      </c>
      <c r="AP126" s="632"/>
      <c r="AQ126" s="695"/>
      <c r="AR126" s="696"/>
      <c r="AS126" s="696"/>
      <c r="AT126" s="696"/>
      <c r="AU126" s="696">
        <v>9532</v>
      </c>
      <c r="AV126" s="696">
        <v>9532</v>
      </c>
      <c r="AW126" s="696">
        <v>9532</v>
      </c>
      <c r="AX126" s="696">
        <v>9532</v>
      </c>
      <c r="AY126" s="696">
        <v>9532</v>
      </c>
      <c r="AZ126" s="696">
        <v>9532</v>
      </c>
      <c r="BA126" s="696">
        <v>10408</v>
      </c>
      <c r="BB126" s="696">
        <v>10408</v>
      </c>
      <c r="BC126" s="696">
        <v>10408</v>
      </c>
      <c r="BD126" s="696">
        <v>7336</v>
      </c>
      <c r="BE126" s="696">
        <v>0</v>
      </c>
      <c r="BF126" s="696">
        <v>0</v>
      </c>
      <c r="BG126" s="696">
        <v>0</v>
      </c>
      <c r="BH126" s="696">
        <v>0</v>
      </c>
      <c r="BI126" s="696">
        <v>0</v>
      </c>
      <c r="BJ126" s="696">
        <v>0</v>
      </c>
      <c r="BK126" s="696">
        <v>0</v>
      </c>
      <c r="BL126" s="696">
        <v>0</v>
      </c>
      <c r="BM126" s="696">
        <v>0</v>
      </c>
      <c r="BN126" s="696">
        <v>0</v>
      </c>
      <c r="BO126" s="696">
        <v>0</v>
      </c>
      <c r="BP126" s="696">
        <v>0</v>
      </c>
      <c r="BQ126" s="696">
        <v>0</v>
      </c>
      <c r="BR126" s="696">
        <v>0</v>
      </c>
      <c r="BS126" s="696">
        <v>0</v>
      </c>
      <c r="BT126" s="697">
        <v>0</v>
      </c>
      <c r="BU126" s="163"/>
    </row>
    <row r="127" spans="2:73" ht="15.75">
      <c r="B127" s="691"/>
      <c r="C127" s="691"/>
      <c r="D127" s="691" t="s">
        <v>100</v>
      </c>
      <c r="E127" s="691" t="s">
        <v>720</v>
      </c>
      <c r="F127" s="691"/>
      <c r="G127" s="691"/>
      <c r="H127" s="691">
        <v>2015</v>
      </c>
      <c r="I127" s="643" t="s">
        <v>583</v>
      </c>
      <c r="J127" s="643" t="s">
        <v>588</v>
      </c>
      <c r="K127" s="632"/>
      <c r="L127" s="695"/>
      <c r="M127" s="696"/>
      <c r="N127" s="696"/>
      <c r="O127" s="696"/>
      <c r="P127" s="696">
        <v>-21</v>
      </c>
      <c r="Q127" s="696">
        <v>-21</v>
      </c>
      <c r="R127" s="696">
        <v>3</v>
      </c>
      <c r="S127" s="696">
        <v>5</v>
      </c>
      <c r="T127" s="696">
        <v>5</v>
      </c>
      <c r="U127" s="696">
        <v>5</v>
      </c>
      <c r="V127" s="696">
        <v>47</v>
      </c>
      <c r="W127" s="696">
        <v>47</v>
      </c>
      <c r="X127" s="696">
        <v>47</v>
      </c>
      <c r="Y127" s="696">
        <v>32</v>
      </c>
      <c r="Z127" s="696">
        <v>0</v>
      </c>
      <c r="AA127" s="696">
        <v>0</v>
      </c>
      <c r="AB127" s="696">
        <v>-4</v>
      </c>
      <c r="AC127" s="696">
        <v>-4</v>
      </c>
      <c r="AD127" s="696">
        <v>-4</v>
      </c>
      <c r="AE127" s="696">
        <v>-4</v>
      </c>
      <c r="AF127" s="696">
        <v>-5</v>
      </c>
      <c r="AG127" s="696">
        <v>-5</v>
      </c>
      <c r="AH127" s="696">
        <v>-5</v>
      </c>
      <c r="AI127" s="696">
        <v>-5</v>
      </c>
      <c r="AJ127" s="696">
        <v>0</v>
      </c>
      <c r="AK127" s="696">
        <v>0</v>
      </c>
      <c r="AL127" s="696">
        <v>0</v>
      </c>
      <c r="AM127" s="696">
        <v>0</v>
      </c>
      <c r="AN127" s="696">
        <v>0</v>
      </c>
      <c r="AO127" s="697">
        <v>0</v>
      </c>
      <c r="AP127" s="632"/>
      <c r="AQ127" s="695"/>
      <c r="AR127" s="696"/>
      <c r="AS127" s="696"/>
      <c r="AT127" s="696"/>
      <c r="AU127" s="696">
        <v>-75096</v>
      </c>
      <c r="AV127" s="696">
        <v>-75096</v>
      </c>
      <c r="AW127" s="696">
        <v>1860</v>
      </c>
      <c r="AX127" s="696">
        <v>8108</v>
      </c>
      <c r="AY127" s="696">
        <v>8108</v>
      </c>
      <c r="AZ127" s="696">
        <v>8108</v>
      </c>
      <c r="BA127" s="696">
        <v>262966</v>
      </c>
      <c r="BB127" s="696">
        <v>262966</v>
      </c>
      <c r="BC127" s="696">
        <v>474962</v>
      </c>
      <c r="BD127" s="696">
        <v>463862</v>
      </c>
      <c r="BE127" s="696">
        <v>103500</v>
      </c>
      <c r="BF127" s="696">
        <v>-20440</v>
      </c>
      <c r="BG127" s="696">
        <v>-11491</v>
      </c>
      <c r="BH127" s="696">
        <v>-11491</v>
      </c>
      <c r="BI127" s="696">
        <v>-11491</v>
      </c>
      <c r="BJ127" s="696">
        <v>-12182</v>
      </c>
      <c r="BK127" s="696">
        <v>-14712</v>
      </c>
      <c r="BL127" s="696">
        <v>-14712</v>
      </c>
      <c r="BM127" s="696">
        <v>-14712</v>
      </c>
      <c r="BN127" s="696">
        <v>-14712</v>
      </c>
      <c r="BO127" s="696">
        <v>0</v>
      </c>
      <c r="BP127" s="696">
        <v>0</v>
      </c>
      <c r="BQ127" s="696">
        <v>0</v>
      </c>
      <c r="BR127" s="696">
        <v>0</v>
      </c>
      <c r="BS127" s="696">
        <v>0</v>
      </c>
      <c r="BT127" s="697">
        <v>0</v>
      </c>
      <c r="BU127" s="163"/>
    </row>
    <row r="128" spans="2:73" ht="15.75">
      <c r="B128" s="691"/>
      <c r="C128" s="691"/>
      <c r="D128" s="691" t="s">
        <v>101</v>
      </c>
      <c r="E128" s="691" t="s">
        <v>720</v>
      </c>
      <c r="F128" s="691"/>
      <c r="G128" s="691"/>
      <c r="H128" s="691">
        <v>2015</v>
      </c>
      <c r="I128" s="643" t="s">
        <v>583</v>
      </c>
      <c r="J128" s="643" t="s">
        <v>588</v>
      </c>
      <c r="K128" s="632"/>
      <c r="L128" s="695"/>
      <c r="M128" s="696"/>
      <c r="N128" s="696"/>
      <c r="O128" s="696"/>
      <c r="P128" s="696">
        <v>-15</v>
      </c>
      <c r="Q128" s="696">
        <v>-12</v>
      </c>
      <c r="R128" s="696">
        <v>4</v>
      </c>
      <c r="S128" s="696">
        <v>4</v>
      </c>
      <c r="T128" s="696">
        <v>4</v>
      </c>
      <c r="U128" s="696">
        <v>4</v>
      </c>
      <c r="V128" s="696">
        <v>4</v>
      </c>
      <c r="W128" s="696">
        <v>4</v>
      </c>
      <c r="X128" s="696">
        <v>4</v>
      </c>
      <c r="Y128" s="696">
        <v>4</v>
      </c>
      <c r="Z128" s="696">
        <v>4</v>
      </c>
      <c r="AA128" s="696">
        <v>4</v>
      </c>
      <c r="AB128" s="696">
        <v>0</v>
      </c>
      <c r="AC128" s="696">
        <v>0</v>
      </c>
      <c r="AD128" s="696">
        <v>0</v>
      </c>
      <c r="AE128" s="696">
        <v>0</v>
      </c>
      <c r="AF128" s="696">
        <v>0</v>
      </c>
      <c r="AG128" s="696">
        <v>0</v>
      </c>
      <c r="AH128" s="696">
        <v>0</v>
      </c>
      <c r="AI128" s="696">
        <v>0</v>
      </c>
      <c r="AJ128" s="696">
        <v>0</v>
      </c>
      <c r="AK128" s="696">
        <v>0</v>
      </c>
      <c r="AL128" s="696">
        <v>0</v>
      </c>
      <c r="AM128" s="696">
        <v>0</v>
      </c>
      <c r="AN128" s="696">
        <v>0</v>
      </c>
      <c r="AO128" s="697">
        <v>0</v>
      </c>
      <c r="AP128" s="632"/>
      <c r="AQ128" s="695"/>
      <c r="AR128" s="696"/>
      <c r="AS128" s="696"/>
      <c r="AT128" s="696"/>
      <c r="AU128" s="696">
        <v>-60436</v>
      </c>
      <c r="AV128" s="696">
        <v>-44001</v>
      </c>
      <c r="AW128" s="696">
        <v>12931</v>
      </c>
      <c r="AX128" s="696">
        <v>16581</v>
      </c>
      <c r="AY128" s="696">
        <v>16581</v>
      </c>
      <c r="AZ128" s="696">
        <v>16581</v>
      </c>
      <c r="BA128" s="696">
        <v>16581</v>
      </c>
      <c r="BB128" s="696">
        <v>16581</v>
      </c>
      <c r="BC128" s="696">
        <v>16581</v>
      </c>
      <c r="BD128" s="696">
        <v>16581</v>
      </c>
      <c r="BE128" s="696">
        <v>16581</v>
      </c>
      <c r="BF128" s="696">
        <v>13211</v>
      </c>
      <c r="BG128" s="696">
        <v>0</v>
      </c>
      <c r="BH128" s="696">
        <v>0</v>
      </c>
      <c r="BI128" s="696">
        <v>0</v>
      </c>
      <c r="BJ128" s="696">
        <v>0</v>
      </c>
      <c r="BK128" s="696">
        <v>0</v>
      </c>
      <c r="BL128" s="696">
        <v>0</v>
      </c>
      <c r="BM128" s="696">
        <v>0</v>
      </c>
      <c r="BN128" s="696">
        <v>0</v>
      </c>
      <c r="BO128" s="696">
        <v>0</v>
      </c>
      <c r="BP128" s="696">
        <v>0</v>
      </c>
      <c r="BQ128" s="696">
        <v>0</v>
      </c>
      <c r="BR128" s="696">
        <v>0</v>
      </c>
      <c r="BS128" s="696">
        <v>0</v>
      </c>
      <c r="BT128" s="697">
        <v>0</v>
      </c>
      <c r="BU128" s="163"/>
    </row>
    <row r="129" spans="2:73" ht="15.75">
      <c r="B129" s="691"/>
      <c r="C129" s="691"/>
      <c r="D129" s="691" t="s">
        <v>113</v>
      </c>
      <c r="E129" s="691" t="s">
        <v>720</v>
      </c>
      <c r="F129" s="691"/>
      <c r="G129" s="691"/>
      <c r="H129" s="691">
        <v>2016</v>
      </c>
      <c r="I129" s="643" t="s">
        <v>582</v>
      </c>
      <c r="J129" s="643" t="s">
        <v>595</v>
      </c>
      <c r="K129" s="632"/>
      <c r="L129" s="695"/>
      <c r="M129" s="696"/>
      <c r="N129" s="696"/>
      <c r="O129" s="696"/>
      <c r="P129" s="696">
        <v>0</v>
      </c>
      <c r="Q129" s="696">
        <v>295</v>
      </c>
      <c r="R129" s="696">
        <v>295</v>
      </c>
      <c r="S129" s="696">
        <v>295</v>
      </c>
      <c r="T129" s="696">
        <v>295</v>
      </c>
      <c r="U129" s="696">
        <v>295</v>
      </c>
      <c r="V129" s="696">
        <v>295</v>
      </c>
      <c r="W129" s="696">
        <v>295</v>
      </c>
      <c r="X129" s="696">
        <v>295</v>
      </c>
      <c r="Y129" s="696">
        <v>295</v>
      </c>
      <c r="Z129" s="696">
        <v>294</v>
      </c>
      <c r="AA129" s="696">
        <v>285</v>
      </c>
      <c r="AB129" s="696">
        <v>285</v>
      </c>
      <c r="AC129" s="696">
        <v>285</v>
      </c>
      <c r="AD129" s="696">
        <v>284</v>
      </c>
      <c r="AE129" s="696">
        <v>245</v>
      </c>
      <c r="AF129" s="696">
        <v>245</v>
      </c>
      <c r="AG129" s="696">
        <v>113</v>
      </c>
      <c r="AH129" s="696">
        <v>0</v>
      </c>
      <c r="AI129" s="696">
        <v>0</v>
      </c>
      <c r="AJ129" s="696">
        <v>0</v>
      </c>
      <c r="AK129" s="696">
        <v>0</v>
      </c>
      <c r="AL129" s="696">
        <v>0</v>
      </c>
      <c r="AM129" s="696">
        <v>0</v>
      </c>
      <c r="AN129" s="696">
        <v>0</v>
      </c>
      <c r="AO129" s="697">
        <v>0</v>
      </c>
      <c r="AP129" s="632"/>
      <c r="AQ129" s="695"/>
      <c r="AR129" s="696"/>
      <c r="AS129" s="696"/>
      <c r="AT129" s="696"/>
      <c r="AU129" s="696">
        <v>0</v>
      </c>
      <c r="AV129" s="696">
        <v>4554678</v>
      </c>
      <c r="AW129" s="696">
        <v>4554678</v>
      </c>
      <c r="AX129" s="696">
        <v>4554678</v>
      </c>
      <c r="AY129" s="696">
        <v>4554678</v>
      </c>
      <c r="AZ129" s="696">
        <v>4554678</v>
      </c>
      <c r="BA129" s="696">
        <v>4554678</v>
      </c>
      <c r="BB129" s="696">
        <v>4554678</v>
      </c>
      <c r="BC129" s="696">
        <v>4553959</v>
      </c>
      <c r="BD129" s="696">
        <v>4553959</v>
      </c>
      <c r="BE129" s="696">
        <v>4535925</v>
      </c>
      <c r="BF129" s="696">
        <v>4485632</v>
      </c>
      <c r="BG129" s="696">
        <v>4483252</v>
      </c>
      <c r="BH129" s="696">
        <v>4483252</v>
      </c>
      <c r="BI129" s="696">
        <v>4461697</v>
      </c>
      <c r="BJ129" s="696">
        <v>3837040</v>
      </c>
      <c r="BK129" s="696">
        <v>3837040</v>
      </c>
      <c r="BL129" s="696">
        <v>1799699</v>
      </c>
      <c r="BM129" s="696">
        <v>0</v>
      </c>
      <c r="BN129" s="696">
        <v>0</v>
      </c>
      <c r="BO129" s="696">
        <v>0</v>
      </c>
      <c r="BP129" s="696">
        <v>0</v>
      </c>
      <c r="BQ129" s="696">
        <v>0</v>
      </c>
      <c r="BR129" s="696">
        <v>0</v>
      </c>
      <c r="BS129" s="696">
        <v>0</v>
      </c>
      <c r="BT129" s="697">
        <v>0</v>
      </c>
      <c r="BU129" s="163"/>
    </row>
    <row r="130" spans="2:73" ht="15.75">
      <c r="B130" s="691"/>
      <c r="C130" s="691"/>
      <c r="D130" s="691" t="s">
        <v>756</v>
      </c>
      <c r="E130" s="691" t="s">
        <v>720</v>
      </c>
      <c r="F130" s="691"/>
      <c r="G130" s="691"/>
      <c r="H130" s="691">
        <v>2016</v>
      </c>
      <c r="I130" s="643" t="s">
        <v>582</v>
      </c>
      <c r="J130" s="643" t="s">
        <v>595</v>
      </c>
      <c r="K130" s="632"/>
      <c r="L130" s="695"/>
      <c r="M130" s="696"/>
      <c r="N130" s="696"/>
      <c r="O130" s="696"/>
      <c r="P130" s="696">
        <v>0</v>
      </c>
      <c r="Q130" s="696">
        <v>324</v>
      </c>
      <c r="R130" s="696">
        <v>324</v>
      </c>
      <c r="S130" s="696">
        <v>324</v>
      </c>
      <c r="T130" s="696">
        <v>324</v>
      </c>
      <c r="U130" s="696">
        <v>324</v>
      </c>
      <c r="V130" s="696">
        <v>324</v>
      </c>
      <c r="W130" s="696">
        <v>324</v>
      </c>
      <c r="X130" s="696">
        <v>324</v>
      </c>
      <c r="Y130" s="696">
        <v>324</v>
      </c>
      <c r="Z130" s="696">
        <v>324</v>
      </c>
      <c r="AA130" s="696">
        <v>324</v>
      </c>
      <c r="AB130" s="696">
        <v>324</v>
      </c>
      <c r="AC130" s="696">
        <v>324</v>
      </c>
      <c r="AD130" s="696">
        <v>324</v>
      </c>
      <c r="AE130" s="696">
        <v>324</v>
      </c>
      <c r="AF130" s="696">
        <v>324</v>
      </c>
      <c r="AG130" s="696">
        <v>324</v>
      </c>
      <c r="AH130" s="696">
        <v>324</v>
      </c>
      <c r="AI130" s="696">
        <v>295</v>
      </c>
      <c r="AJ130" s="696">
        <v>0</v>
      </c>
      <c r="AK130" s="696">
        <v>0</v>
      </c>
      <c r="AL130" s="696">
        <v>0</v>
      </c>
      <c r="AM130" s="696">
        <v>0</v>
      </c>
      <c r="AN130" s="696">
        <v>0</v>
      </c>
      <c r="AO130" s="697">
        <v>0</v>
      </c>
      <c r="AP130" s="632"/>
      <c r="AQ130" s="695"/>
      <c r="AR130" s="696"/>
      <c r="AS130" s="696"/>
      <c r="AT130" s="696"/>
      <c r="AU130" s="696">
        <v>0</v>
      </c>
      <c r="AV130" s="696">
        <v>1095171</v>
      </c>
      <c r="AW130" s="696">
        <v>1095171</v>
      </c>
      <c r="AX130" s="696">
        <v>1095171</v>
      </c>
      <c r="AY130" s="696">
        <v>1095171</v>
      </c>
      <c r="AZ130" s="696">
        <v>1095171</v>
      </c>
      <c r="BA130" s="696">
        <v>1095171</v>
      </c>
      <c r="BB130" s="696">
        <v>1095171</v>
      </c>
      <c r="BC130" s="696">
        <v>1095171</v>
      </c>
      <c r="BD130" s="696">
        <v>1095171</v>
      </c>
      <c r="BE130" s="696">
        <v>1095171</v>
      </c>
      <c r="BF130" s="696">
        <v>1095171</v>
      </c>
      <c r="BG130" s="696">
        <v>1095171</v>
      </c>
      <c r="BH130" s="696">
        <v>1095171</v>
      </c>
      <c r="BI130" s="696">
        <v>1095171</v>
      </c>
      <c r="BJ130" s="696">
        <v>1095171</v>
      </c>
      <c r="BK130" s="696">
        <v>1095171</v>
      </c>
      <c r="BL130" s="696">
        <v>1095171</v>
      </c>
      <c r="BM130" s="696">
        <v>1095171</v>
      </c>
      <c r="BN130" s="696">
        <v>1068746</v>
      </c>
      <c r="BO130" s="696">
        <v>0</v>
      </c>
      <c r="BP130" s="696">
        <v>0</v>
      </c>
      <c r="BQ130" s="696">
        <v>0</v>
      </c>
      <c r="BR130" s="696">
        <v>0</v>
      </c>
      <c r="BS130" s="696">
        <v>0</v>
      </c>
      <c r="BT130" s="697">
        <v>0</v>
      </c>
      <c r="BU130" s="163"/>
    </row>
    <row r="131" spans="2:73" ht="15.75">
      <c r="B131" s="691"/>
      <c r="C131" s="691"/>
      <c r="D131" s="691" t="s">
        <v>115</v>
      </c>
      <c r="E131" s="691" t="s">
        <v>720</v>
      </c>
      <c r="F131" s="691"/>
      <c r="G131" s="691"/>
      <c r="H131" s="691">
        <v>2016</v>
      </c>
      <c r="I131" s="643" t="s">
        <v>582</v>
      </c>
      <c r="J131" s="643" t="s">
        <v>595</v>
      </c>
      <c r="K131" s="632"/>
      <c r="L131" s="695"/>
      <c r="M131" s="696"/>
      <c r="N131" s="696"/>
      <c r="O131" s="696"/>
      <c r="P131" s="696">
        <v>0</v>
      </c>
      <c r="Q131" s="696">
        <v>2</v>
      </c>
      <c r="R131" s="696">
        <v>2</v>
      </c>
      <c r="S131" s="696">
        <v>2</v>
      </c>
      <c r="T131" s="696">
        <v>2</v>
      </c>
      <c r="U131" s="696">
        <v>2</v>
      </c>
      <c r="V131" s="696">
        <v>2</v>
      </c>
      <c r="W131" s="696">
        <v>2</v>
      </c>
      <c r="X131" s="696">
        <v>2</v>
      </c>
      <c r="Y131" s="696">
        <v>2</v>
      </c>
      <c r="Z131" s="696">
        <v>2</v>
      </c>
      <c r="AA131" s="696">
        <v>2</v>
      </c>
      <c r="AB131" s="696">
        <v>2</v>
      </c>
      <c r="AC131" s="696">
        <v>2</v>
      </c>
      <c r="AD131" s="696">
        <v>2</v>
      </c>
      <c r="AE131" s="696">
        <v>2</v>
      </c>
      <c r="AF131" s="696">
        <v>0</v>
      </c>
      <c r="AG131" s="696">
        <v>0</v>
      </c>
      <c r="AH131" s="696">
        <v>0</v>
      </c>
      <c r="AI131" s="696">
        <v>0</v>
      </c>
      <c r="AJ131" s="696">
        <v>0</v>
      </c>
      <c r="AK131" s="696">
        <v>0</v>
      </c>
      <c r="AL131" s="696">
        <v>0</v>
      </c>
      <c r="AM131" s="696">
        <v>0</v>
      </c>
      <c r="AN131" s="696">
        <v>0</v>
      </c>
      <c r="AO131" s="697">
        <v>0</v>
      </c>
      <c r="AP131" s="632"/>
      <c r="AQ131" s="695"/>
      <c r="AR131" s="696"/>
      <c r="AS131" s="696"/>
      <c r="AT131" s="696"/>
      <c r="AU131" s="696">
        <v>0</v>
      </c>
      <c r="AV131" s="696">
        <v>13845</v>
      </c>
      <c r="AW131" s="696">
        <v>13845</v>
      </c>
      <c r="AX131" s="696">
        <v>13845</v>
      </c>
      <c r="AY131" s="696">
        <v>13845</v>
      </c>
      <c r="AZ131" s="696">
        <v>13845</v>
      </c>
      <c r="BA131" s="696">
        <v>13845</v>
      </c>
      <c r="BB131" s="696">
        <v>13845</v>
      </c>
      <c r="BC131" s="696">
        <v>13845</v>
      </c>
      <c r="BD131" s="696">
        <v>13845</v>
      </c>
      <c r="BE131" s="696">
        <v>13845</v>
      </c>
      <c r="BF131" s="696">
        <v>13819</v>
      </c>
      <c r="BG131" s="696">
        <v>13819</v>
      </c>
      <c r="BH131" s="696">
        <v>13819</v>
      </c>
      <c r="BI131" s="696">
        <v>13819</v>
      </c>
      <c r="BJ131" s="696">
        <v>13819</v>
      </c>
      <c r="BK131" s="696">
        <v>9226</v>
      </c>
      <c r="BL131" s="696">
        <v>5773</v>
      </c>
      <c r="BM131" s="696">
        <v>3994</v>
      </c>
      <c r="BN131" s="696">
        <v>3994</v>
      </c>
      <c r="BO131" s="696">
        <v>3994</v>
      </c>
      <c r="BP131" s="696">
        <v>0</v>
      </c>
      <c r="BQ131" s="696">
        <v>0</v>
      </c>
      <c r="BR131" s="696">
        <v>0</v>
      </c>
      <c r="BS131" s="696">
        <v>0</v>
      </c>
      <c r="BT131" s="697">
        <v>0</v>
      </c>
      <c r="BU131" s="163"/>
    </row>
    <row r="132" spans="2:73" ht="15.75">
      <c r="B132" s="747"/>
      <c r="C132" s="747"/>
      <c r="D132" s="747" t="s">
        <v>118</v>
      </c>
      <c r="E132" s="747" t="s">
        <v>720</v>
      </c>
      <c r="F132" s="747"/>
      <c r="G132" s="747"/>
      <c r="H132" s="747">
        <v>2016</v>
      </c>
      <c r="I132" s="748" t="s">
        <v>582</v>
      </c>
      <c r="J132" s="748" t="s">
        <v>595</v>
      </c>
      <c r="K132" s="632"/>
      <c r="L132" s="695"/>
      <c r="M132" s="696"/>
      <c r="N132" s="696"/>
      <c r="O132" s="696"/>
      <c r="P132" s="696">
        <v>0</v>
      </c>
      <c r="Q132" s="696">
        <v>855</v>
      </c>
      <c r="R132" s="696">
        <v>828</v>
      </c>
      <c r="S132" s="696">
        <v>828</v>
      </c>
      <c r="T132" s="696">
        <v>822</v>
      </c>
      <c r="U132" s="696">
        <v>822</v>
      </c>
      <c r="V132" s="696">
        <v>797</v>
      </c>
      <c r="W132" s="696">
        <v>797</v>
      </c>
      <c r="X132" s="696">
        <v>797</v>
      </c>
      <c r="Y132" s="696">
        <v>796</v>
      </c>
      <c r="Z132" s="696">
        <v>796</v>
      </c>
      <c r="AA132" s="696">
        <v>774</v>
      </c>
      <c r="AB132" s="696">
        <v>517</v>
      </c>
      <c r="AC132" s="696">
        <v>93</v>
      </c>
      <c r="AD132" s="696">
        <v>93</v>
      </c>
      <c r="AE132" s="696">
        <v>26</v>
      </c>
      <c r="AF132" s="696">
        <v>0</v>
      </c>
      <c r="AG132" s="696">
        <v>0</v>
      </c>
      <c r="AH132" s="696">
        <v>0</v>
      </c>
      <c r="AI132" s="696">
        <v>0</v>
      </c>
      <c r="AJ132" s="696">
        <v>0</v>
      </c>
      <c r="AK132" s="696">
        <v>0</v>
      </c>
      <c r="AL132" s="696">
        <v>0</v>
      </c>
      <c r="AM132" s="696">
        <v>0</v>
      </c>
      <c r="AN132" s="696">
        <v>0</v>
      </c>
      <c r="AO132" s="697">
        <v>0</v>
      </c>
      <c r="AP132" s="632"/>
      <c r="AQ132" s="749"/>
      <c r="AR132" s="750"/>
      <c r="AS132" s="750"/>
      <c r="AT132" s="750"/>
      <c r="AU132" s="750">
        <v>0</v>
      </c>
      <c r="AV132" s="750">
        <v>5109557</v>
      </c>
      <c r="AW132" s="750">
        <v>4964496</v>
      </c>
      <c r="AX132" s="750">
        <v>4927064</v>
      </c>
      <c r="AY132" s="750">
        <v>4912160</v>
      </c>
      <c r="AZ132" s="750">
        <v>4912160</v>
      </c>
      <c r="BA132" s="750">
        <v>4775086</v>
      </c>
      <c r="BB132" s="750">
        <v>4775086</v>
      </c>
      <c r="BC132" s="750">
        <v>4775086</v>
      </c>
      <c r="BD132" s="750">
        <v>4759818</v>
      </c>
      <c r="BE132" s="750">
        <v>4759818</v>
      </c>
      <c r="BF132" s="750">
        <v>4703962</v>
      </c>
      <c r="BG132" s="750">
        <v>3362675</v>
      </c>
      <c r="BH132" s="750">
        <v>831926</v>
      </c>
      <c r="BI132" s="750">
        <v>831926</v>
      </c>
      <c r="BJ132" s="750">
        <v>129093</v>
      </c>
      <c r="BK132" s="750">
        <v>0</v>
      </c>
      <c r="BL132" s="750">
        <v>0</v>
      </c>
      <c r="BM132" s="750">
        <v>0</v>
      </c>
      <c r="BN132" s="750">
        <v>0</v>
      </c>
      <c r="BO132" s="750">
        <v>0</v>
      </c>
      <c r="BP132" s="750">
        <v>0</v>
      </c>
      <c r="BQ132" s="750">
        <v>0</v>
      </c>
      <c r="BR132" s="750">
        <v>0</v>
      </c>
      <c r="BS132" s="750">
        <v>0</v>
      </c>
      <c r="BT132" s="751">
        <v>0</v>
      </c>
      <c r="BU132" s="163"/>
    </row>
    <row r="133" spans="2:73" ht="15.75">
      <c r="B133" s="691"/>
      <c r="C133" s="691"/>
      <c r="D133" s="691" t="s">
        <v>757</v>
      </c>
      <c r="E133" s="691" t="s">
        <v>720</v>
      </c>
      <c r="F133" s="691"/>
      <c r="G133" s="691"/>
      <c r="H133" s="691">
        <v>2016</v>
      </c>
      <c r="I133" s="643" t="s">
        <v>582</v>
      </c>
      <c r="J133" s="643" t="s">
        <v>595</v>
      </c>
      <c r="K133" s="632"/>
      <c r="L133" s="695"/>
      <c r="M133" s="696"/>
      <c r="N133" s="696"/>
      <c r="O133" s="696"/>
      <c r="P133" s="696">
        <v>0</v>
      </c>
      <c r="Q133" s="696">
        <v>0</v>
      </c>
      <c r="R133" s="696">
        <v>0</v>
      </c>
      <c r="S133" s="696">
        <v>0</v>
      </c>
      <c r="T133" s="696">
        <v>0</v>
      </c>
      <c r="U133" s="696">
        <v>0</v>
      </c>
      <c r="V133" s="696">
        <v>0</v>
      </c>
      <c r="W133" s="696">
        <v>0</v>
      </c>
      <c r="X133" s="696">
        <v>0</v>
      </c>
      <c r="Y133" s="696">
        <v>0</v>
      </c>
      <c r="Z133" s="696">
        <v>0</v>
      </c>
      <c r="AA133" s="696">
        <v>0</v>
      </c>
      <c r="AB133" s="696">
        <v>0</v>
      </c>
      <c r="AC133" s="696">
        <v>0</v>
      </c>
      <c r="AD133" s="696">
        <v>0</v>
      </c>
      <c r="AE133" s="696">
        <v>0</v>
      </c>
      <c r="AF133" s="696">
        <v>0</v>
      </c>
      <c r="AG133" s="696">
        <v>0</v>
      </c>
      <c r="AH133" s="696">
        <v>0</v>
      </c>
      <c r="AI133" s="696">
        <v>0</v>
      </c>
      <c r="AJ133" s="696">
        <v>0</v>
      </c>
      <c r="AK133" s="696">
        <v>0</v>
      </c>
      <c r="AL133" s="696">
        <v>0</v>
      </c>
      <c r="AM133" s="696">
        <v>0</v>
      </c>
      <c r="AN133" s="696">
        <v>0</v>
      </c>
      <c r="AO133" s="697">
        <v>0</v>
      </c>
      <c r="AP133" s="632"/>
      <c r="AQ133" s="695"/>
      <c r="AR133" s="696"/>
      <c r="AS133" s="696"/>
      <c r="AT133" s="696"/>
      <c r="AU133" s="696">
        <v>0</v>
      </c>
      <c r="AV133" s="696">
        <v>831</v>
      </c>
      <c r="AW133" s="696">
        <v>831</v>
      </c>
      <c r="AX133" s="696">
        <v>831</v>
      </c>
      <c r="AY133" s="696">
        <v>831</v>
      </c>
      <c r="AZ133" s="696">
        <v>831</v>
      </c>
      <c r="BA133" s="696">
        <v>831</v>
      </c>
      <c r="BB133" s="696">
        <v>831</v>
      </c>
      <c r="BC133" s="696">
        <v>831</v>
      </c>
      <c r="BD133" s="696">
        <v>831</v>
      </c>
      <c r="BE133" s="696">
        <v>831</v>
      </c>
      <c r="BF133" s="696">
        <v>831</v>
      </c>
      <c r="BG133" s="696">
        <v>831</v>
      </c>
      <c r="BH133" s="696">
        <v>831</v>
      </c>
      <c r="BI133" s="696">
        <v>831</v>
      </c>
      <c r="BJ133" s="696">
        <v>582</v>
      </c>
      <c r="BK133" s="696">
        <v>582</v>
      </c>
      <c r="BL133" s="696">
        <v>582</v>
      </c>
      <c r="BM133" s="696">
        <v>582</v>
      </c>
      <c r="BN133" s="696">
        <v>0</v>
      </c>
      <c r="BO133" s="696">
        <v>0</v>
      </c>
      <c r="BP133" s="696">
        <v>0</v>
      </c>
      <c r="BQ133" s="696">
        <v>0</v>
      </c>
      <c r="BR133" s="696">
        <v>0</v>
      </c>
      <c r="BS133" s="696">
        <v>0</v>
      </c>
      <c r="BT133" s="697">
        <v>0</v>
      </c>
      <c r="BU133" s="163"/>
    </row>
    <row r="134" spans="2:73" ht="15.75">
      <c r="B134" s="691"/>
      <c r="C134" s="691"/>
      <c r="D134" s="691" t="s">
        <v>113</v>
      </c>
      <c r="E134" s="691" t="s">
        <v>720</v>
      </c>
      <c r="F134" s="691"/>
      <c r="G134" s="691"/>
      <c r="H134" s="691">
        <v>2016</v>
      </c>
      <c r="I134" s="643" t="s">
        <v>583</v>
      </c>
      <c r="J134" s="643" t="s">
        <v>588</v>
      </c>
      <c r="K134" s="632"/>
      <c r="L134" s="695"/>
      <c r="M134" s="696"/>
      <c r="N134" s="696"/>
      <c r="O134" s="696"/>
      <c r="P134" s="696">
        <v>0</v>
      </c>
      <c r="Q134" s="696">
        <v>38</v>
      </c>
      <c r="R134" s="696">
        <v>38</v>
      </c>
      <c r="S134" s="696">
        <v>38</v>
      </c>
      <c r="T134" s="696">
        <v>38</v>
      </c>
      <c r="U134" s="696">
        <v>38</v>
      </c>
      <c r="V134" s="696">
        <v>38</v>
      </c>
      <c r="W134" s="696">
        <v>38</v>
      </c>
      <c r="X134" s="696">
        <v>38</v>
      </c>
      <c r="Y134" s="696">
        <v>38</v>
      </c>
      <c r="Z134" s="696">
        <v>38</v>
      </c>
      <c r="AA134" s="696">
        <v>38</v>
      </c>
      <c r="AB134" s="696">
        <v>38</v>
      </c>
      <c r="AC134" s="696">
        <v>38</v>
      </c>
      <c r="AD134" s="696">
        <v>38</v>
      </c>
      <c r="AE134" s="696">
        <v>32</v>
      </c>
      <c r="AF134" s="696">
        <v>32</v>
      </c>
      <c r="AG134" s="696">
        <v>13</v>
      </c>
      <c r="AH134" s="696">
        <v>0</v>
      </c>
      <c r="AI134" s="696">
        <v>0</v>
      </c>
      <c r="AJ134" s="696">
        <v>0</v>
      </c>
      <c r="AK134" s="696">
        <v>0</v>
      </c>
      <c r="AL134" s="696">
        <v>0</v>
      </c>
      <c r="AM134" s="696">
        <v>0</v>
      </c>
      <c r="AN134" s="696">
        <v>0</v>
      </c>
      <c r="AO134" s="697">
        <v>0</v>
      </c>
      <c r="AP134" s="632"/>
      <c r="AQ134" s="695"/>
      <c r="AR134" s="696"/>
      <c r="AS134" s="696"/>
      <c r="AT134" s="696"/>
      <c r="AU134" s="696">
        <v>0</v>
      </c>
      <c r="AV134" s="696">
        <v>591381</v>
      </c>
      <c r="AW134" s="696">
        <v>591381</v>
      </c>
      <c r="AX134" s="696">
        <v>591381</v>
      </c>
      <c r="AY134" s="696">
        <v>591381</v>
      </c>
      <c r="AZ134" s="696">
        <v>591381</v>
      </c>
      <c r="BA134" s="696">
        <v>591381</v>
      </c>
      <c r="BB134" s="696">
        <v>591381</v>
      </c>
      <c r="BC134" s="696">
        <v>591341</v>
      </c>
      <c r="BD134" s="696">
        <v>591341</v>
      </c>
      <c r="BE134" s="696">
        <v>591698</v>
      </c>
      <c r="BF134" s="696">
        <v>590577</v>
      </c>
      <c r="BG134" s="696">
        <v>591002</v>
      </c>
      <c r="BH134" s="696">
        <v>591002</v>
      </c>
      <c r="BI134" s="696">
        <v>589800</v>
      </c>
      <c r="BJ134" s="696">
        <v>494463</v>
      </c>
      <c r="BK134" s="696">
        <v>494463</v>
      </c>
      <c r="BL134" s="696">
        <v>206472</v>
      </c>
      <c r="BM134" s="696">
        <v>0</v>
      </c>
      <c r="BN134" s="696">
        <v>0</v>
      </c>
      <c r="BO134" s="696">
        <v>0</v>
      </c>
      <c r="BP134" s="696">
        <v>0</v>
      </c>
      <c r="BQ134" s="696">
        <v>0</v>
      </c>
      <c r="BR134" s="696">
        <v>0</v>
      </c>
      <c r="BS134" s="696">
        <v>0</v>
      </c>
      <c r="BT134" s="697">
        <v>0</v>
      </c>
      <c r="BU134" s="163"/>
    </row>
    <row r="135" spans="2:73" ht="15.75">
      <c r="B135" s="691"/>
      <c r="C135" s="691"/>
      <c r="D135" s="691" t="s">
        <v>756</v>
      </c>
      <c r="E135" s="691" t="s">
        <v>720</v>
      </c>
      <c r="F135" s="691"/>
      <c r="G135" s="691"/>
      <c r="H135" s="691">
        <v>2016</v>
      </c>
      <c r="I135" s="643" t="s">
        <v>583</v>
      </c>
      <c r="J135" s="643" t="s">
        <v>588</v>
      </c>
      <c r="K135" s="632"/>
      <c r="L135" s="695"/>
      <c r="M135" s="696"/>
      <c r="N135" s="696"/>
      <c r="O135" s="696"/>
      <c r="P135" s="696">
        <v>0</v>
      </c>
      <c r="Q135" s="696">
        <v>2</v>
      </c>
      <c r="R135" s="696">
        <v>2</v>
      </c>
      <c r="S135" s="696">
        <v>2</v>
      </c>
      <c r="T135" s="696">
        <v>2</v>
      </c>
      <c r="U135" s="696">
        <v>2</v>
      </c>
      <c r="V135" s="696">
        <v>2</v>
      </c>
      <c r="W135" s="696">
        <v>2</v>
      </c>
      <c r="X135" s="696">
        <v>2</v>
      </c>
      <c r="Y135" s="696">
        <v>2</v>
      </c>
      <c r="Z135" s="696">
        <v>2</v>
      </c>
      <c r="AA135" s="696">
        <v>2</v>
      </c>
      <c r="AB135" s="696">
        <v>2</v>
      </c>
      <c r="AC135" s="696">
        <v>2</v>
      </c>
      <c r="AD135" s="696">
        <v>2</v>
      </c>
      <c r="AE135" s="696">
        <v>2</v>
      </c>
      <c r="AF135" s="696">
        <v>2</v>
      </c>
      <c r="AG135" s="696">
        <v>2</v>
      </c>
      <c r="AH135" s="696">
        <v>2</v>
      </c>
      <c r="AI135" s="696">
        <v>2</v>
      </c>
      <c r="AJ135" s="696">
        <v>0</v>
      </c>
      <c r="AK135" s="696">
        <v>0</v>
      </c>
      <c r="AL135" s="696">
        <v>0</v>
      </c>
      <c r="AM135" s="696">
        <v>0</v>
      </c>
      <c r="AN135" s="696">
        <v>0</v>
      </c>
      <c r="AO135" s="697">
        <v>0</v>
      </c>
      <c r="AP135" s="632"/>
      <c r="AQ135" s="695"/>
      <c r="AR135" s="696"/>
      <c r="AS135" s="696"/>
      <c r="AT135" s="696"/>
      <c r="AU135" s="696">
        <v>0</v>
      </c>
      <c r="AV135" s="696">
        <v>6793</v>
      </c>
      <c r="AW135" s="696">
        <v>6793</v>
      </c>
      <c r="AX135" s="696">
        <v>6793</v>
      </c>
      <c r="AY135" s="696">
        <v>6793</v>
      </c>
      <c r="AZ135" s="696">
        <v>6793</v>
      </c>
      <c r="BA135" s="696">
        <v>6793</v>
      </c>
      <c r="BB135" s="696">
        <v>6793</v>
      </c>
      <c r="BC135" s="696">
        <v>6793</v>
      </c>
      <c r="BD135" s="696">
        <v>6793</v>
      </c>
      <c r="BE135" s="696">
        <v>6793</v>
      </c>
      <c r="BF135" s="696">
        <v>6793</v>
      </c>
      <c r="BG135" s="696">
        <v>6793</v>
      </c>
      <c r="BH135" s="696">
        <v>6793</v>
      </c>
      <c r="BI135" s="696">
        <v>6793</v>
      </c>
      <c r="BJ135" s="696">
        <v>6793</v>
      </c>
      <c r="BK135" s="696">
        <v>6793</v>
      </c>
      <c r="BL135" s="696">
        <v>6793</v>
      </c>
      <c r="BM135" s="696">
        <v>6793</v>
      </c>
      <c r="BN135" s="696">
        <v>6697</v>
      </c>
      <c r="BO135" s="696">
        <v>0</v>
      </c>
      <c r="BP135" s="696">
        <v>0</v>
      </c>
      <c r="BQ135" s="696">
        <v>0</v>
      </c>
      <c r="BR135" s="696">
        <v>0</v>
      </c>
      <c r="BS135" s="696">
        <v>0</v>
      </c>
      <c r="BT135" s="697">
        <v>0</v>
      </c>
      <c r="BU135" s="163"/>
    </row>
    <row r="136" spans="2:73" ht="15.75">
      <c r="B136" s="747"/>
      <c r="C136" s="747"/>
      <c r="D136" s="747" t="s">
        <v>118</v>
      </c>
      <c r="E136" s="747" t="s">
        <v>720</v>
      </c>
      <c r="F136" s="747"/>
      <c r="G136" s="747"/>
      <c r="H136" s="747">
        <v>2016</v>
      </c>
      <c r="I136" s="748" t="s">
        <v>583</v>
      </c>
      <c r="J136" s="748" t="s">
        <v>588</v>
      </c>
      <c r="K136" s="632"/>
      <c r="L136" s="695"/>
      <c r="M136" s="696"/>
      <c r="N136" s="696"/>
      <c r="O136" s="696"/>
      <c r="P136" s="696">
        <v>0</v>
      </c>
      <c r="Q136" s="696">
        <v>547</v>
      </c>
      <c r="R136" s="696">
        <v>574</v>
      </c>
      <c r="S136" s="696">
        <v>578</v>
      </c>
      <c r="T136" s="696">
        <v>578</v>
      </c>
      <c r="U136" s="696">
        <v>578</v>
      </c>
      <c r="V136" s="696">
        <v>578</v>
      </c>
      <c r="W136" s="696">
        <v>578</v>
      </c>
      <c r="X136" s="696">
        <v>578</v>
      </c>
      <c r="Y136" s="696">
        <v>566</v>
      </c>
      <c r="Z136" s="696">
        <v>566</v>
      </c>
      <c r="AA136" s="696">
        <v>542</v>
      </c>
      <c r="AB136" s="696">
        <v>410</v>
      </c>
      <c r="AC136" s="696">
        <v>165</v>
      </c>
      <c r="AD136" s="696">
        <v>165</v>
      </c>
      <c r="AE136" s="696">
        <v>15</v>
      </c>
      <c r="AF136" s="696">
        <v>0</v>
      </c>
      <c r="AG136" s="696">
        <v>0</v>
      </c>
      <c r="AH136" s="696">
        <v>0</v>
      </c>
      <c r="AI136" s="696">
        <v>0</v>
      </c>
      <c r="AJ136" s="696">
        <v>0</v>
      </c>
      <c r="AK136" s="696">
        <v>0</v>
      </c>
      <c r="AL136" s="696">
        <v>0</v>
      </c>
      <c r="AM136" s="696">
        <v>0</v>
      </c>
      <c r="AN136" s="696">
        <v>0</v>
      </c>
      <c r="AO136" s="697">
        <v>0</v>
      </c>
      <c r="AP136" s="632"/>
      <c r="AQ136" s="749"/>
      <c r="AR136" s="750"/>
      <c r="AS136" s="750"/>
      <c r="AT136" s="750"/>
      <c r="AU136" s="750">
        <v>0</v>
      </c>
      <c r="AV136" s="750">
        <v>3813170</v>
      </c>
      <c r="AW136" s="750">
        <v>3958230</v>
      </c>
      <c r="AX136" s="750">
        <v>3980129</v>
      </c>
      <c r="AY136" s="750">
        <v>3980129</v>
      </c>
      <c r="AZ136" s="750">
        <v>3980129</v>
      </c>
      <c r="BA136" s="750">
        <v>3980012</v>
      </c>
      <c r="BB136" s="750">
        <v>3980012</v>
      </c>
      <c r="BC136" s="750">
        <v>3980012</v>
      </c>
      <c r="BD136" s="750">
        <v>3925729</v>
      </c>
      <c r="BE136" s="750">
        <v>3925729</v>
      </c>
      <c r="BF136" s="750">
        <v>3794815</v>
      </c>
      <c r="BG136" s="750">
        <v>3067947</v>
      </c>
      <c r="BH136" s="750">
        <v>1262575</v>
      </c>
      <c r="BI136" s="750">
        <v>1262575</v>
      </c>
      <c r="BJ136" s="750">
        <v>98320</v>
      </c>
      <c r="BK136" s="750">
        <v>0</v>
      </c>
      <c r="BL136" s="750">
        <v>0</v>
      </c>
      <c r="BM136" s="750">
        <v>0</v>
      </c>
      <c r="BN136" s="750">
        <v>0</v>
      </c>
      <c r="BO136" s="750">
        <v>0</v>
      </c>
      <c r="BP136" s="750">
        <v>0</v>
      </c>
      <c r="BQ136" s="750">
        <v>0</v>
      </c>
      <c r="BR136" s="750">
        <v>0</v>
      </c>
      <c r="BS136" s="750">
        <v>0</v>
      </c>
      <c r="BT136" s="751">
        <v>0</v>
      </c>
      <c r="BU136" s="163"/>
    </row>
    <row r="137" spans="2:73" ht="15.75">
      <c r="B137" s="691"/>
      <c r="C137" s="691"/>
      <c r="D137" s="691" t="s">
        <v>120</v>
      </c>
      <c r="E137" s="691" t="s">
        <v>720</v>
      </c>
      <c r="F137" s="691"/>
      <c r="G137" s="691"/>
      <c r="H137" s="691">
        <v>2016</v>
      </c>
      <c r="I137" s="643" t="s">
        <v>583</v>
      </c>
      <c r="J137" s="643" t="s">
        <v>588</v>
      </c>
      <c r="K137" s="632"/>
      <c r="L137" s="695"/>
      <c r="M137" s="696"/>
      <c r="N137" s="696"/>
      <c r="O137" s="696"/>
      <c r="P137" s="696">
        <v>0</v>
      </c>
      <c r="Q137" s="696">
        <v>158</v>
      </c>
      <c r="R137" s="696">
        <v>158</v>
      </c>
      <c r="S137" s="696">
        <v>158</v>
      </c>
      <c r="T137" s="696">
        <v>158</v>
      </c>
      <c r="U137" s="696">
        <v>158</v>
      </c>
      <c r="V137" s="696">
        <v>158</v>
      </c>
      <c r="W137" s="696">
        <v>158</v>
      </c>
      <c r="X137" s="696">
        <v>158</v>
      </c>
      <c r="Y137" s="696">
        <v>158</v>
      </c>
      <c r="Z137" s="696">
        <v>158</v>
      </c>
      <c r="AA137" s="696">
        <v>158</v>
      </c>
      <c r="AB137" s="696">
        <v>158</v>
      </c>
      <c r="AC137" s="696">
        <v>158</v>
      </c>
      <c r="AD137" s="696">
        <v>151</v>
      </c>
      <c r="AE137" s="696">
        <v>151</v>
      </c>
      <c r="AF137" s="696">
        <v>151</v>
      </c>
      <c r="AG137" s="696">
        <v>151</v>
      </c>
      <c r="AH137" s="696">
        <v>151</v>
      </c>
      <c r="AI137" s="696">
        <v>151</v>
      </c>
      <c r="AJ137" s="696">
        <v>151</v>
      </c>
      <c r="AK137" s="696">
        <v>151</v>
      </c>
      <c r="AL137" s="696">
        <v>151</v>
      </c>
      <c r="AM137" s="696">
        <v>151</v>
      </c>
      <c r="AN137" s="696">
        <v>151</v>
      </c>
      <c r="AO137" s="697">
        <v>151</v>
      </c>
      <c r="AP137" s="632"/>
      <c r="AQ137" s="695"/>
      <c r="AR137" s="696"/>
      <c r="AS137" s="696"/>
      <c r="AT137" s="696"/>
      <c r="AU137" s="696">
        <v>0</v>
      </c>
      <c r="AV137" s="696">
        <v>483359</v>
      </c>
      <c r="AW137" s="696">
        <v>483359</v>
      </c>
      <c r="AX137" s="696">
        <v>483359</v>
      </c>
      <c r="AY137" s="696">
        <v>483359</v>
      </c>
      <c r="AZ137" s="696">
        <v>483359</v>
      </c>
      <c r="BA137" s="696">
        <v>483359</v>
      </c>
      <c r="BB137" s="696">
        <v>483359</v>
      </c>
      <c r="BC137" s="696">
        <v>483359</v>
      </c>
      <c r="BD137" s="696">
        <v>483359</v>
      </c>
      <c r="BE137" s="696">
        <v>483359</v>
      </c>
      <c r="BF137" s="696">
        <v>483359</v>
      </c>
      <c r="BG137" s="696">
        <v>483359</v>
      </c>
      <c r="BH137" s="696">
        <v>483359</v>
      </c>
      <c r="BI137" s="696">
        <v>440532</v>
      </c>
      <c r="BJ137" s="696">
        <v>437896</v>
      </c>
      <c r="BK137" s="696">
        <v>437896</v>
      </c>
      <c r="BL137" s="696">
        <v>437896</v>
      </c>
      <c r="BM137" s="696">
        <v>437896</v>
      </c>
      <c r="BN137" s="696">
        <v>437896</v>
      </c>
      <c r="BO137" s="696">
        <v>437896</v>
      </c>
      <c r="BP137" s="696">
        <v>437896</v>
      </c>
      <c r="BQ137" s="696">
        <v>437896</v>
      </c>
      <c r="BR137" s="696">
        <v>437896</v>
      </c>
      <c r="BS137" s="696">
        <v>437896</v>
      </c>
      <c r="BT137" s="697">
        <v>437896</v>
      </c>
      <c r="BU137" s="163"/>
    </row>
    <row r="138" spans="2:73" ht="15.75">
      <c r="B138" s="691"/>
      <c r="C138" s="691"/>
      <c r="D138" s="691" t="s">
        <v>758</v>
      </c>
      <c r="E138" s="691" t="s">
        <v>720</v>
      </c>
      <c r="F138" s="691"/>
      <c r="G138" s="691"/>
      <c r="H138" s="691">
        <v>2016</v>
      </c>
      <c r="I138" s="643" t="s">
        <v>583</v>
      </c>
      <c r="J138" s="643" t="s">
        <v>588</v>
      </c>
      <c r="K138" s="632"/>
      <c r="L138" s="695"/>
      <c r="M138" s="696"/>
      <c r="N138" s="696"/>
      <c r="O138" s="696"/>
      <c r="P138" s="696">
        <v>0</v>
      </c>
      <c r="Q138" s="696">
        <v>6</v>
      </c>
      <c r="R138" s="696">
        <v>6</v>
      </c>
      <c r="S138" s="696">
        <v>6</v>
      </c>
      <c r="T138" s="696">
        <v>6</v>
      </c>
      <c r="U138" s="696">
        <v>6</v>
      </c>
      <c r="V138" s="696">
        <v>6</v>
      </c>
      <c r="W138" s="696">
        <v>6</v>
      </c>
      <c r="X138" s="696">
        <v>6</v>
      </c>
      <c r="Y138" s="696">
        <v>6</v>
      </c>
      <c r="Z138" s="696">
        <v>6</v>
      </c>
      <c r="AA138" s="696">
        <v>0</v>
      </c>
      <c r="AB138" s="696">
        <v>0</v>
      </c>
      <c r="AC138" s="696">
        <v>0</v>
      </c>
      <c r="AD138" s="696">
        <v>0</v>
      </c>
      <c r="AE138" s="696">
        <v>0</v>
      </c>
      <c r="AF138" s="696">
        <v>0</v>
      </c>
      <c r="AG138" s="696">
        <v>0</v>
      </c>
      <c r="AH138" s="696">
        <v>0</v>
      </c>
      <c r="AI138" s="696">
        <v>0</v>
      </c>
      <c r="AJ138" s="696">
        <v>0</v>
      </c>
      <c r="AK138" s="696">
        <v>0</v>
      </c>
      <c r="AL138" s="696">
        <v>0</v>
      </c>
      <c r="AM138" s="696">
        <v>0</v>
      </c>
      <c r="AN138" s="696">
        <v>0</v>
      </c>
      <c r="AO138" s="697">
        <v>0</v>
      </c>
      <c r="AP138" s="632"/>
      <c r="AQ138" s="695"/>
      <c r="AR138" s="696"/>
      <c r="AS138" s="696"/>
      <c r="AT138" s="696"/>
      <c r="AU138" s="696">
        <v>0</v>
      </c>
      <c r="AV138" s="696">
        <v>30549</v>
      </c>
      <c r="AW138" s="696">
        <v>30549</v>
      </c>
      <c r="AX138" s="696">
        <v>30549</v>
      </c>
      <c r="AY138" s="696">
        <v>30549</v>
      </c>
      <c r="AZ138" s="696">
        <v>30549</v>
      </c>
      <c r="BA138" s="696">
        <v>30549</v>
      </c>
      <c r="BB138" s="696">
        <v>30549</v>
      </c>
      <c r="BC138" s="696">
        <v>30549</v>
      </c>
      <c r="BD138" s="696">
        <v>30549</v>
      </c>
      <c r="BE138" s="696">
        <v>30549</v>
      </c>
      <c r="BF138" s="696">
        <v>0</v>
      </c>
      <c r="BG138" s="696">
        <v>0</v>
      </c>
      <c r="BH138" s="696">
        <v>0</v>
      </c>
      <c r="BI138" s="696">
        <v>0</v>
      </c>
      <c r="BJ138" s="696">
        <v>0</v>
      </c>
      <c r="BK138" s="696">
        <v>0</v>
      </c>
      <c r="BL138" s="696">
        <v>0</v>
      </c>
      <c r="BM138" s="696">
        <v>0</v>
      </c>
      <c r="BN138" s="696">
        <v>0</v>
      </c>
      <c r="BO138" s="696">
        <v>0</v>
      </c>
      <c r="BP138" s="696">
        <v>0</v>
      </c>
      <c r="BQ138" s="696">
        <v>0</v>
      </c>
      <c r="BR138" s="696">
        <v>0</v>
      </c>
      <c r="BS138" s="696">
        <v>0</v>
      </c>
      <c r="BT138" s="697">
        <v>0</v>
      </c>
      <c r="BU138" s="163"/>
    </row>
    <row r="139" spans="2:73" ht="15.75">
      <c r="B139" s="691"/>
      <c r="C139" s="691"/>
      <c r="D139" s="691" t="s">
        <v>113</v>
      </c>
      <c r="E139" s="691" t="s">
        <v>720</v>
      </c>
      <c r="F139" s="691"/>
      <c r="G139" s="691"/>
      <c r="H139" s="691">
        <v>2017</v>
      </c>
      <c r="I139" s="643" t="s">
        <v>583</v>
      </c>
      <c r="J139" s="643" t="s">
        <v>595</v>
      </c>
      <c r="K139" s="632"/>
      <c r="L139" s="695"/>
      <c r="M139" s="696"/>
      <c r="N139" s="696"/>
      <c r="O139" s="696"/>
      <c r="P139" s="696">
        <v>0</v>
      </c>
      <c r="Q139" s="696">
        <v>0</v>
      </c>
      <c r="R139" s="696">
        <v>356</v>
      </c>
      <c r="S139" s="696">
        <v>288</v>
      </c>
      <c r="T139" s="696">
        <v>288</v>
      </c>
      <c r="U139" s="696">
        <v>288</v>
      </c>
      <c r="V139" s="696">
        <v>288</v>
      </c>
      <c r="W139" s="696">
        <v>288</v>
      </c>
      <c r="X139" s="696">
        <v>288</v>
      </c>
      <c r="Y139" s="696">
        <v>288</v>
      </c>
      <c r="Z139" s="696">
        <v>288</v>
      </c>
      <c r="AA139" s="696">
        <v>287</v>
      </c>
      <c r="AB139" s="696">
        <v>272</v>
      </c>
      <c r="AC139" s="696">
        <v>272</v>
      </c>
      <c r="AD139" s="696">
        <v>272</v>
      </c>
      <c r="AE139" s="696">
        <v>272</v>
      </c>
      <c r="AF139" s="696">
        <v>229</v>
      </c>
      <c r="AG139" s="696">
        <v>229</v>
      </c>
      <c r="AH139" s="696">
        <v>32</v>
      </c>
      <c r="AI139" s="696">
        <v>0</v>
      </c>
      <c r="AJ139" s="696">
        <v>0</v>
      </c>
      <c r="AK139" s="696">
        <v>0</v>
      </c>
      <c r="AL139" s="696">
        <v>0</v>
      </c>
      <c r="AM139" s="696">
        <v>0</v>
      </c>
      <c r="AN139" s="696">
        <v>0</v>
      </c>
      <c r="AO139" s="697">
        <v>0</v>
      </c>
      <c r="AP139" s="632"/>
      <c r="AQ139" s="695"/>
      <c r="AR139" s="696"/>
      <c r="AS139" s="696"/>
      <c r="AT139" s="696"/>
      <c r="AU139" s="696">
        <v>0</v>
      </c>
      <c r="AV139" s="696">
        <v>0</v>
      </c>
      <c r="AW139" s="696">
        <v>5148358</v>
      </c>
      <c r="AX139" s="696">
        <v>4138165</v>
      </c>
      <c r="AY139" s="696">
        <v>4138165</v>
      </c>
      <c r="AZ139" s="696">
        <v>4138165</v>
      </c>
      <c r="BA139" s="696">
        <v>4138165</v>
      </c>
      <c r="BB139" s="696">
        <v>4138165</v>
      </c>
      <c r="BC139" s="696">
        <v>4138165</v>
      </c>
      <c r="BD139" s="696">
        <v>4138127</v>
      </c>
      <c r="BE139" s="696">
        <v>4138127</v>
      </c>
      <c r="BF139" s="696">
        <v>4129048</v>
      </c>
      <c r="BG139" s="696">
        <v>4052668</v>
      </c>
      <c r="BH139" s="696">
        <v>4052083</v>
      </c>
      <c r="BI139" s="696">
        <v>4052083</v>
      </c>
      <c r="BJ139" s="696">
        <v>4051803</v>
      </c>
      <c r="BK139" s="696">
        <v>3414609</v>
      </c>
      <c r="BL139" s="696">
        <v>3414609</v>
      </c>
      <c r="BM139" s="696">
        <v>481301</v>
      </c>
      <c r="BN139" s="696">
        <v>0</v>
      </c>
      <c r="BO139" s="696">
        <v>0</v>
      </c>
      <c r="BP139" s="696">
        <v>0</v>
      </c>
      <c r="BQ139" s="696">
        <v>0</v>
      </c>
      <c r="BR139" s="696">
        <v>0</v>
      </c>
      <c r="BS139" s="696">
        <v>0</v>
      </c>
      <c r="BT139" s="697">
        <v>0</v>
      </c>
      <c r="BU139" s="163"/>
    </row>
    <row r="140" spans="2:73" ht="15.75">
      <c r="B140" s="691"/>
      <c r="C140" s="691"/>
      <c r="D140" s="691" t="s">
        <v>759</v>
      </c>
      <c r="E140" s="691" t="s">
        <v>720</v>
      </c>
      <c r="F140" s="691"/>
      <c r="G140" s="691"/>
      <c r="H140" s="691">
        <v>2017</v>
      </c>
      <c r="I140" s="643" t="s">
        <v>583</v>
      </c>
      <c r="J140" s="643" t="s">
        <v>595</v>
      </c>
      <c r="K140" s="632"/>
      <c r="L140" s="695"/>
      <c r="M140" s="696"/>
      <c r="N140" s="696"/>
      <c r="O140" s="696"/>
      <c r="P140" s="696">
        <v>0</v>
      </c>
      <c r="Q140" s="696">
        <v>0</v>
      </c>
      <c r="R140" s="696">
        <v>291</v>
      </c>
      <c r="S140" s="696">
        <v>213</v>
      </c>
      <c r="T140" s="696">
        <v>213</v>
      </c>
      <c r="U140" s="696">
        <v>213</v>
      </c>
      <c r="V140" s="696">
        <v>213</v>
      </c>
      <c r="W140" s="696">
        <v>213</v>
      </c>
      <c r="X140" s="696">
        <v>213</v>
      </c>
      <c r="Y140" s="696">
        <v>213</v>
      </c>
      <c r="Z140" s="696">
        <v>213</v>
      </c>
      <c r="AA140" s="696">
        <v>213</v>
      </c>
      <c r="AB140" s="696">
        <v>201</v>
      </c>
      <c r="AC140" s="696">
        <v>201</v>
      </c>
      <c r="AD140" s="696">
        <v>201</v>
      </c>
      <c r="AE140" s="696">
        <v>171</v>
      </c>
      <c r="AF140" s="696">
        <v>171</v>
      </c>
      <c r="AG140" s="696">
        <v>132</v>
      </c>
      <c r="AH140" s="696">
        <v>105</v>
      </c>
      <c r="AI140" s="696">
        <v>0</v>
      </c>
      <c r="AJ140" s="696">
        <v>0</v>
      </c>
      <c r="AK140" s="696">
        <v>0</v>
      </c>
      <c r="AL140" s="696">
        <v>0</v>
      </c>
      <c r="AM140" s="696">
        <v>0</v>
      </c>
      <c r="AN140" s="696">
        <v>0</v>
      </c>
      <c r="AO140" s="697">
        <v>0</v>
      </c>
      <c r="AP140" s="632"/>
      <c r="AQ140" s="695"/>
      <c r="AR140" s="696"/>
      <c r="AS140" s="696"/>
      <c r="AT140" s="696"/>
      <c r="AU140" s="696">
        <v>0</v>
      </c>
      <c r="AV140" s="696">
        <v>0</v>
      </c>
      <c r="AW140" s="696">
        <v>4246409</v>
      </c>
      <c r="AX140" s="696">
        <v>3075200</v>
      </c>
      <c r="AY140" s="696">
        <v>3075200</v>
      </c>
      <c r="AZ140" s="696">
        <v>3075200</v>
      </c>
      <c r="BA140" s="696">
        <v>3075200</v>
      </c>
      <c r="BB140" s="696">
        <v>3075200</v>
      </c>
      <c r="BC140" s="696">
        <v>3075200</v>
      </c>
      <c r="BD140" s="696">
        <v>3075141</v>
      </c>
      <c r="BE140" s="696">
        <v>3075141</v>
      </c>
      <c r="BF140" s="696">
        <v>3075141</v>
      </c>
      <c r="BG140" s="696">
        <v>3019154</v>
      </c>
      <c r="BH140" s="696">
        <v>3013892</v>
      </c>
      <c r="BI140" s="696">
        <v>3013892</v>
      </c>
      <c r="BJ140" s="696">
        <v>2544825</v>
      </c>
      <c r="BK140" s="696">
        <v>2544825</v>
      </c>
      <c r="BL140" s="696">
        <v>1971082</v>
      </c>
      <c r="BM140" s="696">
        <v>1562225</v>
      </c>
      <c r="BN140" s="696">
        <v>0</v>
      </c>
      <c r="BO140" s="696">
        <v>0</v>
      </c>
      <c r="BP140" s="696">
        <v>0</v>
      </c>
      <c r="BQ140" s="696">
        <v>0</v>
      </c>
      <c r="BR140" s="696">
        <v>0</v>
      </c>
      <c r="BS140" s="696">
        <v>0</v>
      </c>
      <c r="BT140" s="697">
        <v>0</v>
      </c>
      <c r="BU140" s="163"/>
    </row>
    <row r="141" spans="2:73" ht="15.75">
      <c r="B141" s="691"/>
      <c r="C141" s="691"/>
      <c r="D141" s="691" t="s">
        <v>756</v>
      </c>
      <c r="E141" s="691" t="s">
        <v>720</v>
      </c>
      <c r="F141" s="691"/>
      <c r="G141" s="691"/>
      <c r="H141" s="691">
        <v>2017</v>
      </c>
      <c r="I141" s="643" t="s">
        <v>583</v>
      </c>
      <c r="J141" s="643" t="s">
        <v>595</v>
      </c>
      <c r="K141" s="632"/>
      <c r="L141" s="695"/>
      <c r="M141" s="696"/>
      <c r="N141" s="696"/>
      <c r="O141" s="696"/>
      <c r="P141" s="696">
        <v>0</v>
      </c>
      <c r="Q141" s="696">
        <v>0</v>
      </c>
      <c r="R141" s="696">
        <v>297</v>
      </c>
      <c r="S141" s="696">
        <v>297</v>
      </c>
      <c r="T141" s="696">
        <v>297</v>
      </c>
      <c r="U141" s="696">
        <v>297</v>
      </c>
      <c r="V141" s="696">
        <v>297</v>
      </c>
      <c r="W141" s="696">
        <v>297</v>
      </c>
      <c r="X141" s="696">
        <v>297</v>
      </c>
      <c r="Y141" s="696">
        <v>297</v>
      </c>
      <c r="Z141" s="696">
        <v>297</v>
      </c>
      <c r="AA141" s="696">
        <v>297</v>
      </c>
      <c r="AB141" s="696">
        <v>297</v>
      </c>
      <c r="AC141" s="696">
        <v>297</v>
      </c>
      <c r="AD141" s="696">
        <v>297</v>
      </c>
      <c r="AE141" s="696">
        <v>297</v>
      </c>
      <c r="AF141" s="696">
        <v>297</v>
      </c>
      <c r="AG141" s="696">
        <v>297</v>
      </c>
      <c r="AH141" s="696">
        <v>297</v>
      </c>
      <c r="AI141" s="696">
        <v>297</v>
      </c>
      <c r="AJ141" s="696">
        <v>268</v>
      </c>
      <c r="AK141" s="696">
        <v>0</v>
      </c>
      <c r="AL141" s="696">
        <v>0</v>
      </c>
      <c r="AM141" s="696">
        <v>0</v>
      </c>
      <c r="AN141" s="696">
        <v>0</v>
      </c>
      <c r="AO141" s="697">
        <v>0</v>
      </c>
      <c r="AP141" s="632"/>
      <c r="AQ141" s="695"/>
      <c r="AR141" s="696"/>
      <c r="AS141" s="696"/>
      <c r="AT141" s="696"/>
      <c r="AU141" s="696">
        <v>0</v>
      </c>
      <c r="AV141" s="696">
        <v>0</v>
      </c>
      <c r="AW141" s="696">
        <v>1024189</v>
      </c>
      <c r="AX141" s="696">
        <v>1024189</v>
      </c>
      <c r="AY141" s="696">
        <v>1024189</v>
      </c>
      <c r="AZ141" s="696">
        <v>1024189</v>
      </c>
      <c r="BA141" s="696">
        <v>1024189</v>
      </c>
      <c r="BB141" s="696">
        <v>1024189</v>
      </c>
      <c r="BC141" s="696">
        <v>1024189</v>
      </c>
      <c r="BD141" s="696">
        <v>1024189</v>
      </c>
      <c r="BE141" s="696">
        <v>1024189</v>
      </c>
      <c r="BF141" s="696">
        <v>1024189</v>
      </c>
      <c r="BG141" s="696">
        <v>1024189</v>
      </c>
      <c r="BH141" s="696">
        <v>1024189</v>
      </c>
      <c r="BI141" s="696">
        <v>1024189</v>
      </c>
      <c r="BJ141" s="696">
        <v>1024189</v>
      </c>
      <c r="BK141" s="696">
        <v>1024189</v>
      </c>
      <c r="BL141" s="696">
        <v>1024189</v>
      </c>
      <c r="BM141" s="696">
        <v>1024189</v>
      </c>
      <c r="BN141" s="696">
        <v>1024189</v>
      </c>
      <c r="BO141" s="696">
        <v>991997</v>
      </c>
      <c r="BP141" s="696">
        <v>0</v>
      </c>
      <c r="BQ141" s="696">
        <v>0</v>
      </c>
      <c r="BR141" s="696">
        <v>0</v>
      </c>
      <c r="BS141" s="696">
        <v>0</v>
      </c>
      <c r="BT141" s="697">
        <v>0</v>
      </c>
      <c r="BU141" s="163"/>
    </row>
    <row r="142" spans="2:73" ht="15.75">
      <c r="B142" s="691"/>
      <c r="C142" s="691"/>
      <c r="D142" s="691" t="s">
        <v>115</v>
      </c>
      <c r="E142" s="691" t="s">
        <v>720</v>
      </c>
      <c r="F142" s="691"/>
      <c r="G142" s="691"/>
      <c r="H142" s="691">
        <v>2017</v>
      </c>
      <c r="I142" s="643" t="s">
        <v>583</v>
      </c>
      <c r="J142" s="643" t="s">
        <v>595</v>
      </c>
      <c r="K142" s="632"/>
      <c r="L142" s="695"/>
      <c r="M142" s="696"/>
      <c r="N142" s="696"/>
      <c r="O142" s="696"/>
      <c r="P142" s="696">
        <v>0</v>
      </c>
      <c r="Q142" s="696">
        <v>0</v>
      </c>
      <c r="R142" s="696">
        <v>12</v>
      </c>
      <c r="S142" s="696">
        <v>12</v>
      </c>
      <c r="T142" s="696">
        <v>12</v>
      </c>
      <c r="U142" s="696">
        <v>12</v>
      </c>
      <c r="V142" s="696">
        <v>12</v>
      </c>
      <c r="W142" s="696">
        <v>12</v>
      </c>
      <c r="X142" s="696">
        <v>12</v>
      </c>
      <c r="Y142" s="696">
        <v>12</v>
      </c>
      <c r="Z142" s="696">
        <v>12</v>
      </c>
      <c r="AA142" s="696">
        <v>12</v>
      </c>
      <c r="AB142" s="696">
        <v>12</v>
      </c>
      <c r="AC142" s="696">
        <v>12</v>
      </c>
      <c r="AD142" s="696">
        <v>12</v>
      </c>
      <c r="AE142" s="696">
        <v>12</v>
      </c>
      <c r="AF142" s="696">
        <v>12</v>
      </c>
      <c r="AG142" s="696">
        <v>2</v>
      </c>
      <c r="AH142" s="696">
        <v>0</v>
      </c>
      <c r="AI142" s="696">
        <v>0</v>
      </c>
      <c r="AJ142" s="696">
        <v>0</v>
      </c>
      <c r="AK142" s="696">
        <v>0</v>
      </c>
      <c r="AL142" s="696">
        <v>0</v>
      </c>
      <c r="AM142" s="696">
        <v>0</v>
      </c>
      <c r="AN142" s="696">
        <v>0</v>
      </c>
      <c r="AO142" s="697">
        <v>0</v>
      </c>
      <c r="AP142" s="632"/>
      <c r="AQ142" s="695"/>
      <c r="AR142" s="696"/>
      <c r="AS142" s="696"/>
      <c r="AT142" s="696"/>
      <c r="AU142" s="696">
        <v>0</v>
      </c>
      <c r="AV142" s="696">
        <v>0</v>
      </c>
      <c r="AW142" s="696">
        <v>47606</v>
      </c>
      <c r="AX142" s="696">
        <v>47606</v>
      </c>
      <c r="AY142" s="696">
        <v>47606</v>
      </c>
      <c r="AZ142" s="696">
        <v>47606</v>
      </c>
      <c r="BA142" s="696">
        <v>47606</v>
      </c>
      <c r="BB142" s="696">
        <v>47606</v>
      </c>
      <c r="BC142" s="696">
        <v>47606</v>
      </c>
      <c r="BD142" s="696">
        <v>47606</v>
      </c>
      <c r="BE142" s="696">
        <v>47606</v>
      </c>
      <c r="BF142" s="696">
        <v>47606</v>
      </c>
      <c r="BG142" s="696">
        <v>47508</v>
      </c>
      <c r="BH142" s="696">
        <v>47508</v>
      </c>
      <c r="BI142" s="696">
        <v>47508</v>
      </c>
      <c r="BJ142" s="696">
        <v>47508</v>
      </c>
      <c r="BK142" s="696">
        <v>47508</v>
      </c>
      <c r="BL142" s="696">
        <v>27339</v>
      </c>
      <c r="BM142" s="696">
        <v>5740</v>
      </c>
      <c r="BN142" s="696">
        <v>4696</v>
      </c>
      <c r="BO142" s="696">
        <v>4696</v>
      </c>
      <c r="BP142" s="696">
        <v>4696</v>
      </c>
      <c r="BQ142" s="696">
        <v>0</v>
      </c>
      <c r="BR142" s="696">
        <v>0</v>
      </c>
      <c r="BS142" s="696">
        <v>0</v>
      </c>
      <c r="BT142" s="697">
        <v>0</v>
      </c>
      <c r="BU142" s="163"/>
    </row>
    <row r="143" spans="2:73" ht="15.75">
      <c r="B143" s="691"/>
      <c r="C143" s="691"/>
      <c r="D143" s="691" t="s">
        <v>117</v>
      </c>
      <c r="E143" s="691" t="s">
        <v>720</v>
      </c>
      <c r="F143" s="691"/>
      <c r="G143" s="691"/>
      <c r="H143" s="691">
        <v>2017</v>
      </c>
      <c r="I143" s="643" t="s">
        <v>583</v>
      </c>
      <c r="J143" s="643" t="s">
        <v>595</v>
      </c>
      <c r="K143" s="632"/>
      <c r="L143" s="695"/>
      <c r="M143" s="696"/>
      <c r="N143" s="696"/>
      <c r="O143" s="696"/>
      <c r="P143" s="696">
        <v>0</v>
      </c>
      <c r="Q143" s="696">
        <v>0</v>
      </c>
      <c r="R143" s="696">
        <v>3</v>
      </c>
      <c r="S143" s="696">
        <v>3</v>
      </c>
      <c r="T143" s="696">
        <v>3</v>
      </c>
      <c r="U143" s="696">
        <v>3</v>
      </c>
      <c r="V143" s="696">
        <v>3</v>
      </c>
      <c r="W143" s="696">
        <v>3</v>
      </c>
      <c r="X143" s="696">
        <v>3</v>
      </c>
      <c r="Y143" s="696">
        <v>3</v>
      </c>
      <c r="Z143" s="696">
        <v>3</v>
      </c>
      <c r="AA143" s="696">
        <v>3</v>
      </c>
      <c r="AB143" s="696">
        <v>0</v>
      </c>
      <c r="AC143" s="696">
        <v>0</v>
      </c>
      <c r="AD143" s="696">
        <v>0</v>
      </c>
      <c r="AE143" s="696">
        <v>0</v>
      </c>
      <c r="AF143" s="696">
        <v>0</v>
      </c>
      <c r="AG143" s="696">
        <v>0</v>
      </c>
      <c r="AH143" s="696">
        <v>0</v>
      </c>
      <c r="AI143" s="696">
        <v>0</v>
      </c>
      <c r="AJ143" s="696">
        <v>0</v>
      </c>
      <c r="AK143" s="696">
        <v>0</v>
      </c>
      <c r="AL143" s="696">
        <v>0</v>
      </c>
      <c r="AM143" s="696">
        <v>0</v>
      </c>
      <c r="AN143" s="696">
        <v>0</v>
      </c>
      <c r="AO143" s="697">
        <v>0</v>
      </c>
      <c r="AP143" s="632"/>
      <c r="AQ143" s="695"/>
      <c r="AR143" s="696"/>
      <c r="AS143" s="696"/>
      <c r="AT143" s="696"/>
      <c r="AU143" s="696">
        <v>0</v>
      </c>
      <c r="AV143" s="696">
        <v>0</v>
      </c>
      <c r="AW143" s="696">
        <v>65334</v>
      </c>
      <c r="AX143" s="696">
        <v>65334</v>
      </c>
      <c r="AY143" s="696">
        <v>65334</v>
      </c>
      <c r="AZ143" s="696">
        <v>65334</v>
      </c>
      <c r="BA143" s="696">
        <v>65334</v>
      </c>
      <c r="BB143" s="696">
        <v>65334</v>
      </c>
      <c r="BC143" s="696">
        <v>65334</v>
      </c>
      <c r="BD143" s="696">
        <v>65334</v>
      </c>
      <c r="BE143" s="696">
        <v>65334</v>
      </c>
      <c r="BF143" s="696">
        <v>56427</v>
      </c>
      <c r="BG143" s="696">
        <v>0</v>
      </c>
      <c r="BH143" s="696">
        <v>0</v>
      </c>
      <c r="BI143" s="696">
        <v>0</v>
      </c>
      <c r="BJ143" s="696">
        <v>0</v>
      </c>
      <c r="BK143" s="696">
        <v>0</v>
      </c>
      <c r="BL143" s="696">
        <v>0</v>
      </c>
      <c r="BM143" s="696">
        <v>0</v>
      </c>
      <c r="BN143" s="696">
        <v>0</v>
      </c>
      <c r="BO143" s="696">
        <v>0</v>
      </c>
      <c r="BP143" s="696">
        <v>0</v>
      </c>
      <c r="BQ143" s="696">
        <v>0</v>
      </c>
      <c r="BR143" s="696">
        <v>0</v>
      </c>
      <c r="BS143" s="696">
        <v>0</v>
      </c>
      <c r="BT143" s="697">
        <v>0</v>
      </c>
      <c r="BU143" s="163"/>
    </row>
    <row r="144" spans="2:73" ht="15.75">
      <c r="B144" s="747"/>
      <c r="C144" s="747"/>
      <c r="D144" s="747" t="s">
        <v>760</v>
      </c>
      <c r="E144" s="747" t="s">
        <v>720</v>
      </c>
      <c r="F144" s="747"/>
      <c r="G144" s="747"/>
      <c r="H144" s="747">
        <v>2017</v>
      </c>
      <c r="I144" s="748" t="s">
        <v>583</v>
      </c>
      <c r="J144" s="748" t="s">
        <v>595</v>
      </c>
      <c r="K144" s="632"/>
      <c r="L144" s="695"/>
      <c r="M144" s="696"/>
      <c r="N144" s="696"/>
      <c r="O144" s="696"/>
      <c r="P144" s="696">
        <v>0</v>
      </c>
      <c r="Q144" s="696">
        <v>0</v>
      </c>
      <c r="R144" s="696">
        <v>1835</v>
      </c>
      <c r="S144" s="696">
        <v>1862</v>
      </c>
      <c r="T144" s="696">
        <v>1862</v>
      </c>
      <c r="U144" s="696">
        <v>1862</v>
      </c>
      <c r="V144" s="696">
        <v>1862</v>
      </c>
      <c r="W144" s="696">
        <v>1718</v>
      </c>
      <c r="X144" s="696">
        <v>1718</v>
      </c>
      <c r="Y144" s="696">
        <v>1718</v>
      </c>
      <c r="Z144" s="696">
        <v>1711</v>
      </c>
      <c r="AA144" s="696">
        <v>1711</v>
      </c>
      <c r="AB144" s="696">
        <v>1640</v>
      </c>
      <c r="AC144" s="696">
        <v>1539</v>
      </c>
      <c r="AD144" s="696">
        <v>554</v>
      </c>
      <c r="AE144" s="696">
        <v>398</v>
      </c>
      <c r="AF144" s="696">
        <v>38</v>
      </c>
      <c r="AG144" s="696">
        <v>0</v>
      </c>
      <c r="AH144" s="696">
        <v>0</v>
      </c>
      <c r="AI144" s="696">
        <v>0</v>
      </c>
      <c r="AJ144" s="696">
        <v>0</v>
      </c>
      <c r="AK144" s="696">
        <v>0</v>
      </c>
      <c r="AL144" s="696">
        <v>0</v>
      </c>
      <c r="AM144" s="696">
        <v>0</v>
      </c>
      <c r="AN144" s="696">
        <v>0</v>
      </c>
      <c r="AO144" s="697">
        <v>0</v>
      </c>
      <c r="AP144" s="632"/>
      <c r="AQ144" s="749"/>
      <c r="AR144" s="750"/>
      <c r="AS144" s="750"/>
      <c r="AT144" s="750"/>
      <c r="AU144" s="750">
        <v>0</v>
      </c>
      <c r="AV144" s="750">
        <v>0</v>
      </c>
      <c r="AW144" s="750">
        <v>14252278</v>
      </c>
      <c r="AX144" s="750">
        <v>14331953</v>
      </c>
      <c r="AY144" s="750">
        <v>14331953</v>
      </c>
      <c r="AZ144" s="750">
        <v>14331953</v>
      </c>
      <c r="BA144" s="750">
        <v>14331953</v>
      </c>
      <c r="BB144" s="750">
        <v>13460627</v>
      </c>
      <c r="BC144" s="750">
        <v>13460627</v>
      </c>
      <c r="BD144" s="750">
        <v>13460627</v>
      </c>
      <c r="BE144" s="750">
        <v>13116603</v>
      </c>
      <c r="BF144" s="750">
        <v>13116603</v>
      </c>
      <c r="BG144" s="750">
        <v>12744251</v>
      </c>
      <c r="BH144" s="750">
        <v>12485332</v>
      </c>
      <c r="BI144" s="750">
        <v>2997915</v>
      </c>
      <c r="BJ144" s="750">
        <v>2257525</v>
      </c>
      <c r="BK144" s="750">
        <v>446350</v>
      </c>
      <c r="BL144" s="750">
        <v>156023</v>
      </c>
      <c r="BM144" s="750">
        <v>156023</v>
      </c>
      <c r="BN144" s="750">
        <v>156023</v>
      </c>
      <c r="BO144" s="750">
        <v>156023</v>
      </c>
      <c r="BP144" s="750">
        <v>156023</v>
      </c>
      <c r="BQ144" s="750">
        <v>0</v>
      </c>
      <c r="BR144" s="750">
        <v>0</v>
      </c>
      <c r="BS144" s="750">
        <v>0</v>
      </c>
      <c r="BT144" s="751">
        <v>0</v>
      </c>
      <c r="BU144" s="163"/>
    </row>
    <row r="145" spans="2:73" ht="15.75">
      <c r="B145" s="691"/>
      <c r="C145" s="691"/>
      <c r="D145" s="691" t="s">
        <v>120</v>
      </c>
      <c r="E145" s="691" t="s">
        <v>720</v>
      </c>
      <c r="F145" s="691"/>
      <c r="G145" s="691"/>
      <c r="H145" s="691">
        <v>2017</v>
      </c>
      <c r="I145" s="643" t="s">
        <v>583</v>
      </c>
      <c r="J145" s="643" t="s">
        <v>595</v>
      </c>
      <c r="K145" s="632"/>
      <c r="L145" s="695"/>
      <c r="M145" s="696"/>
      <c r="N145" s="696"/>
      <c r="O145" s="696"/>
      <c r="P145" s="696">
        <v>0</v>
      </c>
      <c r="Q145" s="696">
        <v>0</v>
      </c>
      <c r="R145" s="696">
        <v>95</v>
      </c>
      <c r="S145" s="696">
        <v>95</v>
      </c>
      <c r="T145" s="696">
        <v>95</v>
      </c>
      <c r="U145" s="696">
        <v>95</v>
      </c>
      <c r="V145" s="696">
        <v>95</v>
      </c>
      <c r="W145" s="696">
        <v>95</v>
      </c>
      <c r="X145" s="696">
        <v>95</v>
      </c>
      <c r="Y145" s="696">
        <v>95</v>
      </c>
      <c r="Z145" s="696">
        <v>95</v>
      </c>
      <c r="AA145" s="696">
        <v>95</v>
      </c>
      <c r="AB145" s="696">
        <v>95</v>
      </c>
      <c r="AC145" s="696">
        <v>95</v>
      </c>
      <c r="AD145" s="696">
        <v>95</v>
      </c>
      <c r="AE145" s="696">
        <v>95</v>
      </c>
      <c r="AF145" s="696">
        <v>95</v>
      </c>
      <c r="AG145" s="696">
        <v>90</v>
      </c>
      <c r="AH145" s="696">
        <v>87</v>
      </c>
      <c r="AI145" s="696">
        <v>31</v>
      </c>
      <c r="AJ145" s="696">
        <v>3</v>
      </c>
      <c r="AK145" s="696">
        <v>3</v>
      </c>
      <c r="AL145" s="696">
        <v>3</v>
      </c>
      <c r="AM145" s="696">
        <v>3</v>
      </c>
      <c r="AN145" s="696">
        <v>3</v>
      </c>
      <c r="AO145" s="697">
        <v>3</v>
      </c>
      <c r="AP145" s="632"/>
      <c r="AQ145" s="695"/>
      <c r="AR145" s="696"/>
      <c r="AS145" s="696"/>
      <c r="AT145" s="696"/>
      <c r="AU145" s="696">
        <v>0</v>
      </c>
      <c r="AV145" s="696">
        <v>0</v>
      </c>
      <c r="AW145" s="696">
        <v>669158</v>
      </c>
      <c r="AX145" s="696">
        <v>669158</v>
      </c>
      <c r="AY145" s="696">
        <v>669158</v>
      </c>
      <c r="AZ145" s="696">
        <v>669158</v>
      </c>
      <c r="BA145" s="696">
        <v>669158</v>
      </c>
      <c r="BB145" s="696">
        <v>669158</v>
      </c>
      <c r="BC145" s="696">
        <v>669158</v>
      </c>
      <c r="BD145" s="696">
        <v>669158</v>
      </c>
      <c r="BE145" s="696">
        <v>669158</v>
      </c>
      <c r="BF145" s="696">
        <v>669158</v>
      </c>
      <c r="BG145" s="696">
        <v>669158</v>
      </c>
      <c r="BH145" s="696">
        <v>669158</v>
      </c>
      <c r="BI145" s="696">
        <v>669158</v>
      </c>
      <c r="BJ145" s="696">
        <v>669158</v>
      </c>
      <c r="BK145" s="696">
        <v>669158</v>
      </c>
      <c r="BL145" s="696">
        <v>650636</v>
      </c>
      <c r="BM145" s="696">
        <v>640249</v>
      </c>
      <c r="BN145" s="696">
        <v>225283</v>
      </c>
      <c r="BO145" s="696">
        <v>12016</v>
      </c>
      <c r="BP145" s="696">
        <v>12016</v>
      </c>
      <c r="BQ145" s="696">
        <v>12016</v>
      </c>
      <c r="BR145" s="696">
        <v>12016</v>
      </c>
      <c r="BS145" s="696">
        <v>12016</v>
      </c>
      <c r="BT145" s="697">
        <v>12016</v>
      </c>
      <c r="BU145" s="163"/>
    </row>
    <row r="146" spans="2:73" ht="15.75">
      <c r="B146" s="691"/>
      <c r="C146" s="691"/>
      <c r="D146" s="691" t="s">
        <v>124</v>
      </c>
      <c r="E146" s="691" t="s">
        <v>720</v>
      </c>
      <c r="F146" s="691"/>
      <c r="G146" s="691"/>
      <c r="H146" s="691">
        <v>2017</v>
      </c>
      <c r="I146" s="643" t="s">
        <v>583</v>
      </c>
      <c r="J146" s="643" t="s">
        <v>595</v>
      </c>
      <c r="K146" s="632"/>
      <c r="L146" s="695"/>
      <c r="M146" s="696"/>
      <c r="N146" s="696"/>
      <c r="O146" s="696"/>
      <c r="P146" s="696">
        <v>0</v>
      </c>
      <c r="Q146" s="696">
        <v>0</v>
      </c>
      <c r="R146" s="696">
        <v>0</v>
      </c>
      <c r="S146" s="696">
        <v>0</v>
      </c>
      <c r="T146" s="696">
        <v>0</v>
      </c>
      <c r="U146" s="696">
        <v>0</v>
      </c>
      <c r="V146" s="696">
        <v>0</v>
      </c>
      <c r="W146" s="696">
        <v>0</v>
      </c>
      <c r="X146" s="696">
        <v>0</v>
      </c>
      <c r="Y146" s="696">
        <v>0</v>
      </c>
      <c r="Z146" s="696">
        <v>0</v>
      </c>
      <c r="AA146" s="696">
        <v>0</v>
      </c>
      <c r="AB146" s="696">
        <v>0</v>
      </c>
      <c r="AC146" s="696">
        <v>0</v>
      </c>
      <c r="AD146" s="696">
        <v>0</v>
      </c>
      <c r="AE146" s="696">
        <v>0</v>
      </c>
      <c r="AF146" s="696">
        <v>0</v>
      </c>
      <c r="AG146" s="696">
        <v>0</v>
      </c>
      <c r="AH146" s="696">
        <v>0</v>
      </c>
      <c r="AI146" s="696">
        <v>0</v>
      </c>
      <c r="AJ146" s="696">
        <v>0</v>
      </c>
      <c r="AK146" s="696">
        <v>0</v>
      </c>
      <c r="AL146" s="696">
        <v>0</v>
      </c>
      <c r="AM146" s="696">
        <v>0</v>
      </c>
      <c r="AN146" s="696">
        <v>0</v>
      </c>
      <c r="AO146" s="697">
        <v>0</v>
      </c>
      <c r="AP146" s="632"/>
      <c r="AQ146" s="695"/>
      <c r="AR146" s="696"/>
      <c r="AS146" s="696"/>
      <c r="AT146" s="696"/>
      <c r="AU146" s="696">
        <v>0</v>
      </c>
      <c r="AV146" s="696">
        <v>0</v>
      </c>
      <c r="AW146" s="696">
        <v>5221</v>
      </c>
      <c r="AX146" s="696">
        <v>5221</v>
      </c>
      <c r="AY146" s="696">
        <v>5221</v>
      </c>
      <c r="AZ146" s="696">
        <v>0</v>
      </c>
      <c r="BA146" s="696">
        <v>0</v>
      </c>
      <c r="BB146" s="696">
        <v>0</v>
      </c>
      <c r="BC146" s="696">
        <v>0</v>
      </c>
      <c r="BD146" s="696">
        <v>0</v>
      </c>
      <c r="BE146" s="696">
        <v>0</v>
      </c>
      <c r="BF146" s="696">
        <v>0</v>
      </c>
      <c r="BG146" s="696">
        <v>0</v>
      </c>
      <c r="BH146" s="696">
        <v>0</v>
      </c>
      <c r="BI146" s="696">
        <v>0</v>
      </c>
      <c r="BJ146" s="696">
        <v>0</v>
      </c>
      <c r="BK146" s="696">
        <v>0</v>
      </c>
      <c r="BL146" s="696">
        <v>0</v>
      </c>
      <c r="BM146" s="696">
        <v>0</v>
      </c>
      <c r="BN146" s="696">
        <v>0</v>
      </c>
      <c r="BO146" s="696">
        <v>0</v>
      </c>
      <c r="BP146" s="696">
        <v>0</v>
      </c>
      <c r="BQ146" s="696">
        <v>0</v>
      </c>
      <c r="BR146" s="696">
        <v>0</v>
      </c>
      <c r="BS146" s="696">
        <v>0</v>
      </c>
      <c r="BT146" s="697">
        <v>0</v>
      </c>
      <c r="BU146" s="163"/>
    </row>
    <row r="147" spans="2:73" ht="15.75">
      <c r="B147" s="691"/>
      <c r="C147" s="691"/>
      <c r="D147" s="691" t="s">
        <v>758</v>
      </c>
      <c r="E147" s="691" t="s">
        <v>720</v>
      </c>
      <c r="F147" s="691"/>
      <c r="G147" s="691"/>
      <c r="H147" s="691">
        <v>2017</v>
      </c>
      <c r="I147" s="643" t="s">
        <v>583</v>
      </c>
      <c r="J147" s="643" t="s">
        <v>595</v>
      </c>
      <c r="K147" s="632"/>
      <c r="L147" s="695"/>
      <c r="M147" s="696"/>
      <c r="N147" s="696"/>
      <c r="O147" s="696"/>
      <c r="P147" s="696">
        <v>0</v>
      </c>
      <c r="Q147" s="696">
        <v>0</v>
      </c>
      <c r="R147" s="696">
        <v>55</v>
      </c>
      <c r="S147" s="696">
        <v>55</v>
      </c>
      <c r="T147" s="696">
        <v>55</v>
      </c>
      <c r="U147" s="696">
        <v>55</v>
      </c>
      <c r="V147" s="696">
        <v>55</v>
      </c>
      <c r="W147" s="696">
        <v>55</v>
      </c>
      <c r="X147" s="696">
        <v>55</v>
      </c>
      <c r="Y147" s="696">
        <v>55</v>
      </c>
      <c r="Z147" s="696">
        <v>55</v>
      </c>
      <c r="AA147" s="696">
        <v>55</v>
      </c>
      <c r="AB147" s="696">
        <v>0</v>
      </c>
      <c r="AC147" s="696">
        <v>0</v>
      </c>
      <c r="AD147" s="696">
        <v>0</v>
      </c>
      <c r="AE147" s="696">
        <v>0</v>
      </c>
      <c r="AF147" s="696">
        <v>0</v>
      </c>
      <c r="AG147" s="696">
        <v>0</v>
      </c>
      <c r="AH147" s="696">
        <v>0</v>
      </c>
      <c r="AI147" s="696">
        <v>0</v>
      </c>
      <c r="AJ147" s="696">
        <v>0</v>
      </c>
      <c r="AK147" s="696">
        <v>0</v>
      </c>
      <c r="AL147" s="696">
        <v>0</v>
      </c>
      <c r="AM147" s="696">
        <v>0</v>
      </c>
      <c r="AN147" s="696">
        <v>0</v>
      </c>
      <c r="AO147" s="697">
        <v>0</v>
      </c>
      <c r="AP147" s="632"/>
      <c r="AQ147" s="695"/>
      <c r="AR147" s="696"/>
      <c r="AS147" s="696"/>
      <c r="AT147" s="696"/>
      <c r="AU147" s="696">
        <v>0</v>
      </c>
      <c r="AV147" s="696">
        <v>0</v>
      </c>
      <c r="AW147" s="696">
        <v>302795</v>
      </c>
      <c r="AX147" s="696">
        <v>302795</v>
      </c>
      <c r="AY147" s="696">
        <v>302795</v>
      </c>
      <c r="AZ147" s="696">
        <v>302795</v>
      </c>
      <c r="BA147" s="696">
        <v>302795</v>
      </c>
      <c r="BB147" s="696">
        <v>302795</v>
      </c>
      <c r="BC147" s="696">
        <v>302795</v>
      </c>
      <c r="BD147" s="696">
        <v>302795</v>
      </c>
      <c r="BE147" s="696">
        <v>302795</v>
      </c>
      <c r="BF147" s="696">
        <v>302795</v>
      </c>
      <c r="BG147" s="696">
        <v>0</v>
      </c>
      <c r="BH147" s="696">
        <v>0</v>
      </c>
      <c r="BI147" s="696">
        <v>0</v>
      </c>
      <c r="BJ147" s="696">
        <v>0</v>
      </c>
      <c r="BK147" s="696">
        <v>0</v>
      </c>
      <c r="BL147" s="696">
        <v>0</v>
      </c>
      <c r="BM147" s="696">
        <v>0</v>
      </c>
      <c r="BN147" s="696">
        <v>0</v>
      </c>
      <c r="BO147" s="696">
        <v>0</v>
      </c>
      <c r="BP147" s="696">
        <v>0</v>
      </c>
      <c r="BQ147" s="696">
        <v>0</v>
      </c>
      <c r="BR147" s="696">
        <v>0</v>
      </c>
      <c r="BS147" s="696">
        <v>0</v>
      </c>
      <c r="BT147" s="697">
        <v>0</v>
      </c>
      <c r="BU147" s="163"/>
    </row>
    <row r="148" spans="2:73" ht="15.75">
      <c r="B148" s="691"/>
      <c r="C148" s="691"/>
      <c r="D148" s="691" t="s">
        <v>761</v>
      </c>
      <c r="E148" s="691" t="s">
        <v>720</v>
      </c>
      <c r="F148" s="691"/>
      <c r="G148" s="691"/>
      <c r="H148" s="691">
        <v>2017</v>
      </c>
      <c r="I148" s="643" t="s">
        <v>583</v>
      </c>
      <c r="J148" s="643" t="s">
        <v>595</v>
      </c>
      <c r="K148" s="632"/>
      <c r="L148" s="695"/>
      <c r="M148" s="696"/>
      <c r="N148" s="696"/>
      <c r="O148" s="696"/>
      <c r="P148" s="696">
        <v>0</v>
      </c>
      <c r="Q148" s="696">
        <v>0</v>
      </c>
      <c r="R148" s="696">
        <v>0</v>
      </c>
      <c r="S148" s="696">
        <v>0</v>
      </c>
      <c r="T148" s="696">
        <v>0</v>
      </c>
      <c r="U148" s="696">
        <v>0</v>
      </c>
      <c r="V148" s="696">
        <v>0</v>
      </c>
      <c r="W148" s="696">
        <v>0</v>
      </c>
      <c r="X148" s="696">
        <v>0</v>
      </c>
      <c r="Y148" s="696">
        <v>0</v>
      </c>
      <c r="Z148" s="696">
        <v>0</v>
      </c>
      <c r="AA148" s="696">
        <v>0</v>
      </c>
      <c r="AB148" s="696">
        <v>0</v>
      </c>
      <c r="AC148" s="696">
        <v>0</v>
      </c>
      <c r="AD148" s="696">
        <v>0</v>
      </c>
      <c r="AE148" s="696">
        <v>0</v>
      </c>
      <c r="AF148" s="696">
        <v>0</v>
      </c>
      <c r="AG148" s="696">
        <v>0</v>
      </c>
      <c r="AH148" s="696">
        <v>0</v>
      </c>
      <c r="AI148" s="696">
        <v>0</v>
      </c>
      <c r="AJ148" s="696">
        <v>0</v>
      </c>
      <c r="AK148" s="696">
        <v>0</v>
      </c>
      <c r="AL148" s="696">
        <v>0</v>
      </c>
      <c r="AM148" s="696">
        <v>0</v>
      </c>
      <c r="AN148" s="696">
        <v>0</v>
      </c>
      <c r="AO148" s="697">
        <v>0</v>
      </c>
      <c r="AP148" s="632"/>
      <c r="AQ148" s="695"/>
      <c r="AR148" s="696"/>
      <c r="AS148" s="696"/>
      <c r="AT148" s="696"/>
      <c r="AU148" s="696">
        <v>0</v>
      </c>
      <c r="AV148" s="696">
        <v>0</v>
      </c>
      <c r="AW148" s="696">
        <v>325911</v>
      </c>
      <c r="AX148" s="696">
        <v>325911</v>
      </c>
      <c r="AY148" s="696">
        <v>325911</v>
      </c>
      <c r="AZ148" s="696">
        <v>325911</v>
      </c>
      <c r="BA148" s="696">
        <v>325911</v>
      </c>
      <c r="BB148" s="696">
        <v>308730</v>
      </c>
      <c r="BC148" s="696">
        <v>308730</v>
      </c>
      <c r="BD148" s="696">
        <v>308730</v>
      </c>
      <c r="BE148" s="696">
        <v>0</v>
      </c>
      <c r="BF148" s="696">
        <v>0</v>
      </c>
      <c r="BG148" s="696">
        <v>0</v>
      </c>
      <c r="BH148" s="696">
        <v>0</v>
      </c>
      <c r="BI148" s="696">
        <v>0</v>
      </c>
      <c r="BJ148" s="696">
        <v>0</v>
      </c>
      <c r="BK148" s="696">
        <v>0</v>
      </c>
      <c r="BL148" s="696">
        <v>0</v>
      </c>
      <c r="BM148" s="696">
        <v>0</v>
      </c>
      <c r="BN148" s="696">
        <v>0</v>
      </c>
      <c r="BO148" s="696">
        <v>0</v>
      </c>
      <c r="BP148" s="696">
        <v>0</v>
      </c>
      <c r="BQ148" s="696">
        <v>0</v>
      </c>
      <c r="BR148" s="696">
        <v>0</v>
      </c>
      <c r="BS148" s="696">
        <v>0</v>
      </c>
      <c r="BT148" s="697">
        <v>0</v>
      </c>
      <c r="BU148" s="163"/>
    </row>
    <row r="149" spans="2:73" ht="15.75">
      <c r="B149" s="691"/>
      <c r="C149" s="691"/>
      <c r="D149" s="691" t="s">
        <v>762</v>
      </c>
      <c r="E149" s="691" t="s">
        <v>720</v>
      </c>
      <c r="F149" s="691"/>
      <c r="G149" s="691"/>
      <c r="H149" s="691">
        <v>2017</v>
      </c>
      <c r="I149" s="643" t="s">
        <v>583</v>
      </c>
      <c r="J149" s="643" t="s">
        <v>595</v>
      </c>
      <c r="K149" s="632"/>
      <c r="L149" s="695"/>
      <c r="M149" s="696"/>
      <c r="N149" s="696"/>
      <c r="O149" s="696"/>
      <c r="P149" s="696">
        <v>0</v>
      </c>
      <c r="Q149" s="696">
        <v>0</v>
      </c>
      <c r="R149" s="696">
        <v>19</v>
      </c>
      <c r="S149" s="696">
        <v>19</v>
      </c>
      <c r="T149" s="696">
        <v>19</v>
      </c>
      <c r="U149" s="696">
        <v>19</v>
      </c>
      <c r="V149" s="696">
        <v>19</v>
      </c>
      <c r="W149" s="696">
        <v>19</v>
      </c>
      <c r="X149" s="696">
        <v>19</v>
      </c>
      <c r="Y149" s="696">
        <v>19</v>
      </c>
      <c r="Z149" s="696">
        <v>19</v>
      </c>
      <c r="AA149" s="696">
        <v>19</v>
      </c>
      <c r="AB149" s="696">
        <v>19</v>
      </c>
      <c r="AC149" s="696">
        <v>19</v>
      </c>
      <c r="AD149" s="696">
        <v>19</v>
      </c>
      <c r="AE149" s="696">
        <v>19</v>
      </c>
      <c r="AF149" s="696">
        <v>19</v>
      </c>
      <c r="AG149" s="696">
        <v>19</v>
      </c>
      <c r="AH149" s="696">
        <v>19</v>
      </c>
      <c r="AI149" s="696">
        <v>19</v>
      </c>
      <c r="AJ149" s="696">
        <v>16</v>
      </c>
      <c r="AK149" s="696">
        <v>11</v>
      </c>
      <c r="AL149" s="696">
        <v>0</v>
      </c>
      <c r="AM149" s="696">
        <v>0</v>
      </c>
      <c r="AN149" s="696">
        <v>0</v>
      </c>
      <c r="AO149" s="697">
        <v>0</v>
      </c>
      <c r="AP149" s="632"/>
      <c r="AQ149" s="695"/>
      <c r="AR149" s="696"/>
      <c r="AS149" s="696"/>
      <c r="AT149" s="696"/>
      <c r="AU149" s="696">
        <v>0</v>
      </c>
      <c r="AV149" s="696">
        <v>0</v>
      </c>
      <c r="AW149" s="696">
        <v>108123</v>
      </c>
      <c r="AX149" s="696">
        <v>108123</v>
      </c>
      <c r="AY149" s="696">
        <v>108123</v>
      </c>
      <c r="AZ149" s="696">
        <v>108123</v>
      </c>
      <c r="BA149" s="696">
        <v>106719</v>
      </c>
      <c r="BB149" s="696">
        <v>105045</v>
      </c>
      <c r="BC149" s="696">
        <v>105045</v>
      </c>
      <c r="BD149" s="696">
        <v>105045</v>
      </c>
      <c r="BE149" s="696">
        <v>105045</v>
      </c>
      <c r="BF149" s="696">
        <v>105045</v>
      </c>
      <c r="BG149" s="696">
        <v>105045</v>
      </c>
      <c r="BH149" s="696">
        <v>104621</v>
      </c>
      <c r="BI149" s="696">
        <v>104621</v>
      </c>
      <c r="BJ149" s="696">
        <v>104621</v>
      </c>
      <c r="BK149" s="696">
        <v>104621</v>
      </c>
      <c r="BL149" s="696">
        <v>103611</v>
      </c>
      <c r="BM149" s="696">
        <v>103611</v>
      </c>
      <c r="BN149" s="696">
        <v>103404</v>
      </c>
      <c r="BO149" s="696">
        <v>100783</v>
      </c>
      <c r="BP149" s="696">
        <v>22048</v>
      </c>
      <c r="BQ149" s="696">
        <v>88</v>
      </c>
      <c r="BR149" s="696">
        <v>88</v>
      </c>
      <c r="BS149" s="696">
        <v>0</v>
      </c>
      <c r="BT149" s="697">
        <v>0</v>
      </c>
      <c r="BU149" s="163"/>
    </row>
    <row r="150" spans="2:73" ht="15.75">
      <c r="B150" s="747"/>
      <c r="C150" s="747"/>
      <c r="D150" s="747" t="s">
        <v>763</v>
      </c>
      <c r="E150" s="747" t="s">
        <v>720</v>
      </c>
      <c r="F150" s="747" t="s">
        <v>764</v>
      </c>
      <c r="G150" s="747"/>
      <c r="H150" s="747">
        <v>2018</v>
      </c>
      <c r="I150" s="748" t="s">
        <v>584</v>
      </c>
      <c r="J150" s="748" t="s">
        <v>595</v>
      </c>
      <c r="K150" s="632"/>
      <c r="L150" s="695"/>
      <c r="M150" s="696"/>
      <c r="N150" s="696"/>
      <c r="O150" s="696"/>
      <c r="P150" s="696">
        <v>0</v>
      </c>
      <c r="Q150" s="696">
        <v>0</v>
      </c>
      <c r="R150" s="696">
        <v>0</v>
      </c>
      <c r="S150" s="696">
        <v>237.5873362766738</v>
      </c>
      <c r="T150" s="696">
        <v>237.06454830292188</v>
      </c>
      <c r="U150" s="696">
        <v>235.32632170087848</v>
      </c>
      <c r="V150" s="696">
        <v>233.22112726095065</v>
      </c>
      <c r="W150" s="696">
        <v>233.22112726095065</v>
      </c>
      <c r="X150" s="696">
        <v>233.22112726095065</v>
      </c>
      <c r="Y150" s="696">
        <v>233.22112726095065</v>
      </c>
      <c r="Z150" s="696">
        <v>233.22112726095065</v>
      </c>
      <c r="AA150" s="696">
        <v>233.22112726095065</v>
      </c>
      <c r="AB150" s="696">
        <v>233.22112726095065</v>
      </c>
      <c r="AC150" s="696">
        <v>233.22112726095065</v>
      </c>
      <c r="AD150" s="696">
        <v>233.22112726095065</v>
      </c>
      <c r="AE150" s="696">
        <v>233.22112726095065</v>
      </c>
      <c r="AF150" s="696"/>
      <c r="AG150" s="696"/>
      <c r="AH150" s="696"/>
      <c r="AI150" s="696"/>
      <c r="AJ150" s="696"/>
      <c r="AK150" s="696"/>
      <c r="AL150" s="696"/>
      <c r="AM150" s="696"/>
      <c r="AN150" s="696"/>
      <c r="AO150" s="697"/>
      <c r="AP150" s="632"/>
      <c r="AQ150" s="749"/>
      <c r="AR150" s="750"/>
      <c r="AS150" s="750"/>
      <c r="AT150" s="750"/>
      <c r="AU150" s="750">
        <v>0</v>
      </c>
      <c r="AV150" s="750">
        <v>0</v>
      </c>
      <c r="AW150" s="750">
        <v>0</v>
      </c>
      <c r="AX150" s="750">
        <v>341459.80171449669</v>
      </c>
      <c r="AY150" s="750">
        <v>340708.45241847122</v>
      </c>
      <c r="AZ150" s="750">
        <v>338210.27839888702</v>
      </c>
      <c r="BA150" s="750">
        <v>335184.69931166194</v>
      </c>
      <c r="BB150" s="750">
        <v>335184.69931166194</v>
      </c>
      <c r="BC150" s="750">
        <v>335184.69931166194</v>
      </c>
      <c r="BD150" s="750">
        <v>335184.69931166194</v>
      </c>
      <c r="BE150" s="750">
        <v>335184.69931166194</v>
      </c>
      <c r="BF150" s="750">
        <v>335184.69931166194</v>
      </c>
      <c r="BG150" s="750">
        <v>335184.69931166194</v>
      </c>
      <c r="BH150" s="750">
        <v>335184.69931166194</v>
      </c>
      <c r="BI150" s="750">
        <v>335184.69931166194</v>
      </c>
      <c r="BJ150" s="750">
        <v>335184.69931166194</v>
      </c>
      <c r="BK150" s="750"/>
      <c r="BL150" s="750"/>
      <c r="BM150" s="750"/>
      <c r="BN150" s="750"/>
      <c r="BO150" s="750"/>
      <c r="BP150" s="750"/>
      <c r="BQ150" s="750"/>
      <c r="BR150" s="750"/>
      <c r="BS150" s="750"/>
      <c r="BT150" s="751"/>
      <c r="BU150" s="163"/>
    </row>
    <row r="151" spans="2:73" ht="15.75">
      <c r="B151" s="747"/>
      <c r="C151" s="747"/>
      <c r="D151" s="747" t="s">
        <v>765</v>
      </c>
      <c r="E151" s="747" t="s">
        <v>720</v>
      </c>
      <c r="F151" s="747" t="s">
        <v>764</v>
      </c>
      <c r="G151" s="747"/>
      <c r="H151" s="747">
        <v>2018</v>
      </c>
      <c r="I151" s="748" t="s">
        <v>584</v>
      </c>
      <c r="J151" s="748" t="s">
        <v>595</v>
      </c>
      <c r="K151" s="632"/>
      <c r="L151" s="695"/>
      <c r="M151" s="696"/>
      <c r="N151" s="696"/>
      <c r="O151" s="696"/>
      <c r="P151" s="696">
        <v>0</v>
      </c>
      <c r="Q151" s="696">
        <v>0</v>
      </c>
      <c r="R151" s="696">
        <v>0</v>
      </c>
      <c r="S151" s="696">
        <v>111.25</v>
      </c>
      <c r="T151" s="696">
        <v>111.00520512586507</v>
      </c>
      <c r="U151" s="696">
        <v>110.1912824963688</v>
      </c>
      <c r="V151" s="696">
        <v>109.20552759414102</v>
      </c>
      <c r="W151" s="696">
        <v>109.20552759414102</v>
      </c>
      <c r="X151" s="696">
        <v>109.20552759414102</v>
      </c>
      <c r="Y151" s="696">
        <v>109.20552759414102</v>
      </c>
      <c r="Z151" s="696">
        <v>109.20552759414102</v>
      </c>
      <c r="AA151" s="696">
        <v>109.20552759414102</v>
      </c>
      <c r="AB151" s="696">
        <v>109.20552759414102</v>
      </c>
      <c r="AC151" s="696">
        <v>109.20552759414102</v>
      </c>
      <c r="AD151" s="696">
        <v>109.20552759414102</v>
      </c>
      <c r="AE151" s="696">
        <v>109.20552759414102</v>
      </c>
      <c r="AF151" s="696"/>
      <c r="AG151" s="696"/>
      <c r="AH151" s="696"/>
      <c r="AI151" s="696"/>
      <c r="AJ151" s="696"/>
      <c r="AK151" s="696"/>
      <c r="AL151" s="696"/>
      <c r="AM151" s="696"/>
      <c r="AN151" s="696"/>
      <c r="AO151" s="697"/>
      <c r="AP151" s="632"/>
      <c r="AQ151" s="749"/>
      <c r="AR151" s="750"/>
      <c r="AS151" s="750"/>
      <c r="AT151" s="750"/>
      <c r="AU151" s="750">
        <v>0</v>
      </c>
      <c r="AV151" s="750">
        <v>0</v>
      </c>
      <c r="AW151" s="750">
        <v>0</v>
      </c>
      <c r="AX151" s="750">
        <v>824296</v>
      </c>
      <c r="AY151" s="750">
        <v>822482.21630948386</v>
      </c>
      <c r="AZ151" s="750">
        <v>816451.53614945454</v>
      </c>
      <c r="BA151" s="750">
        <v>809147.68156170845</v>
      </c>
      <c r="BB151" s="750">
        <v>809147.68156170845</v>
      </c>
      <c r="BC151" s="750">
        <v>809147.68156170845</v>
      </c>
      <c r="BD151" s="750">
        <v>809147.68156170845</v>
      </c>
      <c r="BE151" s="750">
        <v>809147.68156170845</v>
      </c>
      <c r="BF151" s="750">
        <v>809147.68156170845</v>
      </c>
      <c r="BG151" s="750">
        <v>809147.68156170845</v>
      </c>
      <c r="BH151" s="750">
        <v>809147.68156170845</v>
      </c>
      <c r="BI151" s="750">
        <v>809147.68156170845</v>
      </c>
      <c r="BJ151" s="750">
        <v>809147.68156170845</v>
      </c>
      <c r="BK151" s="750"/>
      <c r="BL151" s="750"/>
      <c r="BM151" s="750"/>
      <c r="BN151" s="750"/>
      <c r="BO151" s="750"/>
      <c r="BP151" s="750"/>
      <c r="BQ151" s="750"/>
      <c r="BR151" s="750"/>
      <c r="BS151" s="750"/>
      <c r="BT151" s="751"/>
      <c r="BU151" s="163"/>
    </row>
    <row r="152" spans="2:73" ht="15.75">
      <c r="B152" s="747"/>
      <c r="C152" s="747"/>
      <c r="D152" s="747" t="s">
        <v>766</v>
      </c>
      <c r="E152" s="747" t="s">
        <v>720</v>
      </c>
      <c r="F152" s="747" t="s">
        <v>767</v>
      </c>
      <c r="G152" s="747"/>
      <c r="H152" s="747">
        <v>2018</v>
      </c>
      <c r="I152" s="748" t="s">
        <v>584</v>
      </c>
      <c r="J152" s="748" t="s">
        <v>595</v>
      </c>
      <c r="K152" s="632"/>
      <c r="L152" s="695"/>
      <c r="M152" s="696"/>
      <c r="N152" s="696"/>
      <c r="O152" s="696"/>
      <c r="P152" s="696">
        <v>0</v>
      </c>
      <c r="Q152" s="696">
        <v>0</v>
      </c>
      <c r="R152" s="696">
        <v>0</v>
      </c>
      <c r="S152" s="696">
        <v>258.02967140230845</v>
      </c>
      <c r="T152" s="696">
        <v>257.46190204559832</v>
      </c>
      <c r="U152" s="696">
        <v>255.57411608033246</v>
      </c>
      <c r="V152" s="696">
        <v>253.28778786905113</v>
      </c>
      <c r="W152" s="696">
        <v>253.28778786905113</v>
      </c>
      <c r="X152" s="696">
        <v>253.28778786905113</v>
      </c>
      <c r="Y152" s="696">
        <v>253.28778786905113</v>
      </c>
      <c r="Z152" s="696">
        <v>253.28778786905113</v>
      </c>
      <c r="AA152" s="696">
        <v>253.28778786905113</v>
      </c>
      <c r="AB152" s="696">
        <v>253.28778786905113</v>
      </c>
      <c r="AC152" s="696">
        <v>253.28778786905113</v>
      </c>
      <c r="AD152" s="696">
        <v>253.28778786905113</v>
      </c>
      <c r="AE152" s="696">
        <v>253.28778786905113</v>
      </c>
      <c r="AF152" s="696"/>
      <c r="AG152" s="696"/>
      <c r="AH152" s="696"/>
      <c r="AI152" s="696"/>
      <c r="AJ152" s="696"/>
      <c r="AK152" s="696"/>
      <c r="AL152" s="696"/>
      <c r="AM152" s="696"/>
      <c r="AN152" s="696"/>
      <c r="AO152" s="697"/>
      <c r="AP152" s="632"/>
      <c r="AQ152" s="749"/>
      <c r="AR152" s="750"/>
      <c r="AS152" s="750"/>
      <c r="AT152" s="750"/>
      <c r="AU152" s="750">
        <v>0</v>
      </c>
      <c r="AV152" s="750">
        <v>0</v>
      </c>
      <c r="AW152" s="750">
        <v>0</v>
      </c>
      <c r="AX152" s="750">
        <v>1547569.2373519999</v>
      </c>
      <c r="AY152" s="750">
        <v>1544163.9607976389</v>
      </c>
      <c r="AZ152" s="750">
        <v>1532841.6990179257</v>
      </c>
      <c r="BA152" s="750">
        <v>1519129.1240762929</v>
      </c>
      <c r="BB152" s="750">
        <v>1519129.1240762929</v>
      </c>
      <c r="BC152" s="750">
        <v>1519129.1240762929</v>
      </c>
      <c r="BD152" s="750">
        <v>1519129.1240762929</v>
      </c>
      <c r="BE152" s="750">
        <v>1519129.1240762929</v>
      </c>
      <c r="BF152" s="750">
        <v>1519129.1240762929</v>
      </c>
      <c r="BG152" s="750">
        <v>1519129.1240762929</v>
      </c>
      <c r="BH152" s="750">
        <v>1519129.1240762929</v>
      </c>
      <c r="BI152" s="750">
        <v>1519129.1240762929</v>
      </c>
      <c r="BJ152" s="750">
        <v>1519129.1240762929</v>
      </c>
      <c r="BK152" s="750"/>
      <c r="BL152" s="750"/>
      <c r="BM152" s="750"/>
      <c r="BN152" s="750"/>
      <c r="BO152" s="750"/>
      <c r="BP152" s="750"/>
      <c r="BQ152" s="750"/>
      <c r="BR152" s="750"/>
      <c r="BS152" s="750"/>
      <c r="BT152" s="751"/>
      <c r="BU152" s="163"/>
    </row>
    <row r="153" spans="2:73" ht="15.75">
      <c r="B153" s="747"/>
      <c r="C153" s="747"/>
      <c r="D153" s="747" t="s">
        <v>766</v>
      </c>
      <c r="E153" s="747" t="s">
        <v>720</v>
      </c>
      <c r="F153" s="747" t="s">
        <v>764</v>
      </c>
      <c r="G153" s="747"/>
      <c r="H153" s="747">
        <v>2018</v>
      </c>
      <c r="I153" s="748" t="s">
        <v>584</v>
      </c>
      <c r="J153" s="748" t="s">
        <v>595</v>
      </c>
      <c r="K153" s="632"/>
      <c r="L153" s="695"/>
      <c r="M153" s="696"/>
      <c r="N153" s="696"/>
      <c r="O153" s="696"/>
      <c r="P153" s="696">
        <v>0</v>
      </c>
      <c r="Q153" s="696">
        <v>0</v>
      </c>
      <c r="R153" s="696">
        <v>0</v>
      </c>
      <c r="S153" s="696">
        <v>1635.5586902246</v>
      </c>
      <c r="T153" s="696">
        <v>1631.9598013822288</v>
      </c>
      <c r="U153" s="696">
        <v>1619.9937948218414</v>
      </c>
      <c r="V153" s="696">
        <v>1605.5015701317727</v>
      </c>
      <c r="W153" s="696">
        <v>1605.5015701317727</v>
      </c>
      <c r="X153" s="696">
        <v>1605.5015701317727</v>
      </c>
      <c r="Y153" s="696">
        <v>1605.5015701317727</v>
      </c>
      <c r="Z153" s="696">
        <v>1605.5015701317727</v>
      </c>
      <c r="AA153" s="696">
        <v>1605.5015701317727</v>
      </c>
      <c r="AB153" s="696">
        <v>1605.5015701317727</v>
      </c>
      <c r="AC153" s="696">
        <v>1605.5015701317727</v>
      </c>
      <c r="AD153" s="696">
        <v>1605.5015701317727</v>
      </c>
      <c r="AE153" s="696">
        <v>1605.5015701317727</v>
      </c>
      <c r="AF153" s="696"/>
      <c r="AG153" s="696"/>
      <c r="AH153" s="696"/>
      <c r="AI153" s="696"/>
      <c r="AJ153" s="696"/>
      <c r="AK153" s="696"/>
      <c r="AL153" s="696"/>
      <c r="AM153" s="696"/>
      <c r="AN153" s="696"/>
      <c r="AO153" s="697"/>
      <c r="AP153" s="632"/>
      <c r="AQ153" s="749"/>
      <c r="AR153" s="750"/>
      <c r="AS153" s="750"/>
      <c r="AT153" s="750"/>
      <c r="AU153" s="750">
        <v>0</v>
      </c>
      <c r="AV153" s="750">
        <v>0</v>
      </c>
      <c r="AW153" s="750">
        <v>0</v>
      </c>
      <c r="AX153" s="750">
        <v>10957302.463704001</v>
      </c>
      <c r="AY153" s="750">
        <v>10933191.978513343</v>
      </c>
      <c r="AZ153" s="750">
        <v>10853026.617313847</v>
      </c>
      <c r="BA153" s="750">
        <v>10755937.047706757</v>
      </c>
      <c r="BB153" s="750">
        <v>10755937.047706757</v>
      </c>
      <c r="BC153" s="750">
        <v>10755937.047706757</v>
      </c>
      <c r="BD153" s="750">
        <v>10755937.047706757</v>
      </c>
      <c r="BE153" s="750">
        <v>10755937.047706757</v>
      </c>
      <c r="BF153" s="750">
        <v>10755937.047706757</v>
      </c>
      <c r="BG153" s="750">
        <v>10755937.047706757</v>
      </c>
      <c r="BH153" s="750">
        <v>10755937.047706757</v>
      </c>
      <c r="BI153" s="750">
        <v>10755937.047706757</v>
      </c>
      <c r="BJ153" s="750">
        <v>10755937.047706757</v>
      </c>
      <c r="BK153" s="750"/>
      <c r="BL153" s="750"/>
      <c r="BM153" s="750"/>
      <c r="BN153" s="750"/>
      <c r="BO153" s="750"/>
      <c r="BP153" s="750"/>
      <c r="BQ153" s="750"/>
      <c r="BR153" s="750"/>
      <c r="BS153" s="750"/>
      <c r="BT153" s="751"/>
      <c r="BU153" s="163"/>
    </row>
    <row r="154" spans="2:73" ht="15.75">
      <c r="B154" s="747"/>
      <c r="C154" s="747"/>
      <c r="D154" s="747" t="s">
        <v>766</v>
      </c>
      <c r="E154" s="747" t="s">
        <v>720</v>
      </c>
      <c r="F154" s="747" t="s">
        <v>728</v>
      </c>
      <c r="G154" s="747"/>
      <c r="H154" s="747">
        <v>2018</v>
      </c>
      <c r="I154" s="748" t="s">
        <v>584</v>
      </c>
      <c r="J154" s="748" t="s">
        <v>595</v>
      </c>
      <c r="K154" s="632"/>
      <c r="L154" s="695"/>
      <c r="M154" s="696"/>
      <c r="N154" s="696"/>
      <c r="O154" s="696"/>
      <c r="P154" s="696">
        <v>0</v>
      </c>
      <c r="Q154" s="696">
        <v>0</v>
      </c>
      <c r="R154" s="696">
        <v>0</v>
      </c>
      <c r="S154" s="696">
        <v>23.291669447896922</v>
      </c>
      <c r="T154" s="696">
        <v>23.240418380113638</v>
      </c>
      <c r="U154" s="696">
        <v>23.07001283546294</v>
      </c>
      <c r="V154" s="696">
        <v>22.86363191555882</v>
      </c>
      <c r="W154" s="696">
        <v>22.86363191555882</v>
      </c>
      <c r="X154" s="696">
        <v>22.86363191555882</v>
      </c>
      <c r="Y154" s="696">
        <v>22.86363191555882</v>
      </c>
      <c r="Z154" s="696">
        <v>22.86363191555882</v>
      </c>
      <c r="AA154" s="696">
        <v>22.86363191555882</v>
      </c>
      <c r="AB154" s="696">
        <v>22.86363191555882</v>
      </c>
      <c r="AC154" s="696">
        <v>22.86363191555882</v>
      </c>
      <c r="AD154" s="696">
        <v>22.86363191555882</v>
      </c>
      <c r="AE154" s="696">
        <v>22.86363191555882</v>
      </c>
      <c r="AF154" s="696"/>
      <c r="AG154" s="696"/>
      <c r="AH154" s="696"/>
      <c r="AI154" s="696"/>
      <c r="AJ154" s="696"/>
      <c r="AK154" s="696"/>
      <c r="AL154" s="696"/>
      <c r="AM154" s="696"/>
      <c r="AN154" s="696"/>
      <c r="AO154" s="697"/>
      <c r="AP154" s="632"/>
      <c r="AQ154" s="749"/>
      <c r="AR154" s="750"/>
      <c r="AS154" s="750"/>
      <c r="AT154" s="750"/>
      <c r="AU154" s="750">
        <v>0</v>
      </c>
      <c r="AV154" s="750">
        <v>0</v>
      </c>
      <c r="AW154" s="750">
        <v>0</v>
      </c>
      <c r="AX154" s="750">
        <v>103788.5668</v>
      </c>
      <c r="AY154" s="750">
        <v>103560.19008857124</v>
      </c>
      <c r="AZ154" s="750">
        <v>102800.85648675995</v>
      </c>
      <c r="BA154" s="750">
        <v>101881.21524165168</v>
      </c>
      <c r="BB154" s="750">
        <v>101881.21524165168</v>
      </c>
      <c r="BC154" s="750">
        <v>101881.21524165168</v>
      </c>
      <c r="BD154" s="750">
        <v>101881.21524165168</v>
      </c>
      <c r="BE154" s="750">
        <v>101881.21524165168</v>
      </c>
      <c r="BF154" s="750">
        <v>101881.21524165168</v>
      </c>
      <c r="BG154" s="750">
        <v>101881.21524165168</v>
      </c>
      <c r="BH154" s="750">
        <v>101881.21524165168</v>
      </c>
      <c r="BI154" s="750">
        <v>101881.21524165168</v>
      </c>
      <c r="BJ154" s="750">
        <v>101881.21524165168</v>
      </c>
      <c r="BK154" s="750"/>
      <c r="BL154" s="750"/>
      <c r="BM154" s="750"/>
      <c r="BN154" s="750"/>
      <c r="BO154" s="750"/>
      <c r="BP154" s="750"/>
      <c r="BQ154" s="750"/>
      <c r="BR154" s="750"/>
      <c r="BS154" s="750"/>
      <c r="BT154" s="751"/>
      <c r="BU154" s="163"/>
    </row>
    <row r="155" spans="2:73" ht="15.75">
      <c r="B155" s="747"/>
      <c r="C155" s="747"/>
      <c r="D155" s="747" t="s">
        <v>768</v>
      </c>
      <c r="E155" s="747" t="s">
        <v>720</v>
      </c>
      <c r="F155" s="747" t="s">
        <v>767</v>
      </c>
      <c r="G155" s="747"/>
      <c r="H155" s="747">
        <v>2018</v>
      </c>
      <c r="I155" s="748" t="s">
        <v>584</v>
      </c>
      <c r="J155" s="748" t="s">
        <v>595</v>
      </c>
      <c r="K155" s="632"/>
      <c r="L155" s="695"/>
      <c r="M155" s="696"/>
      <c r="N155" s="696"/>
      <c r="O155" s="696"/>
      <c r="P155" s="696">
        <v>0</v>
      </c>
      <c r="Q155" s="696">
        <v>0</v>
      </c>
      <c r="R155" s="696">
        <v>0</v>
      </c>
      <c r="S155" s="696">
        <v>1.539642673944468</v>
      </c>
      <c r="T155" s="696">
        <v>1.536254839026886</v>
      </c>
      <c r="U155" s="696">
        <v>1.5249905692411641</v>
      </c>
      <c r="V155" s="696">
        <v>1.5113482293443563</v>
      </c>
      <c r="W155" s="696">
        <v>1.5113482293443563</v>
      </c>
      <c r="X155" s="696">
        <v>1.5113482293443563</v>
      </c>
      <c r="Y155" s="696">
        <v>1.5113482293443563</v>
      </c>
      <c r="Z155" s="696">
        <v>1.5113482293443563</v>
      </c>
      <c r="AA155" s="696">
        <v>1.5113482293443563</v>
      </c>
      <c r="AB155" s="696">
        <v>1.5113482293443563</v>
      </c>
      <c r="AC155" s="696">
        <v>1.5113482293443563</v>
      </c>
      <c r="AD155" s="696">
        <v>1.5113482293443563</v>
      </c>
      <c r="AE155" s="696">
        <v>1.5113482293443563</v>
      </c>
      <c r="AF155" s="696"/>
      <c r="AG155" s="696"/>
      <c r="AH155" s="696"/>
      <c r="AI155" s="696"/>
      <c r="AJ155" s="696"/>
      <c r="AK155" s="696"/>
      <c r="AL155" s="696"/>
      <c r="AM155" s="696"/>
      <c r="AN155" s="696"/>
      <c r="AO155" s="697"/>
      <c r="AP155" s="632"/>
      <c r="AQ155" s="749"/>
      <c r="AR155" s="750"/>
      <c r="AS155" s="750"/>
      <c r="AT155" s="750"/>
      <c r="AU155" s="750">
        <v>0</v>
      </c>
      <c r="AV155" s="750">
        <v>0</v>
      </c>
      <c r="AW155" s="750">
        <v>0</v>
      </c>
      <c r="AX155" s="750">
        <v>6162.10401860818</v>
      </c>
      <c r="AY155" s="750">
        <v>6148.5449042024138</v>
      </c>
      <c r="AZ155" s="750">
        <v>6103.4619747097831</v>
      </c>
      <c r="BA155" s="750">
        <v>6048.8613073445649</v>
      </c>
      <c r="BB155" s="750">
        <v>6048.8613073445649</v>
      </c>
      <c r="BC155" s="750">
        <v>6048.8613073445649</v>
      </c>
      <c r="BD155" s="750">
        <v>6048.8613073445649</v>
      </c>
      <c r="BE155" s="750">
        <v>6048.8613073445649</v>
      </c>
      <c r="BF155" s="750">
        <v>6048.8613073445649</v>
      </c>
      <c r="BG155" s="750">
        <v>6048.8613073445649</v>
      </c>
      <c r="BH155" s="750">
        <v>6048.8613073445649</v>
      </c>
      <c r="BI155" s="750">
        <v>6048.8613073445649</v>
      </c>
      <c r="BJ155" s="750">
        <v>6048.8613073445649</v>
      </c>
      <c r="BK155" s="750"/>
      <c r="BL155" s="750"/>
      <c r="BM155" s="750"/>
      <c r="BN155" s="750"/>
      <c r="BO155" s="750"/>
      <c r="BP155" s="750"/>
      <c r="BQ155" s="750"/>
      <c r="BR155" s="750"/>
      <c r="BS155" s="750"/>
      <c r="BT155" s="751"/>
      <c r="BU155" s="163"/>
    </row>
    <row r="156" spans="2:73" ht="15.75">
      <c r="B156" s="747"/>
      <c r="C156" s="747"/>
      <c r="D156" s="747" t="s">
        <v>769</v>
      </c>
      <c r="E156" s="747" t="s">
        <v>720</v>
      </c>
      <c r="F156" s="747" t="s">
        <v>29</v>
      </c>
      <c r="G156" s="747"/>
      <c r="H156" s="747">
        <v>2018</v>
      </c>
      <c r="I156" s="748" t="s">
        <v>584</v>
      </c>
      <c r="J156" s="748" t="s">
        <v>595</v>
      </c>
      <c r="K156" s="632"/>
      <c r="L156" s="695"/>
      <c r="M156" s="696"/>
      <c r="N156" s="696"/>
      <c r="O156" s="696"/>
      <c r="P156" s="696">
        <v>0</v>
      </c>
      <c r="Q156" s="696">
        <v>0</v>
      </c>
      <c r="R156" s="696">
        <v>0</v>
      </c>
      <c r="S156" s="696">
        <v>63.421883796231455</v>
      </c>
      <c r="T156" s="696">
        <v>63.282330069837762</v>
      </c>
      <c r="U156" s="696">
        <v>62.818325517684627</v>
      </c>
      <c r="V156" s="696">
        <v>62.256362076240528</v>
      </c>
      <c r="W156" s="696">
        <v>62.256362076240528</v>
      </c>
      <c r="X156" s="696">
        <v>62.256362076240528</v>
      </c>
      <c r="Y156" s="696">
        <v>62.256362076240528</v>
      </c>
      <c r="Z156" s="696">
        <v>62.256362076240528</v>
      </c>
      <c r="AA156" s="696">
        <v>62.256362076240528</v>
      </c>
      <c r="AB156" s="696">
        <v>62.256362076240528</v>
      </c>
      <c r="AC156" s="696">
        <v>62.256362076240528</v>
      </c>
      <c r="AD156" s="696">
        <v>62.256362076240528</v>
      </c>
      <c r="AE156" s="696">
        <v>62.256362076240528</v>
      </c>
      <c r="AF156" s="696"/>
      <c r="AG156" s="696"/>
      <c r="AH156" s="696"/>
      <c r="AI156" s="696"/>
      <c r="AJ156" s="696"/>
      <c r="AK156" s="696"/>
      <c r="AL156" s="696"/>
      <c r="AM156" s="696"/>
      <c r="AN156" s="696"/>
      <c r="AO156" s="697"/>
      <c r="AP156" s="632"/>
      <c r="AQ156" s="749"/>
      <c r="AR156" s="750"/>
      <c r="AS156" s="750"/>
      <c r="AT156" s="750"/>
      <c r="AU156" s="750">
        <v>0</v>
      </c>
      <c r="AV156" s="750">
        <v>0</v>
      </c>
      <c r="AW156" s="750">
        <v>0</v>
      </c>
      <c r="AX156" s="750">
        <v>244104.71960623155</v>
      </c>
      <c r="AY156" s="750">
        <v>243567.59076028326</v>
      </c>
      <c r="AZ156" s="750">
        <v>241781.68194900814</v>
      </c>
      <c r="BA156" s="750">
        <v>239618.73881185055</v>
      </c>
      <c r="BB156" s="750">
        <v>239618.73881185055</v>
      </c>
      <c r="BC156" s="750">
        <v>239618.73881185055</v>
      </c>
      <c r="BD156" s="750">
        <v>239618.73881185055</v>
      </c>
      <c r="BE156" s="750">
        <v>239618.73881185055</v>
      </c>
      <c r="BF156" s="750">
        <v>239618.73881185055</v>
      </c>
      <c r="BG156" s="750">
        <v>239618.73881185055</v>
      </c>
      <c r="BH156" s="750">
        <v>239618.73881185055</v>
      </c>
      <c r="BI156" s="750">
        <v>239618.73881185055</v>
      </c>
      <c r="BJ156" s="750">
        <v>239618.73881185055</v>
      </c>
      <c r="BK156" s="750"/>
      <c r="BL156" s="750"/>
      <c r="BM156" s="750"/>
      <c r="BN156" s="750"/>
      <c r="BO156" s="750"/>
      <c r="BP156" s="750"/>
      <c r="BQ156" s="750"/>
      <c r="BR156" s="750"/>
      <c r="BS156" s="750"/>
      <c r="BT156" s="751"/>
      <c r="BU156" s="163"/>
    </row>
    <row r="157" spans="2:73" ht="15.75">
      <c r="B157" s="747"/>
      <c r="C157" s="747"/>
      <c r="D157" s="747" t="s">
        <v>759</v>
      </c>
      <c r="E157" s="747" t="s">
        <v>720</v>
      </c>
      <c r="F157" s="747" t="s">
        <v>29</v>
      </c>
      <c r="G157" s="747"/>
      <c r="H157" s="747">
        <v>2018</v>
      </c>
      <c r="I157" s="748" t="s">
        <v>584</v>
      </c>
      <c r="J157" s="748" t="s">
        <v>595</v>
      </c>
      <c r="K157" s="632"/>
      <c r="L157" s="695"/>
      <c r="M157" s="696"/>
      <c r="N157" s="696"/>
      <c r="O157" s="696"/>
      <c r="P157" s="696">
        <v>0</v>
      </c>
      <c r="Q157" s="696">
        <v>0</v>
      </c>
      <c r="R157" s="696">
        <v>0</v>
      </c>
      <c r="S157" s="696">
        <v>139.48705235206774</v>
      </c>
      <c r="T157" s="696">
        <v>139.18012457297581</v>
      </c>
      <c r="U157" s="696">
        <v>138.15961519382003</v>
      </c>
      <c r="V157" s="696">
        <v>136.92365972727302</v>
      </c>
      <c r="W157" s="696">
        <v>136.92365972727302</v>
      </c>
      <c r="X157" s="696">
        <v>136.92365972727302</v>
      </c>
      <c r="Y157" s="696">
        <v>136.92365972727302</v>
      </c>
      <c r="Z157" s="696">
        <v>136.92365972727302</v>
      </c>
      <c r="AA157" s="696">
        <v>136.92365972727302</v>
      </c>
      <c r="AB157" s="696">
        <v>136.92365972727302</v>
      </c>
      <c r="AC157" s="696">
        <v>136.92365972727302</v>
      </c>
      <c r="AD157" s="696">
        <v>136.92365972727302</v>
      </c>
      <c r="AE157" s="696">
        <v>136.92365972727302</v>
      </c>
      <c r="AF157" s="696"/>
      <c r="AG157" s="696"/>
      <c r="AH157" s="696"/>
      <c r="AI157" s="696"/>
      <c r="AJ157" s="696"/>
      <c r="AK157" s="696"/>
      <c r="AL157" s="696"/>
      <c r="AM157" s="696"/>
      <c r="AN157" s="696"/>
      <c r="AO157" s="697"/>
      <c r="AP157" s="632"/>
      <c r="AQ157" s="749"/>
      <c r="AR157" s="750"/>
      <c r="AS157" s="750"/>
      <c r="AT157" s="750"/>
      <c r="AU157" s="750">
        <v>0</v>
      </c>
      <c r="AV157" s="750">
        <v>0</v>
      </c>
      <c r="AW157" s="750">
        <v>0</v>
      </c>
      <c r="AX157" s="750">
        <v>1820084.512008609</v>
      </c>
      <c r="AY157" s="750">
        <v>1816079.591927422</v>
      </c>
      <c r="AZ157" s="750">
        <v>1802763.5652135389</v>
      </c>
      <c r="BA157" s="750">
        <v>1786636.3092119088</v>
      </c>
      <c r="BB157" s="750">
        <v>1786636.3092119088</v>
      </c>
      <c r="BC157" s="750">
        <v>1786636.3092119088</v>
      </c>
      <c r="BD157" s="750">
        <v>1786636.3092119088</v>
      </c>
      <c r="BE157" s="750">
        <v>1786636.3092119088</v>
      </c>
      <c r="BF157" s="750">
        <v>1786636.3092119088</v>
      </c>
      <c r="BG157" s="750">
        <v>1786636.3092119088</v>
      </c>
      <c r="BH157" s="750">
        <v>1786636.3092119088</v>
      </c>
      <c r="BI157" s="750">
        <v>1786636.3092119088</v>
      </c>
      <c r="BJ157" s="750">
        <v>1786636.3092119088</v>
      </c>
      <c r="BK157" s="750"/>
      <c r="BL157" s="750"/>
      <c r="BM157" s="750"/>
      <c r="BN157" s="750"/>
      <c r="BO157" s="750"/>
      <c r="BP157" s="750"/>
      <c r="BQ157" s="750"/>
      <c r="BR157" s="750"/>
      <c r="BS157" s="750"/>
      <c r="BT157" s="751"/>
      <c r="BU157" s="163"/>
    </row>
    <row r="158" spans="2:73" ht="15.75">
      <c r="B158" s="747"/>
      <c r="C158" s="747"/>
      <c r="D158" s="747" t="s">
        <v>115</v>
      </c>
      <c r="E158" s="747" t="s">
        <v>720</v>
      </c>
      <c r="F158" s="747" t="s">
        <v>29</v>
      </c>
      <c r="G158" s="747"/>
      <c r="H158" s="747">
        <v>2018</v>
      </c>
      <c r="I158" s="748" t="s">
        <v>584</v>
      </c>
      <c r="J158" s="748" t="s">
        <v>595</v>
      </c>
      <c r="K158" s="632"/>
      <c r="L158" s="695"/>
      <c r="M158" s="696"/>
      <c r="N158" s="696"/>
      <c r="O158" s="696"/>
      <c r="P158" s="696">
        <v>0</v>
      </c>
      <c r="Q158" s="696">
        <v>0</v>
      </c>
      <c r="R158" s="696">
        <v>0</v>
      </c>
      <c r="S158" s="696">
        <v>0.57346717711636497</v>
      </c>
      <c r="T158" s="696">
        <v>0.57220531801126195</v>
      </c>
      <c r="U158" s="696">
        <v>0.56800974126763626</v>
      </c>
      <c r="V158" s="696">
        <v>0.56292841020148632</v>
      </c>
      <c r="W158" s="696">
        <v>0.56292841020148632</v>
      </c>
      <c r="X158" s="696">
        <v>0.56292841020148632</v>
      </c>
      <c r="Y158" s="696">
        <v>0.56292841020148632</v>
      </c>
      <c r="Z158" s="696">
        <v>0.56292841020148632</v>
      </c>
      <c r="AA158" s="696">
        <v>0.56292841020148632</v>
      </c>
      <c r="AB158" s="696">
        <v>0.56292841020148632</v>
      </c>
      <c r="AC158" s="696">
        <v>0.56292841020148632</v>
      </c>
      <c r="AD158" s="696">
        <v>0.56292841020148632</v>
      </c>
      <c r="AE158" s="696">
        <v>0.56292841020148632</v>
      </c>
      <c r="AF158" s="696"/>
      <c r="AG158" s="696"/>
      <c r="AH158" s="696"/>
      <c r="AI158" s="696"/>
      <c r="AJ158" s="696"/>
      <c r="AK158" s="696"/>
      <c r="AL158" s="696"/>
      <c r="AM158" s="696"/>
      <c r="AN158" s="696"/>
      <c r="AO158" s="697"/>
      <c r="AP158" s="632"/>
      <c r="AQ158" s="749"/>
      <c r="AR158" s="750"/>
      <c r="AS158" s="750"/>
      <c r="AT158" s="750"/>
      <c r="AU158" s="750">
        <v>0</v>
      </c>
      <c r="AV158" s="750">
        <v>0</v>
      </c>
      <c r="AW158" s="750">
        <v>0</v>
      </c>
      <c r="AX158" s="750">
        <v>15242.446384013461</v>
      </c>
      <c r="AY158" s="750">
        <v>15208.90685372957</v>
      </c>
      <c r="AZ158" s="750">
        <v>15097.390700553549</v>
      </c>
      <c r="BA158" s="750">
        <v>14962.331678126715</v>
      </c>
      <c r="BB158" s="750">
        <v>14962.331678126715</v>
      </c>
      <c r="BC158" s="750">
        <v>14962.331678126715</v>
      </c>
      <c r="BD158" s="750">
        <v>14962.331678126715</v>
      </c>
      <c r="BE158" s="750">
        <v>14962.331678126715</v>
      </c>
      <c r="BF158" s="750">
        <v>14962.331678126715</v>
      </c>
      <c r="BG158" s="750">
        <v>14962.331678126715</v>
      </c>
      <c r="BH158" s="750">
        <v>14962.331678126715</v>
      </c>
      <c r="BI158" s="750">
        <v>14962.331678126715</v>
      </c>
      <c r="BJ158" s="750">
        <v>14962.331678126715</v>
      </c>
      <c r="BK158" s="750"/>
      <c r="BL158" s="750"/>
      <c r="BM158" s="750"/>
      <c r="BN158" s="750"/>
      <c r="BO158" s="750"/>
      <c r="BP158" s="750"/>
      <c r="BQ158" s="750"/>
      <c r="BR158" s="750"/>
      <c r="BS158" s="750"/>
      <c r="BT158" s="751"/>
      <c r="BU158" s="163"/>
    </row>
    <row r="159" spans="2:73" ht="15.75">
      <c r="B159" s="747"/>
      <c r="C159" s="747"/>
      <c r="D159" s="747" t="s">
        <v>114</v>
      </c>
      <c r="E159" s="747" t="s">
        <v>720</v>
      </c>
      <c r="F159" s="747" t="s">
        <v>29</v>
      </c>
      <c r="G159" s="747"/>
      <c r="H159" s="747">
        <v>2018</v>
      </c>
      <c r="I159" s="748" t="s">
        <v>584</v>
      </c>
      <c r="J159" s="748" t="s">
        <v>595</v>
      </c>
      <c r="K159" s="632"/>
      <c r="L159" s="695"/>
      <c r="M159" s="696"/>
      <c r="N159" s="696"/>
      <c r="O159" s="696"/>
      <c r="P159" s="696">
        <v>0</v>
      </c>
      <c r="Q159" s="696">
        <v>0</v>
      </c>
      <c r="R159" s="696">
        <v>0</v>
      </c>
      <c r="S159" s="696">
        <v>290.52417707400008</v>
      </c>
      <c r="T159" s="696">
        <v>289.88490669773057</v>
      </c>
      <c r="U159" s="696">
        <v>287.75938577965138</v>
      </c>
      <c r="V159" s="696">
        <v>285.18513290984117</v>
      </c>
      <c r="W159" s="696">
        <v>285.18513290984117</v>
      </c>
      <c r="X159" s="696">
        <v>285.18513290984117</v>
      </c>
      <c r="Y159" s="696">
        <v>285.18513290984117</v>
      </c>
      <c r="Z159" s="696">
        <v>285.18513290984117</v>
      </c>
      <c r="AA159" s="696">
        <v>285.18513290984117</v>
      </c>
      <c r="AB159" s="696">
        <v>285.18513290984117</v>
      </c>
      <c r="AC159" s="696">
        <v>285.18513290984117</v>
      </c>
      <c r="AD159" s="696">
        <v>285.18513290984117</v>
      </c>
      <c r="AE159" s="696">
        <v>285.18513290984117</v>
      </c>
      <c r="AF159" s="696"/>
      <c r="AG159" s="696"/>
      <c r="AH159" s="696"/>
      <c r="AI159" s="696"/>
      <c r="AJ159" s="696"/>
      <c r="AK159" s="696"/>
      <c r="AL159" s="696"/>
      <c r="AM159" s="696"/>
      <c r="AN159" s="696"/>
      <c r="AO159" s="697"/>
      <c r="AP159" s="632"/>
      <c r="AQ159" s="749"/>
      <c r="AR159" s="750"/>
      <c r="AS159" s="750"/>
      <c r="AT159" s="750"/>
      <c r="AU159" s="750">
        <v>0</v>
      </c>
      <c r="AV159" s="750">
        <v>0</v>
      </c>
      <c r="AW159" s="750">
        <v>0</v>
      </c>
      <c r="AX159" s="750">
        <v>599015.55434400076</v>
      </c>
      <c r="AY159" s="750">
        <v>597697.47850372666</v>
      </c>
      <c r="AZ159" s="750">
        <v>593314.98578371911</v>
      </c>
      <c r="BA159" s="750">
        <v>588007.27774591872</v>
      </c>
      <c r="BB159" s="750">
        <v>588007.27774591872</v>
      </c>
      <c r="BC159" s="750">
        <v>588007.27774591872</v>
      </c>
      <c r="BD159" s="750">
        <v>588007.27774591872</v>
      </c>
      <c r="BE159" s="750">
        <v>588007.27774591872</v>
      </c>
      <c r="BF159" s="750">
        <v>588007.27774591872</v>
      </c>
      <c r="BG159" s="750">
        <v>588007.27774591872</v>
      </c>
      <c r="BH159" s="750">
        <v>588007.27774591872</v>
      </c>
      <c r="BI159" s="750">
        <v>588007.27774591872</v>
      </c>
      <c r="BJ159" s="750">
        <v>588007.27774591872</v>
      </c>
      <c r="BK159" s="750"/>
      <c r="BL159" s="750"/>
      <c r="BM159" s="750"/>
      <c r="BN159" s="750"/>
      <c r="BO159" s="750"/>
      <c r="BP159" s="750"/>
      <c r="BQ159" s="750"/>
      <c r="BR159" s="750"/>
      <c r="BS159" s="750"/>
      <c r="BT159" s="751"/>
      <c r="BU159" s="163"/>
    </row>
    <row r="160" spans="2:73" ht="15.75">
      <c r="B160" s="747"/>
      <c r="C160" s="747"/>
      <c r="D160" s="747" t="s">
        <v>118</v>
      </c>
      <c r="E160" s="747" t="s">
        <v>720</v>
      </c>
      <c r="F160" s="747"/>
      <c r="G160" s="747"/>
      <c r="H160" s="747">
        <v>2017</v>
      </c>
      <c r="I160" s="748" t="s">
        <v>770</v>
      </c>
      <c r="J160" s="748" t="s">
        <v>588</v>
      </c>
      <c r="K160" s="632"/>
      <c r="L160" s="695"/>
      <c r="M160" s="696"/>
      <c r="N160" s="696"/>
      <c r="O160" s="696"/>
      <c r="P160" s="696"/>
      <c r="Q160" s="696"/>
      <c r="R160" s="696">
        <v>73.852674288278692</v>
      </c>
      <c r="S160" s="696">
        <v>74.522727921309809</v>
      </c>
      <c r="T160" s="696">
        <v>74.522727921309809</v>
      </c>
      <c r="U160" s="696">
        <v>74.154146333022439</v>
      </c>
      <c r="V160" s="696">
        <v>74.154146333022439</v>
      </c>
      <c r="W160" s="696">
        <v>72.848230621055023</v>
      </c>
      <c r="X160" s="696">
        <v>72.848230621055023</v>
      </c>
      <c r="Y160" s="696">
        <v>72.848230621055023</v>
      </c>
      <c r="Z160" s="696">
        <v>74.454298113619814</v>
      </c>
      <c r="AA160" s="696">
        <v>74.454298113619814</v>
      </c>
      <c r="AB160" s="696">
        <v>73.449808858912149</v>
      </c>
      <c r="AC160" s="696">
        <v>70.355760663793319</v>
      </c>
      <c r="AD160" s="696">
        <v>105.47549880500281</v>
      </c>
      <c r="AE160" s="696">
        <v>100.6263319343086</v>
      </c>
      <c r="AF160" s="696"/>
      <c r="AG160" s="696"/>
      <c r="AH160" s="696"/>
      <c r="AI160" s="696"/>
      <c r="AJ160" s="696"/>
      <c r="AK160" s="696"/>
      <c r="AL160" s="696"/>
      <c r="AM160" s="696"/>
      <c r="AN160" s="696"/>
      <c r="AO160" s="697"/>
      <c r="AP160" s="632"/>
      <c r="AQ160" s="749"/>
      <c r="AR160" s="750"/>
      <c r="AS160" s="750"/>
      <c r="AT160" s="750"/>
      <c r="AU160" s="750"/>
      <c r="AV160" s="750"/>
      <c r="AW160" s="750">
        <v>573607</v>
      </c>
      <c r="AX160" s="750">
        <v>573607</v>
      </c>
      <c r="AY160" s="750">
        <v>573607</v>
      </c>
      <c r="AZ160" s="750">
        <v>570770</v>
      </c>
      <c r="BA160" s="750">
        <v>570770</v>
      </c>
      <c r="BB160" s="750">
        <v>570770</v>
      </c>
      <c r="BC160" s="750">
        <v>570770</v>
      </c>
      <c r="BD160" s="750">
        <v>570770</v>
      </c>
      <c r="BE160" s="750">
        <v>570770</v>
      </c>
      <c r="BF160" s="750">
        <v>570770</v>
      </c>
      <c r="BG160" s="750">
        <v>570770</v>
      </c>
      <c r="BH160" s="750">
        <v>570770</v>
      </c>
      <c r="BI160" s="750">
        <v>570770</v>
      </c>
      <c r="BJ160" s="750">
        <v>570770</v>
      </c>
      <c r="BK160" s="750"/>
      <c r="BL160" s="750"/>
      <c r="BM160" s="750"/>
      <c r="BN160" s="750"/>
      <c r="BO160" s="750"/>
      <c r="BP160" s="750"/>
      <c r="BQ160" s="750"/>
      <c r="BR160" s="750"/>
      <c r="BS160" s="750"/>
      <c r="BT160" s="751"/>
      <c r="BU160" s="163"/>
    </row>
    <row r="161" spans="2:73" ht="15.75">
      <c r="B161" s="747"/>
      <c r="C161" s="747"/>
      <c r="D161" s="747" t="s">
        <v>118</v>
      </c>
      <c r="E161" s="747" t="s">
        <v>720</v>
      </c>
      <c r="F161" s="747"/>
      <c r="G161" s="747"/>
      <c r="H161" s="747">
        <v>2016</v>
      </c>
      <c r="I161" s="748" t="s">
        <v>770</v>
      </c>
      <c r="J161" s="748" t="s">
        <v>588</v>
      </c>
      <c r="K161" s="632"/>
      <c r="L161" s="695"/>
      <c r="M161" s="696"/>
      <c r="N161" s="696"/>
      <c r="O161" s="696"/>
      <c r="P161" s="696"/>
      <c r="Q161" s="696">
        <v>0</v>
      </c>
      <c r="R161" s="696">
        <v>0</v>
      </c>
      <c r="S161" s="696">
        <v>0</v>
      </c>
      <c r="T161" s="696">
        <v>0</v>
      </c>
      <c r="U161" s="696">
        <v>0</v>
      </c>
      <c r="V161" s="696">
        <v>0</v>
      </c>
      <c r="W161" s="696">
        <v>0</v>
      </c>
      <c r="X161" s="696">
        <v>0</v>
      </c>
      <c r="Y161" s="696">
        <v>0</v>
      </c>
      <c r="Z161" s="696">
        <v>0</v>
      </c>
      <c r="AA161" s="696">
        <v>0</v>
      </c>
      <c r="AB161" s="696">
        <v>0</v>
      </c>
      <c r="AC161" s="696">
        <v>0</v>
      </c>
      <c r="AD161" s="696">
        <v>0</v>
      </c>
      <c r="AE161" s="696">
        <v>0</v>
      </c>
      <c r="AF161" s="696"/>
      <c r="AG161" s="696"/>
      <c r="AH161" s="696"/>
      <c r="AI161" s="696"/>
      <c r="AJ161" s="696"/>
      <c r="AK161" s="696"/>
      <c r="AL161" s="696"/>
      <c r="AM161" s="696"/>
      <c r="AN161" s="696"/>
      <c r="AO161" s="697"/>
      <c r="AP161" s="632"/>
      <c r="AQ161" s="749"/>
      <c r="AR161" s="750"/>
      <c r="AS161" s="750"/>
      <c r="AT161" s="750"/>
      <c r="AU161" s="750"/>
      <c r="AV161" s="750">
        <v>0</v>
      </c>
      <c r="AW161" s="750">
        <v>0</v>
      </c>
      <c r="AX161" s="750">
        <v>0</v>
      </c>
      <c r="AY161" s="750">
        <v>0</v>
      </c>
      <c r="AZ161" s="750">
        <v>0</v>
      </c>
      <c r="BA161" s="750">
        <v>0</v>
      </c>
      <c r="BB161" s="750">
        <v>0</v>
      </c>
      <c r="BC161" s="750">
        <v>0</v>
      </c>
      <c r="BD161" s="750">
        <v>0</v>
      </c>
      <c r="BE161" s="750">
        <v>0</v>
      </c>
      <c r="BF161" s="750">
        <v>0</v>
      </c>
      <c r="BG161" s="750">
        <v>0</v>
      </c>
      <c r="BH161" s="750">
        <v>0</v>
      </c>
      <c r="BI161" s="750">
        <v>0</v>
      </c>
      <c r="BJ161" s="750">
        <v>0</v>
      </c>
      <c r="BK161" s="750"/>
      <c r="BL161" s="750"/>
      <c r="BM161" s="750"/>
      <c r="BN161" s="750"/>
      <c r="BO161" s="750"/>
      <c r="BP161" s="750"/>
      <c r="BQ161" s="750"/>
      <c r="BR161" s="750"/>
      <c r="BS161" s="750"/>
      <c r="BT161" s="751"/>
      <c r="BU161" s="163"/>
    </row>
    <row r="162" spans="2:73" ht="15.75">
      <c r="B162" s="747"/>
      <c r="C162" s="747"/>
      <c r="D162" s="747" t="s">
        <v>113</v>
      </c>
      <c r="E162" s="747" t="s">
        <v>720</v>
      </c>
      <c r="F162" s="747"/>
      <c r="G162" s="747"/>
      <c r="H162" s="747">
        <v>2017</v>
      </c>
      <c r="I162" s="748" t="s">
        <v>770</v>
      </c>
      <c r="J162" s="748" t="s">
        <v>588</v>
      </c>
      <c r="K162" s="632"/>
      <c r="L162" s="695"/>
      <c r="M162" s="696"/>
      <c r="N162" s="696"/>
      <c r="O162" s="696"/>
      <c r="P162" s="696"/>
      <c r="Q162" s="696"/>
      <c r="R162" s="696">
        <v>0</v>
      </c>
      <c r="S162" s="696">
        <v>0</v>
      </c>
      <c r="T162" s="696">
        <v>0</v>
      </c>
      <c r="U162" s="696">
        <v>0</v>
      </c>
      <c r="V162" s="696">
        <v>0</v>
      </c>
      <c r="W162" s="696">
        <v>0</v>
      </c>
      <c r="X162" s="696">
        <v>0</v>
      </c>
      <c r="Y162" s="696">
        <v>0</v>
      </c>
      <c r="Z162" s="696">
        <v>0</v>
      </c>
      <c r="AA162" s="696">
        <v>0</v>
      </c>
      <c r="AB162" s="696">
        <v>0</v>
      </c>
      <c r="AC162" s="696">
        <v>0</v>
      </c>
      <c r="AD162" s="696">
        <v>0</v>
      </c>
      <c r="AE162" s="696">
        <v>0</v>
      </c>
      <c r="AF162" s="696"/>
      <c r="AG162" s="696"/>
      <c r="AH162" s="696"/>
      <c r="AI162" s="696"/>
      <c r="AJ162" s="696"/>
      <c r="AK162" s="696"/>
      <c r="AL162" s="696"/>
      <c r="AM162" s="696"/>
      <c r="AN162" s="696"/>
      <c r="AO162" s="697"/>
      <c r="AP162" s="632"/>
      <c r="AQ162" s="749"/>
      <c r="AR162" s="750"/>
      <c r="AS162" s="750"/>
      <c r="AT162" s="750"/>
      <c r="AU162" s="750"/>
      <c r="AV162" s="750"/>
      <c r="AW162" s="750">
        <v>6324</v>
      </c>
      <c r="AX162" s="750">
        <v>6324</v>
      </c>
      <c r="AY162" s="750">
        <v>6324</v>
      </c>
      <c r="AZ162" s="750">
        <v>6272</v>
      </c>
      <c r="BA162" s="750">
        <v>6272</v>
      </c>
      <c r="BB162" s="750">
        <v>6272</v>
      </c>
      <c r="BC162" s="750">
        <v>6272</v>
      </c>
      <c r="BD162" s="750">
        <v>6272</v>
      </c>
      <c r="BE162" s="750">
        <v>6272</v>
      </c>
      <c r="BF162" s="750">
        <v>6272</v>
      </c>
      <c r="BG162" s="750">
        <v>6272</v>
      </c>
      <c r="BH162" s="750">
        <v>6272</v>
      </c>
      <c r="BI162" s="750">
        <v>6272</v>
      </c>
      <c r="BJ162" s="750">
        <v>6272</v>
      </c>
      <c r="BK162" s="750"/>
      <c r="BL162" s="750"/>
      <c r="BM162" s="750"/>
      <c r="BN162" s="750"/>
      <c r="BO162" s="750"/>
      <c r="BP162" s="750"/>
      <c r="BQ162" s="750"/>
      <c r="BR162" s="750"/>
      <c r="BS162" s="750"/>
      <c r="BT162" s="751"/>
      <c r="BU162" s="163"/>
    </row>
    <row r="163" spans="2:73" ht="15.75">
      <c r="B163" s="747"/>
      <c r="C163" s="747"/>
      <c r="D163" s="747" t="s">
        <v>756</v>
      </c>
      <c r="E163" s="747" t="s">
        <v>720</v>
      </c>
      <c r="F163" s="747"/>
      <c r="G163" s="747"/>
      <c r="H163" s="747">
        <v>2017</v>
      </c>
      <c r="I163" s="748" t="s">
        <v>770</v>
      </c>
      <c r="J163" s="748" t="s">
        <v>588</v>
      </c>
      <c r="K163" s="632"/>
      <c r="L163" s="695"/>
      <c r="M163" s="696"/>
      <c r="N163" s="696"/>
      <c r="O163" s="696"/>
      <c r="P163" s="696"/>
      <c r="Q163" s="696"/>
      <c r="R163" s="696">
        <v>16.917320299212339</v>
      </c>
      <c r="S163" s="696">
        <v>16.917320299212339</v>
      </c>
      <c r="T163" s="696">
        <v>16.917320299212339</v>
      </c>
      <c r="U163" s="696">
        <v>16.917320299212339</v>
      </c>
      <c r="V163" s="696">
        <v>16.917320299212339</v>
      </c>
      <c r="W163" s="696">
        <v>16.917320299212339</v>
      </c>
      <c r="X163" s="696">
        <v>16.917320299212339</v>
      </c>
      <c r="Y163" s="696">
        <v>16.917320299212339</v>
      </c>
      <c r="Z163" s="696">
        <v>16.917320299212339</v>
      </c>
      <c r="AA163" s="696">
        <v>16.917320299212339</v>
      </c>
      <c r="AB163" s="696">
        <v>0</v>
      </c>
      <c r="AC163" s="696">
        <v>0</v>
      </c>
      <c r="AD163" s="696">
        <v>0</v>
      </c>
      <c r="AE163" s="696">
        <v>0</v>
      </c>
      <c r="AF163" s="696"/>
      <c r="AG163" s="696"/>
      <c r="AH163" s="696"/>
      <c r="AI163" s="696"/>
      <c r="AJ163" s="696"/>
      <c r="AK163" s="696"/>
      <c r="AL163" s="696"/>
      <c r="AM163" s="696"/>
      <c r="AN163" s="696"/>
      <c r="AO163" s="697"/>
      <c r="AP163" s="632"/>
      <c r="AQ163" s="749"/>
      <c r="AR163" s="750"/>
      <c r="AS163" s="750"/>
      <c r="AT163" s="750"/>
      <c r="AU163" s="750"/>
      <c r="AV163" s="750"/>
      <c r="AW163" s="750">
        <v>93136</v>
      </c>
      <c r="AX163" s="750">
        <v>93136</v>
      </c>
      <c r="AY163" s="750">
        <v>93136</v>
      </c>
      <c r="AZ163" s="750">
        <v>93136</v>
      </c>
      <c r="BA163" s="750">
        <v>93136</v>
      </c>
      <c r="BB163" s="750">
        <v>93136</v>
      </c>
      <c r="BC163" s="750">
        <v>93136</v>
      </c>
      <c r="BD163" s="750">
        <v>93136</v>
      </c>
      <c r="BE163" s="750">
        <v>93136</v>
      </c>
      <c r="BF163" s="750">
        <v>93136</v>
      </c>
      <c r="BG163" s="750">
        <v>93136</v>
      </c>
      <c r="BH163" s="750">
        <v>93136</v>
      </c>
      <c r="BI163" s="750">
        <v>93136</v>
      </c>
      <c r="BJ163" s="750">
        <v>93136</v>
      </c>
      <c r="BK163" s="750"/>
      <c r="BL163" s="750"/>
      <c r="BM163" s="750"/>
      <c r="BN163" s="750"/>
      <c r="BO163" s="750"/>
      <c r="BP163" s="750"/>
      <c r="BQ163" s="750"/>
      <c r="BR163" s="750"/>
      <c r="BS163" s="750"/>
      <c r="BT163" s="751"/>
      <c r="BU163" s="163"/>
    </row>
    <row r="164" spans="2:73" ht="15.75">
      <c r="B164" s="691"/>
      <c r="C164" s="691"/>
      <c r="D164" s="691"/>
      <c r="E164" s="691"/>
      <c r="F164" s="691"/>
      <c r="G164" s="691"/>
      <c r="H164" s="691"/>
      <c r="I164" s="643"/>
      <c r="J164" s="643"/>
      <c r="K164" s="632"/>
      <c r="L164" s="695"/>
      <c r="M164" s="696"/>
      <c r="N164" s="696"/>
      <c r="O164" s="696"/>
      <c r="P164" s="696"/>
      <c r="Q164" s="696"/>
      <c r="R164" s="696"/>
      <c r="S164" s="696"/>
      <c r="T164" s="696"/>
      <c r="U164" s="696"/>
      <c r="V164" s="696"/>
      <c r="W164" s="696"/>
      <c r="X164" s="696"/>
      <c r="Y164" s="696"/>
      <c r="Z164" s="696"/>
      <c r="AA164" s="696"/>
      <c r="AB164" s="696"/>
      <c r="AC164" s="696"/>
      <c r="AD164" s="696"/>
      <c r="AE164" s="696"/>
      <c r="AF164" s="696"/>
      <c r="AG164" s="696"/>
      <c r="AH164" s="696"/>
      <c r="AI164" s="696"/>
      <c r="AJ164" s="696"/>
      <c r="AK164" s="696"/>
      <c r="AL164" s="696"/>
      <c r="AM164" s="696"/>
      <c r="AN164" s="696"/>
      <c r="AO164" s="697"/>
      <c r="AP164" s="632"/>
      <c r="AQ164" s="695"/>
      <c r="AR164" s="696"/>
      <c r="AS164" s="696"/>
      <c r="AT164" s="696"/>
      <c r="AU164" s="696"/>
      <c r="AV164" s="696"/>
      <c r="AW164" s="696"/>
      <c r="AX164" s="696"/>
      <c r="AY164" s="696"/>
      <c r="AZ164" s="696"/>
      <c r="BA164" s="696"/>
      <c r="BB164" s="696"/>
      <c r="BC164" s="696"/>
      <c r="BD164" s="696"/>
      <c r="BE164" s="696"/>
      <c r="BF164" s="696"/>
      <c r="BG164" s="696"/>
      <c r="BH164" s="696"/>
      <c r="BI164" s="696"/>
      <c r="BJ164" s="696"/>
      <c r="BK164" s="696"/>
      <c r="BL164" s="696"/>
      <c r="BM164" s="696"/>
      <c r="BN164" s="696"/>
      <c r="BO164" s="696"/>
      <c r="BP164" s="696"/>
      <c r="BQ164" s="696"/>
      <c r="BR164" s="696"/>
      <c r="BS164" s="696"/>
      <c r="BT164" s="697"/>
      <c r="BU164" s="163"/>
    </row>
    <row r="165" spans="2:73" ht="15.75">
      <c r="B165" s="691"/>
      <c r="C165" s="691"/>
      <c r="D165" s="691"/>
      <c r="E165" s="691"/>
      <c r="F165" s="691"/>
      <c r="G165" s="691"/>
      <c r="H165" s="691"/>
      <c r="I165" s="643"/>
      <c r="J165" s="643"/>
      <c r="K165" s="632"/>
      <c r="L165" s="695"/>
      <c r="M165" s="696"/>
      <c r="N165" s="696"/>
      <c r="O165" s="696"/>
      <c r="P165" s="696"/>
      <c r="Q165" s="696"/>
      <c r="R165" s="696"/>
      <c r="S165" s="696"/>
      <c r="T165" s="696"/>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7"/>
      <c r="AP165" s="632"/>
      <c r="AQ165" s="695"/>
      <c r="AR165" s="696"/>
      <c r="AS165" s="696"/>
      <c r="AT165" s="696"/>
      <c r="AU165" s="696"/>
      <c r="AV165" s="696"/>
      <c r="AW165" s="696"/>
      <c r="AX165" s="696"/>
      <c r="AY165" s="696"/>
      <c r="AZ165" s="696"/>
      <c r="BA165" s="696"/>
      <c r="BB165" s="696"/>
      <c r="BC165" s="696"/>
      <c r="BD165" s="696"/>
      <c r="BE165" s="696"/>
      <c r="BF165" s="696"/>
      <c r="BG165" s="696"/>
      <c r="BH165" s="696"/>
      <c r="BI165" s="696"/>
      <c r="BJ165" s="696"/>
      <c r="BK165" s="696"/>
      <c r="BL165" s="696"/>
      <c r="BM165" s="696"/>
      <c r="BN165" s="696"/>
      <c r="BO165" s="696"/>
      <c r="BP165" s="696"/>
      <c r="BQ165" s="696"/>
      <c r="BR165" s="696"/>
      <c r="BS165" s="696"/>
      <c r="BT165" s="697"/>
      <c r="BU165" s="163"/>
    </row>
    <row r="166" spans="2:73" ht="15.75">
      <c r="B166" s="691"/>
      <c r="C166" s="691"/>
      <c r="D166" s="691"/>
      <c r="E166" s="691"/>
      <c r="F166" s="691"/>
      <c r="G166" s="691"/>
      <c r="H166" s="691"/>
      <c r="I166" s="643"/>
      <c r="J166" s="643"/>
      <c r="K166" s="632"/>
      <c r="L166" s="695"/>
      <c r="M166" s="696"/>
      <c r="N166" s="696"/>
      <c r="O166" s="696"/>
      <c r="P166" s="696"/>
      <c r="Q166" s="696"/>
      <c r="R166" s="696"/>
      <c r="S166" s="696"/>
      <c r="T166" s="696"/>
      <c r="U166" s="696"/>
      <c r="V166" s="696"/>
      <c r="W166" s="696"/>
      <c r="X166" s="696"/>
      <c r="Y166" s="696"/>
      <c r="Z166" s="696"/>
      <c r="AA166" s="696"/>
      <c r="AB166" s="696"/>
      <c r="AC166" s="696"/>
      <c r="AD166" s="696"/>
      <c r="AE166" s="696"/>
      <c r="AF166" s="696"/>
      <c r="AG166" s="696"/>
      <c r="AH166" s="696"/>
      <c r="AI166" s="696"/>
      <c r="AJ166" s="696"/>
      <c r="AK166" s="696"/>
      <c r="AL166" s="696"/>
      <c r="AM166" s="696"/>
      <c r="AN166" s="696"/>
      <c r="AO166" s="697"/>
      <c r="AP166" s="632"/>
      <c r="AQ166" s="695"/>
      <c r="AR166" s="696"/>
      <c r="AS166" s="696"/>
      <c r="AT166" s="696"/>
      <c r="AU166" s="696"/>
      <c r="AV166" s="696"/>
      <c r="AW166" s="696"/>
      <c r="AX166" s="696"/>
      <c r="AY166" s="696"/>
      <c r="AZ166" s="696"/>
      <c r="BA166" s="696"/>
      <c r="BB166" s="696"/>
      <c r="BC166" s="696"/>
      <c r="BD166" s="696"/>
      <c r="BE166" s="696"/>
      <c r="BF166" s="696"/>
      <c r="BG166" s="696"/>
      <c r="BH166" s="696"/>
      <c r="BI166" s="696"/>
      <c r="BJ166" s="696"/>
      <c r="BK166" s="696"/>
      <c r="BL166" s="696"/>
      <c r="BM166" s="696"/>
      <c r="BN166" s="696"/>
      <c r="BO166" s="696"/>
      <c r="BP166" s="696"/>
      <c r="BQ166" s="696"/>
      <c r="BR166" s="696"/>
      <c r="BS166" s="696"/>
      <c r="BT166" s="697"/>
      <c r="BU166" s="163"/>
    </row>
    <row r="167" spans="2:73" ht="15.75">
      <c r="B167" s="691"/>
      <c r="C167" s="691"/>
      <c r="D167" s="691"/>
      <c r="E167" s="691"/>
      <c r="F167" s="691"/>
      <c r="G167" s="691"/>
      <c r="H167" s="691"/>
      <c r="I167" s="643"/>
      <c r="J167" s="643"/>
      <c r="K167" s="632"/>
      <c r="L167" s="695"/>
      <c r="M167" s="696"/>
      <c r="N167" s="696"/>
      <c r="O167" s="696"/>
      <c r="P167" s="696"/>
      <c r="Q167" s="696"/>
      <c r="R167" s="696"/>
      <c r="S167" s="696"/>
      <c r="T167" s="696"/>
      <c r="U167" s="696"/>
      <c r="V167" s="696"/>
      <c r="W167" s="696"/>
      <c r="X167" s="696"/>
      <c r="Y167" s="696"/>
      <c r="Z167" s="696"/>
      <c r="AA167" s="696"/>
      <c r="AB167" s="696"/>
      <c r="AC167" s="696"/>
      <c r="AD167" s="696"/>
      <c r="AE167" s="696"/>
      <c r="AF167" s="696"/>
      <c r="AG167" s="696"/>
      <c r="AH167" s="696"/>
      <c r="AI167" s="696"/>
      <c r="AJ167" s="696"/>
      <c r="AK167" s="696"/>
      <c r="AL167" s="696"/>
      <c r="AM167" s="696"/>
      <c r="AN167" s="696"/>
      <c r="AO167" s="697"/>
      <c r="AP167" s="632"/>
      <c r="AQ167" s="695"/>
      <c r="AR167" s="696"/>
      <c r="AS167" s="696"/>
      <c r="AT167" s="696"/>
      <c r="AU167" s="696"/>
      <c r="AV167" s="696"/>
      <c r="AW167" s="696"/>
      <c r="AX167" s="696"/>
      <c r="AY167" s="696"/>
      <c r="AZ167" s="696"/>
      <c r="BA167" s="696"/>
      <c r="BB167" s="696"/>
      <c r="BC167" s="696"/>
      <c r="BD167" s="696"/>
      <c r="BE167" s="696"/>
      <c r="BF167" s="696"/>
      <c r="BG167" s="696"/>
      <c r="BH167" s="696"/>
      <c r="BI167" s="696"/>
      <c r="BJ167" s="696"/>
      <c r="BK167" s="696"/>
      <c r="BL167" s="696"/>
      <c r="BM167" s="696"/>
      <c r="BN167" s="696"/>
      <c r="BO167" s="696"/>
      <c r="BP167" s="696"/>
      <c r="BQ167" s="696"/>
      <c r="BR167" s="696"/>
      <c r="BS167" s="696"/>
      <c r="BT167" s="697"/>
      <c r="BU167" s="163"/>
    </row>
    <row r="168" spans="2:73" ht="15.75">
      <c r="B168" s="691"/>
      <c r="C168" s="691"/>
      <c r="D168" s="691"/>
      <c r="E168" s="691"/>
      <c r="F168" s="691"/>
      <c r="G168" s="691"/>
      <c r="H168" s="691"/>
      <c r="I168" s="643"/>
      <c r="J168" s="643"/>
      <c r="K168" s="632"/>
      <c r="L168" s="695"/>
      <c r="M168" s="696"/>
      <c r="N168" s="696"/>
      <c r="O168" s="696"/>
      <c r="P168" s="696"/>
      <c r="Q168" s="696"/>
      <c r="R168" s="696"/>
      <c r="S168" s="696"/>
      <c r="T168" s="696"/>
      <c r="U168" s="696"/>
      <c r="V168" s="696"/>
      <c r="W168" s="696"/>
      <c r="X168" s="696"/>
      <c r="Y168" s="696"/>
      <c r="Z168" s="696"/>
      <c r="AA168" s="696"/>
      <c r="AB168" s="696"/>
      <c r="AC168" s="696"/>
      <c r="AD168" s="696"/>
      <c r="AE168" s="696"/>
      <c r="AF168" s="696"/>
      <c r="AG168" s="696"/>
      <c r="AH168" s="696"/>
      <c r="AI168" s="696"/>
      <c r="AJ168" s="696"/>
      <c r="AK168" s="696"/>
      <c r="AL168" s="696"/>
      <c r="AM168" s="696"/>
      <c r="AN168" s="696"/>
      <c r="AO168" s="697"/>
      <c r="AP168" s="632"/>
      <c r="AQ168" s="695"/>
      <c r="AR168" s="696"/>
      <c r="AS168" s="696"/>
      <c r="AT168" s="696"/>
      <c r="AU168" s="696"/>
      <c r="AV168" s="696"/>
      <c r="AW168" s="696"/>
      <c r="AX168" s="696"/>
      <c r="AY168" s="696"/>
      <c r="AZ168" s="696"/>
      <c r="BA168" s="696"/>
      <c r="BB168" s="696"/>
      <c r="BC168" s="696"/>
      <c r="BD168" s="696"/>
      <c r="BE168" s="696"/>
      <c r="BF168" s="696"/>
      <c r="BG168" s="696"/>
      <c r="BH168" s="696"/>
      <c r="BI168" s="696"/>
      <c r="BJ168" s="696"/>
      <c r="BK168" s="696"/>
      <c r="BL168" s="696"/>
      <c r="BM168" s="696"/>
      <c r="BN168" s="696"/>
      <c r="BO168" s="696"/>
      <c r="BP168" s="696"/>
      <c r="BQ168" s="696"/>
      <c r="BR168" s="696"/>
      <c r="BS168" s="696"/>
      <c r="BT168" s="697"/>
      <c r="BU168" s="163"/>
    </row>
    <row r="169" spans="2:73" ht="15.75">
      <c r="B169" s="691"/>
      <c r="C169" s="691"/>
      <c r="D169" s="691"/>
      <c r="E169" s="691"/>
      <c r="F169" s="691"/>
      <c r="G169" s="691"/>
      <c r="H169" s="691"/>
      <c r="I169" s="643"/>
      <c r="J169" s="643"/>
      <c r="K169" s="632"/>
      <c r="L169" s="695"/>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6"/>
      <c r="AJ169" s="696"/>
      <c r="AK169" s="696"/>
      <c r="AL169" s="696"/>
      <c r="AM169" s="696"/>
      <c r="AN169" s="696"/>
      <c r="AO169" s="697"/>
      <c r="AP169" s="632"/>
      <c r="AQ169" s="695"/>
      <c r="AR169" s="696"/>
      <c r="AS169" s="696"/>
      <c r="AT169" s="696"/>
      <c r="AU169" s="696"/>
      <c r="AV169" s="696"/>
      <c r="AW169" s="696"/>
      <c r="AX169" s="696"/>
      <c r="AY169" s="696"/>
      <c r="AZ169" s="696"/>
      <c r="BA169" s="696"/>
      <c r="BB169" s="696"/>
      <c r="BC169" s="696"/>
      <c r="BD169" s="696"/>
      <c r="BE169" s="696"/>
      <c r="BF169" s="696"/>
      <c r="BG169" s="696"/>
      <c r="BH169" s="696"/>
      <c r="BI169" s="696"/>
      <c r="BJ169" s="696"/>
      <c r="BK169" s="696"/>
      <c r="BL169" s="696"/>
      <c r="BM169" s="696"/>
      <c r="BN169" s="696"/>
      <c r="BO169" s="696"/>
      <c r="BP169" s="696"/>
      <c r="BQ169" s="696"/>
      <c r="BR169" s="696"/>
      <c r="BS169" s="696"/>
      <c r="BT169" s="697"/>
      <c r="BU169" s="163"/>
    </row>
    <row r="170" spans="2:73" ht="15.75">
      <c r="B170" s="691"/>
      <c r="C170" s="691"/>
      <c r="D170" s="691"/>
      <c r="E170" s="691"/>
      <c r="F170" s="691"/>
      <c r="G170" s="691"/>
      <c r="H170" s="691"/>
      <c r="I170" s="643"/>
      <c r="J170" s="643"/>
      <c r="K170" s="632"/>
      <c r="L170" s="695"/>
      <c r="M170" s="696"/>
      <c r="N170" s="696"/>
      <c r="O170" s="696"/>
      <c r="P170" s="696"/>
      <c r="Q170" s="696"/>
      <c r="R170" s="696"/>
      <c r="S170" s="696"/>
      <c r="T170" s="696"/>
      <c r="U170" s="696"/>
      <c r="V170" s="696"/>
      <c r="W170" s="696"/>
      <c r="X170" s="696"/>
      <c r="Y170" s="696"/>
      <c r="Z170" s="696"/>
      <c r="AA170" s="696"/>
      <c r="AB170" s="696"/>
      <c r="AC170" s="696"/>
      <c r="AD170" s="696"/>
      <c r="AE170" s="696"/>
      <c r="AF170" s="696"/>
      <c r="AG170" s="696"/>
      <c r="AH170" s="696"/>
      <c r="AI170" s="696"/>
      <c r="AJ170" s="696"/>
      <c r="AK170" s="696"/>
      <c r="AL170" s="696"/>
      <c r="AM170" s="696"/>
      <c r="AN170" s="696"/>
      <c r="AO170" s="697"/>
      <c r="AP170" s="632"/>
      <c r="AQ170" s="695"/>
      <c r="AR170" s="696"/>
      <c r="AS170" s="696"/>
      <c r="AT170" s="696"/>
      <c r="AU170" s="696"/>
      <c r="AV170" s="696"/>
      <c r="AW170" s="696"/>
      <c r="AX170" s="696"/>
      <c r="AY170" s="696"/>
      <c r="AZ170" s="696"/>
      <c r="BA170" s="696"/>
      <c r="BB170" s="696"/>
      <c r="BC170" s="696"/>
      <c r="BD170" s="696"/>
      <c r="BE170" s="696"/>
      <c r="BF170" s="696"/>
      <c r="BG170" s="696"/>
      <c r="BH170" s="696"/>
      <c r="BI170" s="696"/>
      <c r="BJ170" s="696"/>
      <c r="BK170" s="696"/>
      <c r="BL170" s="696"/>
      <c r="BM170" s="696"/>
      <c r="BN170" s="696"/>
      <c r="BO170" s="696"/>
      <c r="BP170" s="696"/>
      <c r="BQ170" s="696"/>
      <c r="BR170" s="696"/>
      <c r="BS170" s="696"/>
      <c r="BT170" s="697"/>
      <c r="BU170" s="163"/>
    </row>
    <row r="171" spans="2:73" ht="15.75">
      <c r="B171" s="691"/>
      <c r="C171" s="691"/>
      <c r="D171" s="691"/>
      <c r="E171" s="691"/>
      <c r="F171" s="691"/>
      <c r="G171" s="691"/>
      <c r="H171" s="691"/>
      <c r="I171" s="643"/>
      <c r="J171" s="643"/>
      <c r="K171" s="632"/>
      <c r="L171" s="695"/>
      <c r="M171" s="696"/>
      <c r="N171" s="696"/>
      <c r="O171" s="696"/>
      <c r="P171" s="696"/>
      <c r="Q171" s="696"/>
      <c r="R171" s="696"/>
      <c r="S171" s="696"/>
      <c r="T171" s="696"/>
      <c r="U171" s="696"/>
      <c r="V171" s="696"/>
      <c r="W171" s="696"/>
      <c r="X171" s="696"/>
      <c r="Y171" s="696"/>
      <c r="Z171" s="696"/>
      <c r="AA171" s="696"/>
      <c r="AB171" s="696"/>
      <c r="AC171" s="696"/>
      <c r="AD171" s="696"/>
      <c r="AE171" s="696"/>
      <c r="AF171" s="696"/>
      <c r="AG171" s="696"/>
      <c r="AH171" s="696"/>
      <c r="AI171" s="696"/>
      <c r="AJ171" s="696"/>
      <c r="AK171" s="696"/>
      <c r="AL171" s="696"/>
      <c r="AM171" s="696"/>
      <c r="AN171" s="696"/>
      <c r="AO171" s="697"/>
      <c r="AP171" s="632"/>
      <c r="AQ171" s="695"/>
      <c r="AR171" s="696"/>
      <c r="AS171" s="696"/>
      <c r="AT171" s="696"/>
      <c r="AU171" s="696"/>
      <c r="AV171" s="696"/>
      <c r="AW171" s="696"/>
      <c r="AX171" s="696"/>
      <c r="AY171" s="696"/>
      <c r="AZ171" s="696"/>
      <c r="BA171" s="696"/>
      <c r="BB171" s="696"/>
      <c r="BC171" s="696"/>
      <c r="BD171" s="696"/>
      <c r="BE171" s="696"/>
      <c r="BF171" s="696"/>
      <c r="BG171" s="696"/>
      <c r="BH171" s="696"/>
      <c r="BI171" s="696"/>
      <c r="BJ171" s="696"/>
      <c r="BK171" s="696"/>
      <c r="BL171" s="696"/>
      <c r="BM171" s="696"/>
      <c r="BN171" s="696"/>
      <c r="BO171" s="696"/>
      <c r="BP171" s="696"/>
      <c r="BQ171" s="696"/>
      <c r="BR171" s="696"/>
      <c r="BS171" s="696"/>
      <c r="BT171" s="697"/>
      <c r="BU171" s="163"/>
    </row>
    <row r="172" spans="2:73" ht="15.75">
      <c r="B172" s="691"/>
      <c r="C172" s="691"/>
      <c r="D172" s="691"/>
      <c r="E172" s="691"/>
      <c r="F172" s="691"/>
      <c r="G172" s="691"/>
      <c r="H172" s="691"/>
      <c r="I172" s="643"/>
      <c r="J172" s="643"/>
      <c r="K172" s="632"/>
      <c r="L172" s="695"/>
      <c r="M172" s="696"/>
      <c r="N172" s="696"/>
      <c r="O172" s="696"/>
      <c r="P172" s="696"/>
      <c r="Q172" s="696"/>
      <c r="R172" s="696"/>
      <c r="S172" s="696"/>
      <c r="T172" s="696"/>
      <c r="U172" s="696"/>
      <c r="V172" s="696"/>
      <c r="W172" s="696"/>
      <c r="X172" s="696"/>
      <c r="Y172" s="696"/>
      <c r="Z172" s="696"/>
      <c r="AA172" s="696"/>
      <c r="AB172" s="696"/>
      <c r="AC172" s="696"/>
      <c r="AD172" s="696"/>
      <c r="AE172" s="696"/>
      <c r="AF172" s="696"/>
      <c r="AG172" s="696"/>
      <c r="AH172" s="696"/>
      <c r="AI172" s="696"/>
      <c r="AJ172" s="696"/>
      <c r="AK172" s="696"/>
      <c r="AL172" s="696"/>
      <c r="AM172" s="696"/>
      <c r="AN172" s="696"/>
      <c r="AO172" s="697"/>
      <c r="AP172" s="632"/>
      <c r="AQ172" s="695"/>
      <c r="AR172" s="696"/>
      <c r="AS172" s="696"/>
      <c r="AT172" s="696"/>
      <c r="AU172" s="696"/>
      <c r="AV172" s="696"/>
      <c r="AW172" s="696"/>
      <c r="AX172" s="696"/>
      <c r="AY172" s="696"/>
      <c r="AZ172" s="696"/>
      <c r="BA172" s="696"/>
      <c r="BB172" s="696"/>
      <c r="BC172" s="696"/>
      <c r="BD172" s="696"/>
      <c r="BE172" s="696"/>
      <c r="BF172" s="696"/>
      <c r="BG172" s="696"/>
      <c r="BH172" s="696"/>
      <c r="BI172" s="696"/>
      <c r="BJ172" s="696"/>
      <c r="BK172" s="696"/>
      <c r="BL172" s="696"/>
      <c r="BM172" s="696"/>
      <c r="BN172" s="696"/>
      <c r="BO172" s="696"/>
      <c r="BP172" s="696"/>
      <c r="BQ172" s="696"/>
      <c r="BR172" s="696"/>
      <c r="BS172" s="696"/>
      <c r="BT172" s="697"/>
      <c r="BU172" s="163"/>
    </row>
    <row r="173" spans="2:73" ht="15.75">
      <c r="B173" s="691"/>
      <c r="C173" s="691"/>
      <c r="D173" s="691"/>
      <c r="E173" s="691"/>
      <c r="F173" s="691"/>
      <c r="G173" s="691"/>
      <c r="H173" s="691"/>
      <c r="I173" s="643"/>
      <c r="J173" s="643"/>
      <c r="K173" s="632"/>
      <c r="L173" s="695"/>
      <c r="M173" s="696"/>
      <c r="N173" s="696"/>
      <c r="O173" s="696"/>
      <c r="P173" s="696"/>
      <c r="Q173" s="696"/>
      <c r="R173" s="696"/>
      <c r="S173" s="696"/>
      <c r="T173" s="696"/>
      <c r="U173" s="696"/>
      <c r="V173" s="696"/>
      <c r="W173" s="696"/>
      <c r="X173" s="696"/>
      <c r="Y173" s="696"/>
      <c r="Z173" s="696"/>
      <c r="AA173" s="696"/>
      <c r="AB173" s="696"/>
      <c r="AC173" s="696"/>
      <c r="AD173" s="696"/>
      <c r="AE173" s="696"/>
      <c r="AF173" s="696"/>
      <c r="AG173" s="696"/>
      <c r="AH173" s="696"/>
      <c r="AI173" s="696"/>
      <c r="AJ173" s="696"/>
      <c r="AK173" s="696"/>
      <c r="AL173" s="696"/>
      <c r="AM173" s="696"/>
      <c r="AN173" s="696"/>
      <c r="AO173" s="697"/>
      <c r="AP173" s="632"/>
      <c r="AQ173" s="695"/>
      <c r="AR173" s="696"/>
      <c r="AS173" s="696"/>
      <c r="AT173" s="696"/>
      <c r="AU173" s="696"/>
      <c r="AV173" s="696"/>
      <c r="AW173" s="696"/>
      <c r="AX173" s="696"/>
      <c r="AY173" s="696"/>
      <c r="AZ173" s="696"/>
      <c r="BA173" s="696"/>
      <c r="BB173" s="696"/>
      <c r="BC173" s="696"/>
      <c r="BD173" s="696"/>
      <c r="BE173" s="696"/>
      <c r="BF173" s="696"/>
      <c r="BG173" s="696"/>
      <c r="BH173" s="696"/>
      <c r="BI173" s="696"/>
      <c r="BJ173" s="696"/>
      <c r="BK173" s="696"/>
      <c r="BL173" s="696"/>
      <c r="BM173" s="696"/>
      <c r="BN173" s="696"/>
      <c r="BO173" s="696"/>
      <c r="BP173" s="696"/>
      <c r="BQ173" s="696"/>
      <c r="BR173" s="696"/>
      <c r="BS173" s="696"/>
      <c r="BT173" s="697"/>
      <c r="BU173" s="163"/>
    </row>
    <row r="174" spans="2:73" ht="15.75">
      <c r="B174" s="691"/>
      <c r="C174" s="691"/>
      <c r="D174" s="691"/>
      <c r="E174" s="691"/>
      <c r="F174" s="691"/>
      <c r="G174" s="691"/>
      <c r="H174" s="691"/>
      <c r="I174" s="643"/>
      <c r="J174" s="643"/>
      <c r="K174" s="632"/>
      <c r="L174" s="695"/>
      <c r="M174" s="696"/>
      <c r="N174" s="696"/>
      <c r="O174" s="696"/>
      <c r="P174" s="696"/>
      <c r="Q174" s="696"/>
      <c r="R174" s="696"/>
      <c r="S174" s="696"/>
      <c r="T174" s="696"/>
      <c r="U174" s="696"/>
      <c r="V174" s="696"/>
      <c r="W174" s="696"/>
      <c r="X174" s="696"/>
      <c r="Y174" s="696"/>
      <c r="Z174" s="696"/>
      <c r="AA174" s="696"/>
      <c r="AB174" s="696"/>
      <c r="AC174" s="696"/>
      <c r="AD174" s="696"/>
      <c r="AE174" s="696"/>
      <c r="AF174" s="696"/>
      <c r="AG174" s="696"/>
      <c r="AH174" s="696"/>
      <c r="AI174" s="696"/>
      <c r="AJ174" s="696"/>
      <c r="AK174" s="696"/>
      <c r="AL174" s="696"/>
      <c r="AM174" s="696"/>
      <c r="AN174" s="696"/>
      <c r="AO174" s="697"/>
      <c r="AP174" s="632"/>
      <c r="AQ174" s="695"/>
      <c r="AR174" s="696"/>
      <c r="AS174" s="696"/>
      <c r="AT174" s="696"/>
      <c r="AU174" s="696"/>
      <c r="AV174" s="696"/>
      <c r="AW174" s="696"/>
      <c r="AX174" s="696"/>
      <c r="AY174" s="696"/>
      <c r="AZ174" s="696"/>
      <c r="BA174" s="696"/>
      <c r="BB174" s="696"/>
      <c r="BC174" s="696"/>
      <c r="BD174" s="696"/>
      <c r="BE174" s="696"/>
      <c r="BF174" s="696"/>
      <c r="BG174" s="696"/>
      <c r="BH174" s="696"/>
      <c r="BI174" s="696"/>
      <c r="BJ174" s="696"/>
      <c r="BK174" s="696"/>
      <c r="BL174" s="696"/>
      <c r="BM174" s="696"/>
      <c r="BN174" s="696"/>
      <c r="BO174" s="696"/>
      <c r="BP174" s="696"/>
      <c r="BQ174" s="696"/>
      <c r="BR174" s="696"/>
      <c r="BS174" s="696"/>
      <c r="BT174" s="697"/>
      <c r="BU174" s="163"/>
    </row>
    <row r="175" spans="2:73" ht="15.75">
      <c r="B175" s="691"/>
      <c r="C175" s="691"/>
      <c r="D175" s="691"/>
      <c r="E175" s="691"/>
      <c r="F175" s="691"/>
      <c r="G175" s="691"/>
      <c r="H175" s="691"/>
      <c r="I175" s="643"/>
      <c r="J175" s="643"/>
      <c r="K175" s="632"/>
      <c r="L175" s="695"/>
      <c r="M175" s="696"/>
      <c r="N175" s="696"/>
      <c r="O175" s="696"/>
      <c r="P175" s="696"/>
      <c r="Q175" s="696"/>
      <c r="R175" s="696"/>
      <c r="S175" s="696"/>
      <c r="T175" s="696"/>
      <c r="U175" s="696"/>
      <c r="V175" s="696"/>
      <c r="W175" s="696"/>
      <c r="X175" s="696"/>
      <c r="Y175" s="696"/>
      <c r="Z175" s="696"/>
      <c r="AA175" s="696"/>
      <c r="AB175" s="696"/>
      <c r="AC175" s="696"/>
      <c r="AD175" s="696"/>
      <c r="AE175" s="696"/>
      <c r="AF175" s="696"/>
      <c r="AG175" s="696"/>
      <c r="AH175" s="696"/>
      <c r="AI175" s="696"/>
      <c r="AJ175" s="696"/>
      <c r="AK175" s="696"/>
      <c r="AL175" s="696"/>
      <c r="AM175" s="696"/>
      <c r="AN175" s="696"/>
      <c r="AO175" s="697"/>
      <c r="AP175" s="632"/>
      <c r="AQ175" s="695"/>
      <c r="AR175" s="696"/>
      <c r="AS175" s="696"/>
      <c r="AT175" s="696"/>
      <c r="AU175" s="696"/>
      <c r="AV175" s="696"/>
      <c r="AW175" s="696"/>
      <c r="AX175" s="696"/>
      <c r="AY175" s="696"/>
      <c r="AZ175" s="696"/>
      <c r="BA175" s="696"/>
      <c r="BB175" s="696"/>
      <c r="BC175" s="696"/>
      <c r="BD175" s="696"/>
      <c r="BE175" s="696"/>
      <c r="BF175" s="696"/>
      <c r="BG175" s="696"/>
      <c r="BH175" s="696"/>
      <c r="BI175" s="696"/>
      <c r="BJ175" s="696"/>
      <c r="BK175" s="696"/>
      <c r="BL175" s="696"/>
      <c r="BM175" s="696"/>
      <c r="BN175" s="696"/>
      <c r="BO175" s="696"/>
      <c r="BP175" s="696"/>
      <c r="BQ175" s="696"/>
      <c r="BR175" s="696"/>
      <c r="BS175" s="696"/>
      <c r="BT175" s="697"/>
      <c r="BU175" s="163"/>
    </row>
    <row r="176" spans="2:73" ht="15.75">
      <c r="B176" s="691"/>
      <c r="C176" s="691"/>
      <c r="D176" s="691"/>
      <c r="E176" s="691"/>
      <c r="F176" s="691"/>
      <c r="G176" s="691"/>
      <c r="H176" s="691"/>
      <c r="I176" s="643"/>
      <c r="J176" s="643"/>
      <c r="K176" s="632"/>
      <c r="L176" s="698"/>
      <c r="M176" s="699"/>
      <c r="N176" s="699"/>
      <c r="O176" s="699"/>
      <c r="P176" s="699"/>
      <c r="Q176" s="699"/>
      <c r="R176" s="699"/>
      <c r="S176" s="699"/>
      <c r="T176" s="699"/>
      <c r="U176" s="699"/>
      <c r="V176" s="699"/>
      <c r="W176" s="699"/>
      <c r="X176" s="699"/>
      <c r="Y176" s="699"/>
      <c r="Z176" s="699"/>
      <c r="AA176" s="699"/>
      <c r="AB176" s="699"/>
      <c r="AC176" s="699"/>
      <c r="AD176" s="699"/>
      <c r="AE176" s="699"/>
      <c r="AF176" s="699"/>
      <c r="AG176" s="699"/>
      <c r="AH176" s="699"/>
      <c r="AI176" s="699"/>
      <c r="AJ176" s="699"/>
      <c r="AK176" s="699"/>
      <c r="AL176" s="699"/>
      <c r="AM176" s="699"/>
      <c r="AN176" s="699"/>
      <c r="AO176" s="700"/>
      <c r="AP176" s="632"/>
      <c r="AQ176" s="698"/>
      <c r="AR176" s="699"/>
      <c r="AS176" s="699"/>
      <c r="AT176" s="699"/>
      <c r="AU176" s="699"/>
      <c r="AV176" s="699"/>
      <c r="AW176" s="699"/>
      <c r="AX176" s="699"/>
      <c r="AY176" s="699"/>
      <c r="AZ176" s="699"/>
      <c r="BA176" s="699"/>
      <c r="BB176" s="699"/>
      <c r="BC176" s="699"/>
      <c r="BD176" s="699"/>
      <c r="BE176" s="699"/>
      <c r="BF176" s="699"/>
      <c r="BG176" s="699"/>
      <c r="BH176" s="699"/>
      <c r="BI176" s="699"/>
      <c r="BJ176" s="699"/>
      <c r="BK176" s="699"/>
      <c r="BL176" s="699"/>
      <c r="BM176" s="699"/>
      <c r="BN176" s="699"/>
      <c r="BO176" s="699"/>
      <c r="BP176" s="699"/>
      <c r="BQ176" s="699"/>
      <c r="BR176" s="699"/>
      <c r="BS176" s="699"/>
      <c r="BT176" s="700"/>
      <c r="BU176" s="163"/>
    </row>
  </sheetData>
  <autoFilter ref="C26:BT26">
    <sortState ref="C26:BT42">
      <sortCondition ref="H25"/>
    </sortState>
  </autoFilter>
  <mergeCells count="1">
    <mergeCell ref="C24:G24"/>
  </mergeCells>
  <conditionalFormatting sqref="L27:AO69">
    <cfRule type="cellIs" dxfId="19" priority="23" operator="equal">
      <formula>0</formula>
    </cfRule>
  </conditionalFormatting>
  <conditionalFormatting sqref="L110:AO121 AQ176:BT176 L176:AO176">
    <cfRule type="cellIs" dxfId="18" priority="20" operator="equal">
      <formula>0</formula>
    </cfRule>
  </conditionalFormatting>
  <conditionalFormatting sqref="L74:AO86">
    <cfRule type="cellIs" dxfId="17" priority="22" operator="equal">
      <formula>0</formula>
    </cfRule>
  </conditionalFormatting>
  <conditionalFormatting sqref="L91:AO105">
    <cfRule type="cellIs" dxfId="16" priority="21" operator="equal">
      <formula>0</formula>
    </cfRule>
  </conditionalFormatting>
  <conditionalFormatting sqref="L27:AO32">
    <cfRule type="cellIs" dxfId="15" priority="19" operator="equal">
      <formula>0</formula>
    </cfRule>
  </conditionalFormatting>
  <conditionalFormatting sqref="L33:AO43">
    <cfRule type="cellIs" dxfId="14" priority="18" operator="equal">
      <formula>0</formula>
    </cfRule>
  </conditionalFormatting>
  <conditionalFormatting sqref="L70:AO73">
    <cfRule type="cellIs" dxfId="13" priority="17" operator="equal">
      <formula>0</formula>
    </cfRule>
  </conditionalFormatting>
  <conditionalFormatting sqref="L87:AO90">
    <cfRule type="cellIs" dxfId="12" priority="16" operator="equal">
      <formula>0</formula>
    </cfRule>
  </conditionalFormatting>
  <conditionalFormatting sqref="L106:AO109">
    <cfRule type="cellIs" dxfId="11" priority="15" operator="equal">
      <formula>0</formula>
    </cfRule>
  </conditionalFormatting>
  <conditionalFormatting sqref="AQ150:BT159">
    <cfRule type="cellIs" dxfId="10" priority="4" operator="equal">
      <formula>0</formula>
    </cfRule>
  </conditionalFormatting>
  <conditionalFormatting sqref="AQ161:BT161">
    <cfRule type="cellIs" dxfId="9" priority="2" operator="equal">
      <formula>0</formula>
    </cfRule>
  </conditionalFormatting>
  <conditionalFormatting sqref="L122:AO175 AQ164:BT175">
    <cfRule type="cellIs" dxfId="8" priority="11" operator="equal">
      <formula>0</formula>
    </cfRule>
  </conditionalFormatting>
  <conditionalFormatting sqref="AQ89:BT104">
    <cfRule type="cellIs" dxfId="7" priority="8" operator="equal">
      <formula>0</formula>
    </cfRule>
  </conditionalFormatting>
  <conditionalFormatting sqref="AQ27:BT28">
    <cfRule type="cellIs" dxfId="6" priority="6" operator="equal">
      <formula>0</formula>
    </cfRule>
  </conditionalFormatting>
  <conditionalFormatting sqref="AQ29:BT40">
    <cfRule type="cellIs" dxfId="5" priority="5" operator="equal">
      <formula>0</formula>
    </cfRule>
  </conditionalFormatting>
  <conditionalFormatting sqref="AQ72:BT88">
    <cfRule type="cellIs" dxfId="4" priority="9" operator="equal">
      <formula>0</formula>
    </cfRule>
  </conditionalFormatting>
  <conditionalFormatting sqref="AQ37:BT71 AQ105:BT149">
    <cfRule type="cellIs" dxfId="3" priority="10" operator="equal">
      <formula>0</formula>
    </cfRule>
  </conditionalFormatting>
  <conditionalFormatting sqref="AQ41:BT43">
    <cfRule type="cellIs" dxfId="2" priority="7" operator="equal">
      <formula>0</formula>
    </cfRule>
  </conditionalFormatting>
  <conditionalFormatting sqref="AQ160:BT160">
    <cfRule type="cellIs" dxfId="1" priority="3" operator="equal">
      <formula>0</formula>
    </cfRule>
  </conditionalFormatting>
  <conditionalFormatting sqref="AQ162:BT163">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I164:I1048576</xm:sqref>
        </x14:dataValidation>
        <x14:dataValidation type="list" allowBlank="1" showInputMessage="1" showErrorMessage="1">
          <x14:formula1>
            <xm:f>DropDownList!$H$2:$H$3</xm:f>
          </x14:formula1>
          <xm:sqref>J164:J1048576</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I27:J159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38"/>
  <sheetViews>
    <sheetView tabSelected="1" topLeftCell="A12" zoomScale="110" zoomScaleNormal="110" workbookViewId="0">
      <selection activeCell="C12" sqref="C12"/>
    </sheetView>
  </sheetViews>
  <sheetFormatPr defaultColWidth="9" defaultRowHeight="15"/>
  <cols>
    <col min="1" max="1" width="9" style="12"/>
    <col min="2" max="2" width="39.42578125" style="12" customWidth="1"/>
    <col min="3" max="3" width="11.28515625" style="12" customWidth="1"/>
    <col min="4" max="4" width="13.28515625" style="12" customWidth="1"/>
    <col min="5" max="5" width="12.85546875" style="12" customWidth="1"/>
    <col min="6" max="15" width="13.42578125" style="12" customWidth="1"/>
    <col min="16" max="16" width="9.85546875" style="12" customWidth="1"/>
    <col min="17" max="16384" width="9" style="12"/>
  </cols>
  <sheetData>
    <row r="12" spans="1:17" ht="24" customHeight="1" thickBot="1"/>
    <row r="13" spans="1:17" s="9" customFormat="1" ht="23.45" customHeight="1" thickBot="1">
      <c r="A13" s="587"/>
      <c r="B13" s="587" t="s">
        <v>171</v>
      </c>
      <c r="D13" s="126" t="s">
        <v>175</v>
      </c>
      <c r="E13" s="742"/>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45" t="s">
        <v>681</v>
      </c>
      <c r="C18" s="845"/>
      <c r="D18" s="845"/>
      <c r="E18" s="845"/>
      <c r="F18" s="845"/>
      <c r="G18" s="845"/>
      <c r="H18" s="845"/>
      <c r="I18" s="845"/>
      <c r="J18" s="845"/>
      <c r="K18" s="845"/>
      <c r="L18" s="845"/>
      <c r="M18" s="845"/>
      <c r="N18" s="845"/>
      <c r="O18" s="845"/>
      <c r="P18" s="845"/>
      <c r="Q18" s="845"/>
      <c r="R18" s="845"/>
      <c r="S18" s="845"/>
      <c r="T18" s="845"/>
      <c r="U18" s="845"/>
    </row>
    <row r="21" spans="2:21" ht="21">
      <c r="B21" s="741" t="s">
        <v>771</v>
      </c>
    </row>
    <row r="22" spans="2:21">
      <c r="B22" s="846" t="s">
        <v>772</v>
      </c>
      <c r="C22" s="846" t="s">
        <v>773</v>
      </c>
      <c r="D22" s="846" t="s">
        <v>774</v>
      </c>
      <c r="E22" s="846" t="s">
        <v>775</v>
      </c>
      <c r="F22" s="848" t="s">
        <v>776</v>
      </c>
      <c r="G22" s="849"/>
      <c r="H22" s="849"/>
      <c r="I22" s="849"/>
      <c r="J22" s="849"/>
      <c r="K22" s="849"/>
      <c r="L22" s="849"/>
      <c r="M22" s="849"/>
      <c r="N22" s="849"/>
      <c r="O22" s="849"/>
    </row>
    <row r="23" spans="2:21">
      <c r="B23" s="847"/>
      <c r="C23" s="847"/>
      <c r="D23" s="847"/>
      <c r="E23" s="847"/>
      <c r="F23" s="752" t="s">
        <v>777</v>
      </c>
      <c r="G23" s="752" t="s">
        <v>778</v>
      </c>
      <c r="H23" s="752" t="s">
        <v>779</v>
      </c>
      <c r="I23" s="752" t="s">
        <v>780</v>
      </c>
      <c r="J23" s="752" t="s">
        <v>781</v>
      </c>
      <c r="K23" s="752" t="s">
        <v>782</v>
      </c>
      <c r="L23" s="752" t="s">
        <v>783</v>
      </c>
      <c r="M23" s="752" t="s">
        <v>784</v>
      </c>
      <c r="N23" s="752" t="s">
        <v>785</v>
      </c>
      <c r="O23" s="752" t="s">
        <v>786</v>
      </c>
    </row>
    <row r="24" spans="2:21">
      <c r="B24" s="740" t="s">
        <v>787</v>
      </c>
      <c r="C24" s="753" t="s">
        <v>777</v>
      </c>
      <c r="D24" s="754">
        <v>550188.31000000006</v>
      </c>
      <c r="E24" s="755">
        <v>0.87404999999999999</v>
      </c>
      <c r="F24" s="756">
        <f>$D24*$E24</f>
        <v>480892.09235550003</v>
      </c>
      <c r="G24" s="756">
        <f t="shared" ref="G24:O24" si="0">$D24*$E24</f>
        <v>480892.09235550003</v>
      </c>
      <c r="H24" s="756">
        <f t="shared" si="0"/>
        <v>480892.09235550003</v>
      </c>
      <c r="I24" s="756">
        <f t="shared" si="0"/>
        <v>480892.09235550003</v>
      </c>
      <c r="J24" s="756">
        <f t="shared" si="0"/>
        <v>480892.09235550003</v>
      </c>
      <c r="K24" s="756">
        <f t="shared" si="0"/>
        <v>480892.09235550003</v>
      </c>
      <c r="L24" s="756">
        <f t="shared" si="0"/>
        <v>480892.09235550003</v>
      </c>
      <c r="M24" s="756">
        <f t="shared" si="0"/>
        <v>480892.09235550003</v>
      </c>
      <c r="N24" s="756">
        <f t="shared" si="0"/>
        <v>480892.09235550003</v>
      </c>
      <c r="O24" s="756">
        <f t="shared" si="0"/>
        <v>480892.09235550003</v>
      </c>
    </row>
    <row r="25" spans="2:21">
      <c r="B25" s="740" t="s">
        <v>788</v>
      </c>
      <c r="C25" s="753" t="s">
        <v>777</v>
      </c>
      <c r="D25" s="754">
        <v>173547.56</v>
      </c>
      <c r="E25" s="755">
        <v>0.87404999999999999</v>
      </c>
      <c r="F25" s="756">
        <f t="shared" ref="F25:O29" si="1">$D25*$E25</f>
        <v>151689.24481800001</v>
      </c>
      <c r="G25" s="756">
        <f t="shared" si="1"/>
        <v>151689.24481800001</v>
      </c>
      <c r="H25" s="756">
        <f t="shared" si="1"/>
        <v>151689.24481800001</v>
      </c>
      <c r="I25" s="756">
        <f t="shared" si="1"/>
        <v>151689.24481800001</v>
      </c>
      <c r="J25" s="756">
        <f t="shared" si="1"/>
        <v>151689.24481800001</v>
      </c>
      <c r="K25" s="756">
        <f t="shared" si="1"/>
        <v>151689.24481800001</v>
      </c>
      <c r="L25" s="756">
        <f t="shared" si="1"/>
        <v>151689.24481800001</v>
      </c>
      <c r="M25" s="756">
        <f t="shared" si="1"/>
        <v>151689.24481800001</v>
      </c>
      <c r="N25" s="756">
        <f t="shared" si="1"/>
        <v>151689.24481800001</v>
      </c>
      <c r="O25" s="756">
        <f t="shared" si="1"/>
        <v>151689.24481800001</v>
      </c>
    </row>
    <row r="26" spans="2:21">
      <c r="B26" s="740" t="s">
        <v>789</v>
      </c>
      <c r="C26" s="753" t="s">
        <v>777</v>
      </c>
      <c r="D26" s="754">
        <v>3055661.37</v>
      </c>
      <c r="E26" s="755">
        <v>0.87404999999999999</v>
      </c>
      <c r="F26" s="756">
        <f t="shared" si="1"/>
        <v>2670800.8204485001</v>
      </c>
      <c r="G26" s="756">
        <f t="shared" si="1"/>
        <v>2670800.8204485001</v>
      </c>
      <c r="H26" s="756">
        <f t="shared" si="1"/>
        <v>2670800.8204485001</v>
      </c>
      <c r="I26" s="756">
        <f t="shared" si="1"/>
        <v>2670800.8204485001</v>
      </c>
      <c r="J26" s="756">
        <f t="shared" si="1"/>
        <v>2670800.8204485001</v>
      </c>
      <c r="K26" s="756">
        <f t="shared" si="1"/>
        <v>2670800.8204485001</v>
      </c>
      <c r="L26" s="756">
        <f t="shared" si="1"/>
        <v>2670800.8204485001</v>
      </c>
      <c r="M26" s="756">
        <f t="shared" si="1"/>
        <v>2670800.8204485001</v>
      </c>
      <c r="N26" s="756">
        <f t="shared" si="1"/>
        <v>2670800.8204485001</v>
      </c>
      <c r="O26" s="756">
        <f t="shared" si="1"/>
        <v>2670800.8204485001</v>
      </c>
    </row>
    <row r="27" spans="2:21">
      <c r="B27" s="740" t="s">
        <v>790</v>
      </c>
      <c r="C27" s="753" t="s">
        <v>777</v>
      </c>
      <c r="D27" s="754">
        <v>606966.36</v>
      </c>
      <c r="E27" s="755">
        <v>0.87404999999999999</v>
      </c>
      <c r="F27" s="756">
        <f t="shared" si="1"/>
        <v>530518.94695799996</v>
      </c>
      <c r="G27" s="756">
        <f t="shared" si="1"/>
        <v>530518.94695799996</v>
      </c>
      <c r="H27" s="756">
        <f t="shared" si="1"/>
        <v>530518.94695799996</v>
      </c>
      <c r="I27" s="756">
        <f t="shared" si="1"/>
        <v>530518.94695799996</v>
      </c>
      <c r="J27" s="756">
        <f t="shared" si="1"/>
        <v>530518.94695799996</v>
      </c>
      <c r="K27" s="756">
        <f t="shared" si="1"/>
        <v>530518.94695799996</v>
      </c>
      <c r="L27" s="756">
        <f t="shared" si="1"/>
        <v>530518.94695799996</v>
      </c>
      <c r="M27" s="756">
        <f t="shared" si="1"/>
        <v>530518.94695799996</v>
      </c>
      <c r="N27" s="756">
        <f t="shared" si="1"/>
        <v>530518.94695799996</v>
      </c>
      <c r="O27" s="756">
        <f t="shared" si="1"/>
        <v>530518.94695799996</v>
      </c>
    </row>
    <row r="28" spans="2:21">
      <c r="B28" s="740" t="s">
        <v>791</v>
      </c>
      <c r="C28" s="753" t="s">
        <v>777</v>
      </c>
      <c r="D28" s="754">
        <v>6279</v>
      </c>
      <c r="E28" s="755">
        <v>0.87404999999999999</v>
      </c>
      <c r="F28" s="756">
        <v>0</v>
      </c>
      <c r="G28" s="756">
        <v>0</v>
      </c>
      <c r="H28" s="756">
        <f>$D28*$E28</f>
        <v>5488.1599500000002</v>
      </c>
      <c r="I28" s="756">
        <f t="shared" si="1"/>
        <v>5488.1599500000002</v>
      </c>
      <c r="J28" s="756">
        <f t="shared" si="1"/>
        <v>5488.1599500000002</v>
      </c>
      <c r="K28" s="756">
        <f t="shared" si="1"/>
        <v>5488.1599500000002</v>
      </c>
      <c r="L28" s="756">
        <f t="shared" si="1"/>
        <v>5488.1599500000002</v>
      </c>
      <c r="M28" s="756">
        <f t="shared" si="1"/>
        <v>5488.1599500000002</v>
      </c>
      <c r="N28" s="756">
        <f t="shared" si="1"/>
        <v>5488.1599500000002</v>
      </c>
      <c r="O28" s="756">
        <f t="shared" si="1"/>
        <v>5488.1599500000002</v>
      </c>
    </row>
    <row r="29" spans="2:21">
      <c r="B29" s="740" t="s">
        <v>792</v>
      </c>
      <c r="C29" s="753" t="s">
        <v>777</v>
      </c>
      <c r="D29" s="754">
        <v>8463</v>
      </c>
      <c r="E29" s="755">
        <v>0.87404999999999999</v>
      </c>
      <c r="F29" s="756">
        <v>0</v>
      </c>
      <c r="G29" s="756">
        <v>0</v>
      </c>
      <c r="H29" s="756">
        <f>$D29*$E29</f>
        <v>7397.0851499999999</v>
      </c>
      <c r="I29" s="756">
        <f t="shared" si="1"/>
        <v>7397.0851499999999</v>
      </c>
      <c r="J29" s="756">
        <f t="shared" si="1"/>
        <v>7397.0851499999999</v>
      </c>
      <c r="K29" s="756">
        <f t="shared" si="1"/>
        <v>7397.0851499999999</v>
      </c>
      <c r="L29" s="756">
        <f t="shared" si="1"/>
        <v>7397.0851499999999</v>
      </c>
      <c r="M29" s="756">
        <f t="shared" si="1"/>
        <v>7397.0851499999999</v>
      </c>
      <c r="N29" s="756">
        <f t="shared" si="1"/>
        <v>7397.0851499999999</v>
      </c>
      <c r="O29" s="756">
        <f t="shared" si="1"/>
        <v>7397.0851499999999</v>
      </c>
    </row>
    <row r="30" spans="2:21">
      <c r="B30" s="757" t="s">
        <v>26</v>
      </c>
      <c r="C30" s="758"/>
      <c r="D30" s="759"/>
      <c r="E30" s="760"/>
      <c r="F30" s="761">
        <f>SUM(F24:F29)</f>
        <v>3833901.10458</v>
      </c>
      <c r="G30" s="761">
        <f t="shared" ref="G30:O30" si="2">SUM(G24:G29)</f>
        <v>3833901.10458</v>
      </c>
      <c r="H30" s="761">
        <f t="shared" si="2"/>
        <v>3846786.34968</v>
      </c>
      <c r="I30" s="761">
        <f t="shared" si="2"/>
        <v>3846786.34968</v>
      </c>
      <c r="J30" s="761">
        <f t="shared" si="2"/>
        <v>3846786.34968</v>
      </c>
      <c r="K30" s="761">
        <f t="shared" si="2"/>
        <v>3846786.34968</v>
      </c>
      <c r="L30" s="761">
        <f t="shared" si="2"/>
        <v>3846786.34968</v>
      </c>
      <c r="M30" s="761">
        <f t="shared" si="2"/>
        <v>3846786.34968</v>
      </c>
      <c r="N30" s="761">
        <f t="shared" si="2"/>
        <v>3846786.34968</v>
      </c>
      <c r="O30" s="761">
        <f t="shared" si="2"/>
        <v>3846786.34968</v>
      </c>
    </row>
    <row r="32" spans="2:21">
      <c r="B32" s="8" t="s">
        <v>793</v>
      </c>
    </row>
    <row r="33" spans="2:15">
      <c r="B33" s="757" t="s">
        <v>118</v>
      </c>
      <c r="C33" s="758"/>
      <c r="D33" s="759"/>
      <c r="E33" s="760"/>
      <c r="F33" s="761">
        <v>14825885</v>
      </c>
      <c r="G33" s="761">
        <v>14905560</v>
      </c>
      <c r="H33" s="761">
        <v>14905560</v>
      </c>
      <c r="I33" s="761">
        <v>14902723</v>
      </c>
      <c r="J33" s="761">
        <v>14902723</v>
      </c>
      <c r="K33" s="761">
        <v>14031397</v>
      </c>
      <c r="L33" s="761">
        <v>14031397</v>
      </c>
      <c r="M33" s="761">
        <v>14031397</v>
      </c>
      <c r="N33" s="761">
        <v>13687373</v>
      </c>
      <c r="O33" s="761">
        <v>13687373</v>
      </c>
    </row>
    <row r="35" spans="2:15">
      <c r="B35" s="8" t="s">
        <v>794</v>
      </c>
      <c r="H35" s="16"/>
      <c r="I35" s="16"/>
      <c r="J35" s="16"/>
      <c r="K35" s="16"/>
      <c r="L35" s="16"/>
      <c r="M35" s="16"/>
      <c r="N35" s="16"/>
      <c r="O35" s="16"/>
    </row>
    <row r="36" spans="2:15">
      <c r="B36" s="740" t="s">
        <v>760</v>
      </c>
      <c r="C36" s="753"/>
      <c r="D36" s="754"/>
      <c r="E36" s="755"/>
      <c r="F36" s="756">
        <f>F33-F30</f>
        <v>10991983.89542</v>
      </c>
      <c r="G36" s="756">
        <f t="shared" ref="G36:O36" si="3">G33-G30</f>
        <v>11071658.89542</v>
      </c>
      <c r="H36" s="756">
        <f t="shared" si="3"/>
        <v>11058773.650320001</v>
      </c>
      <c r="I36" s="756">
        <f t="shared" si="3"/>
        <v>11055936.650320001</v>
      </c>
      <c r="J36" s="756">
        <f t="shared" si="3"/>
        <v>11055936.650320001</v>
      </c>
      <c r="K36" s="756">
        <f t="shared" si="3"/>
        <v>10184610.650320001</v>
      </c>
      <c r="L36" s="756">
        <f t="shared" si="3"/>
        <v>10184610.650320001</v>
      </c>
      <c r="M36" s="756">
        <f t="shared" si="3"/>
        <v>10184610.650320001</v>
      </c>
      <c r="N36" s="756">
        <f t="shared" si="3"/>
        <v>9840586.6503200009</v>
      </c>
      <c r="O36" s="756">
        <f t="shared" si="3"/>
        <v>9840586.6503200009</v>
      </c>
    </row>
    <row r="37" spans="2:15">
      <c r="B37" s="740" t="s">
        <v>795</v>
      </c>
      <c r="C37" s="753"/>
      <c r="D37" s="754"/>
      <c r="E37" s="755"/>
      <c r="F37" s="762">
        <f>F30</f>
        <v>3833901.10458</v>
      </c>
      <c r="G37" s="762">
        <f t="shared" ref="G37:O37" si="4">G30</f>
        <v>3833901.10458</v>
      </c>
      <c r="H37" s="762">
        <f t="shared" si="4"/>
        <v>3846786.34968</v>
      </c>
      <c r="I37" s="762">
        <f t="shared" si="4"/>
        <v>3846786.34968</v>
      </c>
      <c r="J37" s="762">
        <f t="shared" si="4"/>
        <v>3846786.34968</v>
      </c>
      <c r="K37" s="762">
        <f t="shared" si="4"/>
        <v>3846786.34968</v>
      </c>
      <c r="L37" s="762">
        <f t="shared" si="4"/>
        <v>3846786.34968</v>
      </c>
      <c r="M37" s="762">
        <f t="shared" si="4"/>
        <v>3846786.34968</v>
      </c>
      <c r="N37" s="762">
        <f t="shared" si="4"/>
        <v>3846786.34968</v>
      </c>
      <c r="O37" s="762">
        <f t="shared" si="4"/>
        <v>3846786.34968</v>
      </c>
    </row>
    <row r="38" spans="2:15">
      <c r="B38" s="757" t="s">
        <v>26</v>
      </c>
      <c r="C38" s="758"/>
      <c r="D38" s="759"/>
      <c r="E38" s="760"/>
      <c r="F38" s="763">
        <f>SUM(F36:F37)</f>
        <v>14825885</v>
      </c>
      <c r="G38" s="763">
        <f t="shared" ref="G38:O38" si="5">SUM(G36:G37)</f>
        <v>14905560</v>
      </c>
      <c r="H38" s="763">
        <f t="shared" si="5"/>
        <v>14905560</v>
      </c>
      <c r="I38" s="763">
        <f t="shared" si="5"/>
        <v>14902723</v>
      </c>
      <c r="J38" s="763">
        <f t="shared" si="5"/>
        <v>14902723</v>
      </c>
      <c r="K38" s="763">
        <f t="shared" si="5"/>
        <v>14031397</v>
      </c>
      <c r="L38" s="763">
        <f t="shared" si="5"/>
        <v>14031397</v>
      </c>
      <c r="M38" s="763">
        <f t="shared" si="5"/>
        <v>14031397</v>
      </c>
      <c r="N38" s="763">
        <f t="shared" si="5"/>
        <v>13687373</v>
      </c>
      <c r="O38" s="763">
        <f t="shared" si="5"/>
        <v>13687373</v>
      </c>
    </row>
  </sheetData>
  <mergeCells count="6">
    <mergeCell ref="B18:U18"/>
    <mergeCell ref="B22:B23"/>
    <mergeCell ref="C22:C23"/>
    <mergeCell ref="D22:D23"/>
    <mergeCell ref="E22:E23"/>
    <mergeCell ref="F22:O22"/>
  </mergeCells>
  <pageMargins left="0.7" right="0.7" top="0.75" bottom="0.75" header="0.3" footer="0.3"/>
  <pageSetup scale="3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28" activePane="bottomLeft" state="frozen"/>
      <selection activeCell="C12" sqref="C12"/>
      <selection pane="bottomLeft" activeCell="U45" sqref="U45"/>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788" t="s">
        <v>505</v>
      </c>
      <c r="D16" s="789"/>
      <c r="E16" s="789"/>
      <c r="F16" s="789"/>
      <c r="G16" s="789"/>
      <c r="H16" s="789"/>
      <c r="I16" s="789"/>
      <c r="J16" s="789"/>
      <c r="K16" s="789"/>
      <c r="L16" s="789"/>
      <c r="M16" s="789"/>
      <c r="N16" s="789"/>
      <c r="O16" s="789"/>
      <c r="P16" s="789"/>
      <c r="Q16" s="789"/>
      <c r="R16" s="789"/>
      <c r="S16" s="789"/>
      <c r="T16" s="789"/>
      <c r="U16" s="789"/>
    </row>
    <row r="17" spans="2:21" ht="55.5" customHeight="1">
      <c r="B17" s="705" t="s">
        <v>636</v>
      </c>
      <c r="C17" s="790" t="s">
        <v>704</v>
      </c>
      <c r="D17" s="790"/>
      <c r="E17" s="790"/>
      <c r="F17" s="790"/>
      <c r="G17" s="790"/>
      <c r="H17" s="790"/>
      <c r="I17" s="790"/>
      <c r="J17" s="790"/>
      <c r="K17" s="790"/>
      <c r="L17" s="790"/>
      <c r="M17" s="790"/>
      <c r="N17" s="790"/>
      <c r="O17" s="790"/>
      <c r="P17" s="790"/>
      <c r="Q17" s="790"/>
      <c r="R17" s="790"/>
      <c r="S17" s="790"/>
      <c r="T17" s="790"/>
      <c r="U17" s="791"/>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84" t="s">
        <v>638</v>
      </c>
      <c r="D23" s="784"/>
      <c r="E23" s="784"/>
      <c r="F23" s="784"/>
      <c r="G23" s="784"/>
      <c r="H23" s="784"/>
      <c r="I23" s="784"/>
      <c r="J23" s="784"/>
      <c r="K23" s="784"/>
      <c r="L23" s="784"/>
      <c r="M23" s="784"/>
      <c r="N23" s="784"/>
      <c r="O23" s="784"/>
      <c r="P23" s="784"/>
      <c r="Q23" s="784"/>
      <c r="R23" s="784"/>
      <c r="S23" s="784"/>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84" t="s">
        <v>639</v>
      </c>
      <c r="D27" s="784"/>
      <c r="E27" s="784"/>
      <c r="F27" s="784"/>
      <c r="G27" s="784"/>
      <c r="H27" s="784"/>
      <c r="I27" s="784"/>
      <c r="J27" s="784"/>
      <c r="K27" s="784"/>
      <c r="L27" s="784"/>
      <c r="M27" s="784"/>
      <c r="N27" s="784"/>
      <c r="O27" s="784"/>
      <c r="P27" s="784"/>
      <c r="Q27" s="784"/>
      <c r="R27" s="784"/>
      <c r="S27" s="784"/>
      <c r="T27" s="784"/>
      <c r="U27" s="785"/>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84" t="s">
        <v>642</v>
      </c>
      <c r="D29" s="784"/>
      <c r="E29" s="784"/>
      <c r="F29" s="784"/>
      <c r="G29" s="784"/>
      <c r="H29" s="784"/>
      <c r="I29" s="784"/>
      <c r="J29" s="784"/>
      <c r="K29" s="784"/>
      <c r="L29" s="784"/>
      <c r="M29" s="784"/>
      <c r="N29" s="784"/>
      <c r="O29" s="784"/>
      <c r="P29" s="784"/>
      <c r="Q29" s="784"/>
      <c r="R29" s="784"/>
      <c r="S29" s="784"/>
      <c r="T29" s="784"/>
      <c r="U29" s="785"/>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644</v>
      </c>
      <c r="C33" s="792" t="s">
        <v>645</v>
      </c>
      <c r="D33" s="792"/>
      <c r="E33" s="792"/>
      <c r="F33" s="792"/>
      <c r="G33" s="792"/>
      <c r="H33" s="792"/>
      <c r="I33" s="792"/>
      <c r="J33" s="792"/>
      <c r="K33" s="792"/>
      <c r="L33" s="792"/>
      <c r="M33" s="792"/>
      <c r="N33" s="792"/>
      <c r="O33" s="792"/>
      <c r="P33" s="792"/>
      <c r="Q33" s="792"/>
      <c r="R33" s="792"/>
      <c r="S33" s="792"/>
      <c r="T33" s="792"/>
      <c r="U33" s="793"/>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646</v>
      </c>
      <c r="C35" s="719" t="s">
        <v>647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648</v>
      </c>
      <c r="C37" s="786" t="s">
        <v>649</v>
      </c>
      <c r="D37" s="786"/>
      <c r="E37" s="786"/>
      <c r="F37" s="786"/>
      <c r="G37" s="786"/>
      <c r="H37" s="786"/>
      <c r="I37" s="786"/>
      <c r="J37" s="786"/>
      <c r="K37" s="786"/>
      <c r="L37" s="786"/>
      <c r="M37" s="786"/>
      <c r="N37" s="786"/>
      <c r="O37" s="786"/>
      <c r="P37" s="786"/>
      <c r="Q37" s="786"/>
      <c r="R37" s="786"/>
      <c r="S37" s="786"/>
      <c r="T37" s="786"/>
      <c r="U37" s="787"/>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650</v>
      </c>
      <c r="C39" s="721" t="s">
        <v>651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c r="B41" s="722"/>
      <c r="C41" s="716"/>
      <c r="D41" s="716"/>
      <c r="E41" s="716"/>
      <c r="F41" s="716"/>
      <c r="G41" s="716"/>
      <c r="H41" s="716"/>
      <c r="I41" s="716"/>
      <c r="J41" s="716"/>
      <c r="K41" s="716"/>
      <c r="L41" s="716"/>
      <c r="M41" s="716"/>
      <c r="N41" s="716"/>
      <c r="O41" s="716"/>
      <c r="P41" s="716"/>
      <c r="Q41" s="716"/>
      <c r="R41" s="716"/>
      <c r="S41" s="716"/>
      <c r="T41" s="716"/>
      <c r="U41" s="717"/>
    </row>
    <row r="42" spans="2:21" ht="15.75">
      <c r="B42" s="718" t="s">
        <v>652</v>
      </c>
      <c r="C42" s="719" t="s">
        <v>653</v>
      </c>
      <c r="D42" s="708"/>
      <c r="E42" s="708"/>
      <c r="F42" s="708"/>
      <c r="G42" s="708"/>
      <c r="H42" s="708"/>
      <c r="I42" s="708"/>
      <c r="J42" s="708"/>
      <c r="K42" s="708"/>
      <c r="L42" s="708"/>
      <c r="M42" s="708"/>
      <c r="N42" s="708"/>
      <c r="O42" s="708"/>
      <c r="P42" s="708"/>
      <c r="Q42" s="708"/>
      <c r="R42" s="708"/>
      <c r="S42" s="708"/>
      <c r="T42" s="708"/>
      <c r="U42" s="709"/>
    </row>
    <row r="43" spans="2:21">
      <c r="B43" s="723"/>
      <c r="C43" s="708"/>
      <c r="D43" s="708"/>
      <c r="E43" s="708"/>
      <c r="F43" s="708"/>
      <c r="G43" s="708"/>
      <c r="H43" s="708"/>
      <c r="I43" s="708"/>
      <c r="J43" s="708"/>
      <c r="K43" s="708"/>
      <c r="L43" s="708"/>
      <c r="M43" s="708"/>
      <c r="N43" s="708"/>
      <c r="O43" s="708"/>
      <c r="P43" s="708"/>
      <c r="Q43" s="708"/>
      <c r="R43" s="708"/>
      <c r="S43" s="708"/>
      <c r="T43" s="708"/>
      <c r="U43" s="709"/>
    </row>
    <row r="44" spans="2:21" ht="36" customHeight="1">
      <c r="B44" s="723"/>
      <c r="C44" s="782" t="s">
        <v>669</v>
      </c>
      <c r="D44" s="782"/>
      <c r="E44" s="782"/>
      <c r="F44" s="782"/>
      <c r="G44" s="782"/>
      <c r="H44" s="782"/>
      <c r="I44" s="782"/>
      <c r="J44" s="782"/>
      <c r="K44" s="782"/>
      <c r="L44" s="782"/>
      <c r="M44" s="782"/>
      <c r="N44" s="782"/>
      <c r="O44" s="782"/>
      <c r="P44" s="782"/>
      <c r="Q44" s="782"/>
      <c r="R44" s="782"/>
      <c r="S44" s="782"/>
      <c r="T44" s="782"/>
      <c r="U44" s="783"/>
    </row>
    <row r="45" spans="2:21">
      <c r="B45" s="723"/>
      <c r="C45" s="724"/>
      <c r="D45" s="708"/>
      <c r="E45" s="708"/>
      <c r="F45" s="708"/>
      <c r="G45" s="708"/>
      <c r="H45" s="708"/>
      <c r="I45" s="708"/>
      <c r="J45" s="708"/>
      <c r="K45" s="708"/>
      <c r="L45" s="708"/>
      <c r="M45" s="708"/>
      <c r="N45" s="708"/>
      <c r="O45" s="708"/>
      <c r="P45" s="708"/>
      <c r="Q45" s="708"/>
      <c r="R45" s="708"/>
      <c r="S45" s="708"/>
      <c r="T45" s="708"/>
      <c r="U45" s="709"/>
    </row>
    <row r="46" spans="2:21" ht="35.25" customHeight="1">
      <c r="B46" s="723"/>
      <c r="C46" s="782" t="s">
        <v>654</v>
      </c>
      <c r="D46" s="782"/>
      <c r="E46" s="782"/>
      <c r="F46" s="782"/>
      <c r="G46" s="782"/>
      <c r="H46" s="782"/>
      <c r="I46" s="782"/>
      <c r="J46" s="782"/>
      <c r="K46" s="782"/>
      <c r="L46" s="782"/>
      <c r="M46" s="782"/>
      <c r="N46" s="782"/>
      <c r="O46" s="782"/>
      <c r="P46" s="782"/>
      <c r="Q46" s="782"/>
      <c r="R46" s="782"/>
      <c r="S46" s="782"/>
      <c r="T46" s="782"/>
      <c r="U46" s="783"/>
    </row>
    <row r="47" spans="2:21">
      <c r="B47" s="723"/>
      <c r="C47" s="724"/>
      <c r="D47" s="708"/>
      <c r="E47" s="708"/>
      <c r="F47" s="708"/>
      <c r="G47" s="708"/>
      <c r="H47" s="708"/>
      <c r="I47" s="708"/>
      <c r="J47" s="708"/>
      <c r="K47" s="708"/>
      <c r="L47" s="708"/>
      <c r="M47" s="708"/>
      <c r="N47" s="708"/>
      <c r="O47" s="708"/>
      <c r="P47" s="708"/>
      <c r="Q47" s="708"/>
      <c r="R47" s="708"/>
      <c r="S47" s="708"/>
      <c r="T47" s="708"/>
      <c r="U47" s="709"/>
    </row>
    <row r="48" spans="2:21" ht="40.5" customHeight="1">
      <c r="B48" s="723"/>
      <c r="C48" s="782" t="s">
        <v>655</v>
      </c>
      <c r="D48" s="782"/>
      <c r="E48" s="782"/>
      <c r="F48" s="782"/>
      <c r="G48" s="782"/>
      <c r="H48" s="782"/>
      <c r="I48" s="782"/>
      <c r="J48" s="782"/>
      <c r="K48" s="782"/>
      <c r="L48" s="782"/>
      <c r="M48" s="782"/>
      <c r="N48" s="782"/>
      <c r="O48" s="782"/>
      <c r="P48" s="782"/>
      <c r="Q48" s="782"/>
      <c r="R48" s="782"/>
      <c r="S48" s="782"/>
      <c r="T48" s="782"/>
      <c r="U48" s="783"/>
    </row>
    <row r="49" spans="2:21">
      <c r="B49" s="723"/>
      <c r="C49" s="724"/>
      <c r="D49" s="708"/>
      <c r="E49" s="708"/>
      <c r="F49" s="708"/>
      <c r="G49" s="708"/>
      <c r="H49" s="708"/>
      <c r="I49" s="708"/>
      <c r="J49" s="708"/>
      <c r="K49" s="708"/>
      <c r="L49" s="708"/>
      <c r="M49" s="708"/>
      <c r="N49" s="708"/>
      <c r="O49" s="708"/>
      <c r="P49" s="708"/>
      <c r="Q49" s="708"/>
      <c r="R49" s="708"/>
      <c r="S49" s="708"/>
      <c r="T49" s="708"/>
      <c r="U49" s="709"/>
    </row>
    <row r="50" spans="2:21" ht="30" customHeight="1">
      <c r="B50" s="723"/>
      <c r="C50" s="782" t="s">
        <v>656</v>
      </c>
      <c r="D50" s="782"/>
      <c r="E50" s="782"/>
      <c r="F50" s="782"/>
      <c r="G50" s="782"/>
      <c r="H50" s="782"/>
      <c r="I50" s="782"/>
      <c r="J50" s="782"/>
      <c r="K50" s="782"/>
      <c r="L50" s="782"/>
      <c r="M50" s="782"/>
      <c r="N50" s="782"/>
      <c r="O50" s="782"/>
      <c r="P50" s="782"/>
      <c r="Q50" s="782"/>
      <c r="R50" s="782"/>
      <c r="S50" s="782"/>
      <c r="T50" s="782"/>
      <c r="U50" s="783"/>
    </row>
    <row r="51" spans="2:21" ht="15.75">
      <c r="B51" s="723"/>
      <c r="C51" s="707"/>
      <c r="D51" s="708"/>
      <c r="E51" s="708"/>
      <c r="F51" s="708"/>
      <c r="G51" s="708"/>
      <c r="H51" s="708"/>
      <c r="I51" s="708"/>
      <c r="J51" s="708"/>
      <c r="K51" s="708"/>
      <c r="L51" s="708"/>
      <c r="M51" s="708"/>
      <c r="N51" s="708"/>
      <c r="O51" s="708"/>
      <c r="P51" s="708"/>
      <c r="Q51" s="708"/>
      <c r="R51" s="708"/>
      <c r="S51" s="708"/>
      <c r="T51" s="708"/>
      <c r="U51" s="709"/>
    </row>
    <row r="52" spans="2:21" ht="31.5" customHeight="1">
      <c r="B52" s="723"/>
      <c r="C52" s="784" t="s">
        <v>668</v>
      </c>
      <c r="D52" s="784"/>
      <c r="E52" s="784"/>
      <c r="F52" s="784"/>
      <c r="G52" s="784"/>
      <c r="H52" s="784"/>
      <c r="I52" s="784"/>
      <c r="J52" s="784"/>
      <c r="K52" s="784"/>
      <c r="L52" s="784"/>
      <c r="M52" s="784"/>
      <c r="N52" s="784"/>
      <c r="O52" s="784"/>
      <c r="P52" s="784"/>
      <c r="Q52" s="784"/>
      <c r="R52" s="784"/>
      <c r="S52" s="784"/>
      <c r="T52" s="784"/>
      <c r="U52" s="785"/>
    </row>
    <row r="53" spans="2:21">
      <c r="B53" s="720"/>
      <c r="C53" s="712"/>
      <c r="D53" s="712"/>
      <c r="E53" s="712"/>
      <c r="F53" s="712"/>
      <c r="G53" s="712"/>
      <c r="H53" s="712"/>
      <c r="I53" s="712"/>
      <c r="J53" s="712"/>
      <c r="K53" s="712"/>
      <c r="L53" s="712"/>
      <c r="M53" s="712"/>
      <c r="N53" s="712"/>
      <c r="O53" s="712"/>
      <c r="P53" s="712"/>
      <c r="Q53" s="712"/>
      <c r="R53" s="712"/>
      <c r="S53" s="712"/>
      <c r="T53" s="712"/>
      <c r="U53" s="713"/>
    </row>
    <row r="54" spans="2:21" ht="48" customHeight="1">
      <c r="B54" s="705" t="s">
        <v>657</v>
      </c>
      <c r="C54" s="786" t="s">
        <v>658</v>
      </c>
      <c r="D54" s="786"/>
      <c r="E54" s="786"/>
      <c r="F54" s="786"/>
      <c r="G54" s="786"/>
      <c r="H54" s="786"/>
      <c r="I54" s="786"/>
      <c r="J54" s="786"/>
      <c r="K54" s="786"/>
      <c r="L54" s="786"/>
      <c r="M54" s="786"/>
      <c r="N54" s="786"/>
      <c r="O54" s="786"/>
      <c r="P54" s="786"/>
      <c r="Q54" s="786"/>
      <c r="R54" s="786"/>
      <c r="S54" s="786"/>
      <c r="T54" s="786"/>
      <c r="U54" s="787"/>
    </row>
    <row r="55" spans="2:21">
      <c r="B55" s="720"/>
      <c r="C55" s="712"/>
      <c r="D55" s="712"/>
      <c r="E55" s="712"/>
      <c r="F55" s="712"/>
      <c r="G55" s="712"/>
      <c r="H55" s="712"/>
      <c r="I55" s="712"/>
      <c r="J55" s="712"/>
      <c r="K55" s="712"/>
      <c r="L55" s="712"/>
      <c r="M55" s="712"/>
      <c r="N55" s="712"/>
      <c r="O55" s="712"/>
      <c r="P55" s="712"/>
      <c r="Q55" s="712"/>
      <c r="R55" s="712"/>
      <c r="S55" s="712"/>
      <c r="T55" s="712"/>
      <c r="U55" s="713"/>
    </row>
    <row r="56" spans="2:21" ht="34.5" customHeight="1">
      <c r="B56" s="705" t="s">
        <v>659</v>
      </c>
      <c r="C56" s="786" t="s">
        <v>660</v>
      </c>
      <c r="D56" s="786"/>
      <c r="E56" s="786"/>
      <c r="F56" s="786"/>
      <c r="G56" s="786"/>
      <c r="H56" s="786"/>
      <c r="I56" s="786"/>
      <c r="J56" s="786"/>
      <c r="K56" s="786"/>
      <c r="L56" s="786"/>
      <c r="M56" s="786"/>
      <c r="N56" s="786"/>
      <c r="O56" s="786"/>
      <c r="P56" s="786"/>
      <c r="Q56" s="786"/>
      <c r="R56" s="786"/>
      <c r="S56" s="786"/>
      <c r="T56" s="786"/>
      <c r="U56" s="787"/>
    </row>
    <row r="57" spans="2:21">
      <c r="B57" s="725"/>
      <c r="C57" s="712"/>
      <c r="D57" s="712"/>
      <c r="E57" s="712"/>
      <c r="F57" s="712"/>
      <c r="G57" s="712"/>
      <c r="H57" s="712"/>
      <c r="I57" s="712"/>
      <c r="J57" s="712"/>
      <c r="K57" s="712"/>
      <c r="L57" s="712"/>
      <c r="M57" s="712"/>
      <c r="N57" s="712"/>
      <c r="O57" s="712"/>
      <c r="P57" s="712"/>
      <c r="Q57" s="712"/>
      <c r="R57" s="712"/>
      <c r="S57" s="712"/>
      <c r="T57" s="712"/>
      <c r="U57" s="713"/>
    </row>
    <row r="58" spans="2:21" ht="30.75" customHeight="1">
      <c r="B58" s="714" t="s">
        <v>661</v>
      </c>
      <c r="C58" s="726" t="s">
        <v>662</v>
      </c>
      <c r="D58" s="727"/>
      <c r="E58" s="727"/>
      <c r="F58" s="727"/>
      <c r="G58" s="727"/>
      <c r="H58" s="727"/>
      <c r="I58" s="727"/>
      <c r="J58" s="727"/>
      <c r="K58" s="727"/>
      <c r="L58" s="727"/>
      <c r="M58" s="727"/>
      <c r="N58" s="727"/>
      <c r="O58" s="727"/>
      <c r="P58" s="727"/>
      <c r="Q58" s="727"/>
      <c r="R58" s="727"/>
      <c r="S58" s="727"/>
      <c r="T58" s="727"/>
      <c r="U58" s="728"/>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zoomScale="90" zoomScaleNormal="90" workbookViewId="0">
      <selection activeCell="C12" sqref="C12"/>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5" t="s">
        <v>699</v>
      </c>
      <c r="C3" s="796"/>
      <c r="D3" s="796"/>
      <c r="E3" s="796"/>
      <c r="F3" s="797"/>
      <c r="G3" s="122"/>
    </row>
    <row r="4" spans="2:20" ht="16.5" customHeight="1">
      <c r="B4" s="798"/>
      <c r="C4" s="799"/>
      <c r="D4" s="799"/>
      <c r="E4" s="799"/>
      <c r="F4" s="800"/>
      <c r="G4" s="122"/>
    </row>
    <row r="5" spans="2:20" ht="71.25" customHeight="1">
      <c r="B5" s="798"/>
      <c r="C5" s="799"/>
      <c r="D5" s="799"/>
      <c r="E5" s="799"/>
      <c r="F5" s="800"/>
      <c r="G5" s="122"/>
    </row>
    <row r="6" spans="2:20" ht="21.75" customHeight="1">
      <c r="B6" s="801"/>
      <c r="C6" s="802"/>
      <c r="D6" s="802"/>
      <c r="E6" s="802"/>
      <c r="F6" s="803"/>
      <c r="G6" s="122"/>
    </row>
    <row r="8" spans="2:20" ht="21">
      <c r="B8" s="794" t="s">
        <v>481</v>
      </c>
      <c r="C8" s="794"/>
      <c r="D8" s="794"/>
      <c r="E8" s="794"/>
      <c r="F8" s="794"/>
      <c r="G8" s="79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t="s">
        <v>416</v>
      </c>
      <c r="C13" s="124" t="s">
        <v>631</v>
      </c>
      <c r="G13" s="109"/>
      <c r="L13" s="33"/>
      <c r="M13" s="33"/>
      <c r="N13" s="33"/>
      <c r="O13" s="33"/>
      <c r="P13" s="33"/>
      <c r="Q13" s="68"/>
      <c r="S13" s="8"/>
      <c r="T13" s="8"/>
    </row>
    <row r="14" spans="2:20" s="9" customFormat="1" ht="26.25" customHeight="1" thickBot="1">
      <c r="B14" s="102" t="s">
        <v>416</v>
      </c>
      <c r="C14" s="172" t="s">
        <v>626</v>
      </c>
      <c r="G14" s="123"/>
      <c r="L14" s="33"/>
      <c r="M14" s="33"/>
      <c r="N14" s="33"/>
      <c r="O14" s="33"/>
      <c r="P14" s="33"/>
      <c r="Q14" s="68"/>
      <c r="S14" s="8"/>
      <c r="T14" s="8"/>
    </row>
    <row r="15" spans="2:20" s="9" customFormat="1" ht="26.25" customHeight="1" thickBot="1">
      <c r="B15" s="102" t="s">
        <v>416</v>
      </c>
      <c r="C15" s="172" t="s">
        <v>627</v>
      </c>
      <c r="G15" s="123"/>
      <c r="L15" s="33"/>
      <c r="M15" s="33"/>
      <c r="N15" s="33"/>
      <c r="O15" s="33"/>
      <c r="P15" s="33"/>
      <c r="Q15" s="68"/>
      <c r="S15" s="8"/>
      <c r="T15" s="8"/>
    </row>
    <row r="16" spans="2:20" s="9" customFormat="1" ht="26.25" customHeight="1" thickBot="1">
      <c r="B16" s="102" t="s">
        <v>416</v>
      </c>
      <c r="C16" s="172" t="s">
        <v>628</v>
      </c>
      <c r="G16" s="123"/>
      <c r="L16" s="33"/>
      <c r="M16" s="33"/>
      <c r="N16" s="33"/>
      <c r="O16" s="33"/>
      <c r="P16" s="33"/>
      <c r="Q16" s="68"/>
      <c r="S16" s="8"/>
      <c r="T16" s="8"/>
    </row>
    <row r="17" spans="2:20" s="9" customFormat="1" ht="26.25" customHeight="1" thickBot="1">
      <c r="B17" s="102" t="s">
        <v>416</v>
      </c>
      <c r="C17" s="124" t="s">
        <v>629</v>
      </c>
      <c r="G17" s="109"/>
      <c r="L17" s="33"/>
      <c r="M17" s="33"/>
      <c r="N17" s="33"/>
      <c r="O17" s="33"/>
      <c r="P17" s="33"/>
      <c r="Q17" s="68"/>
      <c r="S17" s="8"/>
      <c r="T17" s="8"/>
    </row>
    <row r="18" spans="2:20" s="9" customFormat="1" ht="26.25" customHeight="1" thickBot="1">
      <c r="B18" s="102" t="s">
        <v>416</v>
      </c>
      <c r="C18" s="124" t="s">
        <v>630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6" t="s">
        <v>543</v>
      </c>
      <c r="C21" s="652" t="s">
        <v>437</v>
      </c>
      <c r="D21" s="655" t="s">
        <v>443</v>
      </c>
      <c r="E21" s="659" t="s">
        <v>593</v>
      </c>
      <c r="F21" s="655" t="s">
        <v>448</v>
      </c>
      <c r="G21" s="174"/>
      <c r="M21" s="644"/>
      <c r="T21" s="644"/>
    </row>
    <row r="22" spans="2:20" s="103" customFormat="1" ht="47.45" customHeight="1">
      <c r="B22" s="647" t="s">
        <v>458</v>
      </c>
      <c r="C22" s="653" t="s">
        <v>438</v>
      </c>
      <c r="D22" s="656" t="s">
        <v>444</v>
      </c>
      <c r="E22" s="660" t="s">
        <v>593</v>
      </c>
      <c r="F22" s="656" t="s">
        <v>448</v>
      </c>
      <c r="G22" s="174"/>
      <c r="M22" s="644"/>
      <c r="T22" s="644"/>
    </row>
    <row r="23" spans="2:20" s="103" customFormat="1" ht="45.6" customHeight="1">
      <c r="B23" s="647" t="s">
        <v>455</v>
      </c>
      <c r="C23" s="653" t="s">
        <v>438</v>
      </c>
      <c r="D23" s="656" t="s">
        <v>445</v>
      </c>
      <c r="E23" s="660" t="s">
        <v>593</v>
      </c>
      <c r="F23" s="656" t="s">
        <v>448</v>
      </c>
      <c r="G23" s="174"/>
      <c r="M23" s="644"/>
      <c r="T23" s="644"/>
    </row>
    <row r="24" spans="2:20" s="103" customFormat="1" ht="32.25" customHeight="1">
      <c r="B24" s="648" t="s">
        <v>456</v>
      </c>
      <c r="C24" s="653" t="s">
        <v>437</v>
      </c>
      <c r="D24" s="656" t="s">
        <v>446</v>
      </c>
      <c r="E24" s="661" t="s">
        <v>610</v>
      </c>
      <c r="F24" s="664"/>
      <c r="G24" s="174"/>
      <c r="M24" s="644"/>
      <c r="T24" s="644"/>
    </row>
    <row r="25" spans="2:20" s="103" customFormat="1" ht="30.75" customHeight="1">
      <c r="B25" s="649" t="s">
        <v>541</v>
      </c>
      <c r="C25" s="653" t="s">
        <v>437</v>
      </c>
      <c r="D25" s="656"/>
      <c r="E25" s="661"/>
      <c r="F25" s="664"/>
      <c r="G25" s="174"/>
      <c r="M25" s="644"/>
      <c r="T25" s="644"/>
    </row>
    <row r="26" spans="2:20" s="103" customFormat="1" ht="32.25" customHeight="1">
      <c r="B26" s="650" t="s">
        <v>542</v>
      </c>
      <c r="C26" s="653" t="s">
        <v>437</v>
      </c>
      <c r="D26" s="657" t="s">
        <v>538</v>
      </c>
      <c r="E26" s="661"/>
      <c r="F26" s="664"/>
      <c r="G26" s="174"/>
      <c r="M26" s="644"/>
      <c r="T26" s="644"/>
    </row>
    <row r="27" spans="2:20" s="103" customFormat="1" ht="27" customHeight="1">
      <c r="B27" s="648" t="s">
        <v>457</v>
      </c>
      <c r="C27" s="653" t="s">
        <v>440</v>
      </c>
      <c r="D27" s="656" t="s">
        <v>482</v>
      </c>
      <c r="E27" s="661" t="s">
        <v>459</v>
      </c>
      <c r="F27" s="664"/>
      <c r="G27" s="174"/>
      <c r="M27" s="644"/>
      <c r="T27" s="644"/>
    </row>
    <row r="28" spans="2:20" s="103" customFormat="1" ht="27" customHeight="1">
      <c r="B28" s="650" t="s">
        <v>452</v>
      </c>
      <c r="C28" s="653" t="s">
        <v>437</v>
      </c>
      <c r="D28" s="656"/>
      <c r="E28" s="661"/>
      <c r="F28" s="656" t="s">
        <v>407</v>
      </c>
      <c r="G28" s="174"/>
      <c r="M28" s="644"/>
      <c r="T28" s="644"/>
    </row>
    <row r="29" spans="2:20" s="103" customFormat="1" ht="32.25" customHeight="1">
      <c r="B29" s="648" t="s">
        <v>207</v>
      </c>
      <c r="C29" s="653" t="s">
        <v>442</v>
      </c>
      <c r="D29" s="656" t="s">
        <v>555</v>
      </c>
      <c r="E29" s="662"/>
      <c r="F29" s="656" t="s">
        <v>554</v>
      </c>
      <c r="G29" s="645"/>
      <c r="M29" s="644"/>
    </row>
    <row r="30" spans="2:20" s="103" customFormat="1" ht="27.75" customHeight="1">
      <c r="B30" s="651" t="s">
        <v>539</v>
      </c>
      <c r="C30" s="654" t="s">
        <v>441</v>
      </c>
      <c r="D30" s="658"/>
      <c r="E30" s="663"/>
      <c r="F30" s="658"/>
      <c r="G30" s="645"/>
      <c r="M30" s="644"/>
    </row>
    <row r="31" spans="2:20" s="103" customFormat="1" ht="23.25" customHeight="1">
      <c r="C31" s="175"/>
      <c r="D31" s="175"/>
      <c r="E31" s="175"/>
      <c r="G31" s="645"/>
      <c r="M31" s="644"/>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2016</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opLeftCell="C12" zoomScale="80" zoomScaleNormal="80" workbookViewId="0">
      <selection activeCell="C12" sqref="C12"/>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720</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721</v>
      </c>
      <c r="E14" s="130"/>
      <c r="F14" s="124" t="s">
        <v>548</v>
      </c>
      <c r="H14" s="780" t="s">
        <v>812</v>
      </c>
      <c r="J14" s="124" t="s">
        <v>515</v>
      </c>
      <c r="L14" s="132"/>
      <c r="N14" s="103"/>
      <c r="Q14" s="99"/>
      <c r="R14" s="96"/>
    </row>
    <row r="15" spans="2:22" ht="26.25" customHeight="1" thickBot="1">
      <c r="B15" s="124" t="s">
        <v>424</v>
      </c>
      <c r="C15" s="106"/>
      <c r="D15" s="541" t="s">
        <v>722</v>
      </c>
      <c r="F15" s="124" t="s">
        <v>414</v>
      </c>
      <c r="G15" s="127"/>
      <c r="H15" s="541" t="s">
        <v>724</v>
      </c>
      <c r="I15" s="17"/>
      <c r="J15" s="124" t="s">
        <v>516</v>
      </c>
      <c r="L15" s="132"/>
      <c r="M15" s="103"/>
      <c r="Q15" s="108"/>
      <c r="R15" s="96"/>
    </row>
    <row r="16" spans="2:22" ht="28.5" customHeight="1" thickBot="1">
      <c r="B16" s="124" t="s">
        <v>454</v>
      </c>
      <c r="C16" s="106"/>
      <c r="D16" s="542" t="s">
        <v>723</v>
      </c>
      <c r="E16" s="103"/>
      <c r="F16" s="124" t="s">
        <v>434</v>
      </c>
      <c r="G16" s="125"/>
      <c r="H16" s="542" t="s">
        <v>725</v>
      </c>
      <c r="I16" s="103"/>
      <c r="K16" s="195"/>
      <c r="L16" s="195"/>
      <c r="M16" s="195"/>
      <c r="N16" s="195"/>
      <c r="Q16" s="115"/>
      <c r="R16" s="96"/>
    </row>
    <row r="17" spans="1:21" ht="29.25" customHeight="1">
      <c r="B17" s="124" t="s">
        <v>421</v>
      </c>
      <c r="C17" s="106"/>
      <c r="D17" s="732">
        <v>1404911</v>
      </c>
      <c r="E17" s="121"/>
      <c r="F17" s="739" t="s">
        <v>672</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SUM(R54,R57,R60,R63,R66,R69,R72,R75,R78,R81)</f>
        <v>1024955.3444757813</v>
      </c>
      <c r="I19" s="17"/>
      <c r="J19" s="115"/>
      <c r="K19" s="115"/>
      <c r="L19" s="115"/>
      <c r="M19" s="115"/>
      <c r="N19" s="115"/>
      <c r="P19" s="115"/>
      <c r="Q19" s="115"/>
      <c r="R19" s="96"/>
    </row>
    <row r="20" spans="1:21" ht="27.75" customHeight="1" thickBot="1">
      <c r="E20" s="9"/>
      <c r="F20" s="124" t="s">
        <v>436</v>
      </c>
      <c r="G20" s="602" t="s">
        <v>364</v>
      </c>
      <c r="H20" s="131">
        <f>-SUM(R55,R58,R61,R64,R67,R70,R73,R76,R79,R82)</f>
        <v>321298.78539999999</v>
      </c>
      <c r="I20" s="17"/>
      <c r="J20" s="115"/>
      <c r="P20" s="115"/>
      <c r="Q20" s="115"/>
      <c r="R20" s="96"/>
    </row>
    <row r="21" spans="1:21" ht="27.75" customHeight="1" thickBot="1">
      <c r="C21" s="32"/>
      <c r="D21" s="32"/>
      <c r="E21" s="32"/>
      <c r="F21" s="124" t="s">
        <v>408</v>
      </c>
      <c r="G21" s="602" t="s">
        <v>365</v>
      </c>
      <c r="H21" s="188">
        <f>R84</f>
        <v>12758.407650067973</v>
      </c>
      <c r="I21" s="103"/>
      <c r="P21" s="115"/>
      <c r="Q21" s="115"/>
      <c r="R21" s="96"/>
    </row>
    <row r="22" spans="1:21" ht="27.75" customHeight="1">
      <c r="C22" s="32"/>
      <c r="D22" s="32"/>
      <c r="E22" s="32"/>
      <c r="F22" s="124" t="s">
        <v>510</v>
      </c>
      <c r="G22" s="602" t="s">
        <v>449</v>
      </c>
      <c r="H22" s="188">
        <f>H19-H20+H21</f>
        <v>716414.96672584931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6" t="s">
        <v>679</v>
      </c>
      <c r="C26" s="806"/>
      <c r="D26" s="806"/>
      <c r="E26" s="806"/>
      <c r="F26" s="806"/>
      <c r="G26" s="806"/>
    </row>
    <row r="27" spans="1:21" ht="14.25" customHeight="1">
      <c r="A27" s="28"/>
      <c r="B27" s="547"/>
      <c r="C27" s="547"/>
      <c r="D27" s="537"/>
      <c r="E27" s="537"/>
      <c r="F27" s="537"/>
      <c r="G27" s="547"/>
    </row>
    <row r="28" spans="1:21" s="17" customFormat="1" ht="27" customHeight="1">
      <c r="B28" s="809" t="s">
        <v>507</v>
      </c>
      <c r="C28" s="810"/>
      <c r="D28" s="133" t="s">
        <v>41</v>
      </c>
      <c r="E28" s="134" t="s">
        <v>670</v>
      </c>
      <c r="F28" s="134" t="s">
        <v>408</v>
      </c>
      <c r="G28" s="135" t="s">
        <v>409</v>
      </c>
      <c r="T28" s="136"/>
      <c r="U28" s="136"/>
    </row>
    <row r="29" spans="1:21" ht="20.25" customHeight="1">
      <c r="B29" s="804" t="s">
        <v>29</v>
      </c>
      <c r="C29" s="805"/>
      <c r="D29" s="637" t="s">
        <v>27</v>
      </c>
      <c r="E29" s="138">
        <f>SUM(D54:D82)</f>
        <v>0</v>
      </c>
      <c r="F29" s="139">
        <f>D84</f>
        <v>0</v>
      </c>
      <c r="G29" s="138">
        <f>E29+F29</f>
        <v>0</v>
      </c>
    </row>
    <row r="30" spans="1:21" ht="20.25" customHeight="1">
      <c r="B30" s="804" t="s">
        <v>726</v>
      </c>
      <c r="C30" s="805"/>
      <c r="D30" s="637" t="s">
        <v>27</v>
      </c>
      <c r="E30" s="140">
        <f>SUM(E54:E82)</f>
        <v>82534.563019270921</v>
      </c>
      <c r="F30" s="141">
        <f>E84</f>
        <v>1496.1256921267911</v>
      </c>
      <c r="G30" s="140">
        <f>E30+F30</f>
        <v>84030.688711397714</v>
      </c>
    </row>
    <row r="31" spans="1:21" ht="20.25" customHeight="1">
      <c r="B31" s="804" t="s">
        <v>727</v>
      </c>
      <c r="C31" s="805"/>
      <c r="D31" s="637" t="s">
        <v>28</v>
      </c>
      <c r="E31" s="140">
        <f>SUM(F54:F82)</f>
        <v>639957.4475824543</v>
      </c>
      <c r="F31" s="141">
        <f>F84</f>
        <v>11603.197454355637</v>
      </c>
      <c r="G31" s="140">
        <f>E31+F31</f>
        <v>651560.64503680996</v>
      </c>
    </row>
    <row r="32" spans="1:21" ht="20.25" customHeight="1">
      <c r="B32" s="804" t="s">
        <v>728</v>
      </c>
      <c r="C32" s="805"/>
      <c r="D32" s="637" t="s">
        <v>28</v>
      </c>
      <c r="E32" s="140">
        <f>SUM(G54:G82)</f>
        <v>-18835.451525943943</v>
      </c>
      <c r="F32" s="141">
        <f>G84</f>
        <v>-340.91549641445539</v>
      </c>
      <c r="G32" s="140">
        <f>E32+F32</f>
        <v>-19176.367022358398</v>
      </c>
    </row>
    <row r="33" spans="2:22" ht="20.25" customHeight="1">
      <c r="B33" s="804" t="s">
        <v>31</v>
      </c>
      <c r="C33" s="805"/>
      <c r="D33" s="637" t="s">
        <v>28</v>
      </c>
      <c r="E33" s="140">
        <f>SUM(H54:H82)</f>
        <v>0</v>
      </c>
      <c r="F33" s="141">
        <f>H84</f>
        <v>0</v>
      </c>
      <c r="G33" s="140">
        <f>E33+F33</f>
        <v>0</v>
      </c>
    </row>
    <row r="34" spans="2:22" ht="20.25" customHeight="1">
      <c r="B34" s="804"/>
      <c r="C34" s="805"/>
      <c r="D34" s="637"/>
      <c r="E34" s="140">
        <f>SUM(I54:I82)</f>
        <v>0</v>
      </c>
      <c r="F34" s="141">
        <f>I84</f>
        <v>0</v>
      </c>
      <c r="G34" s="140">
        <f t="shared" ref="G34" si="0">E34+F34</f>
        <v>0</v>
      </c>
    </row>
    <row r="35" spans="2:22" ht="20.25" customHeight="1">
      <c r="B35" s="804"/>
      <c r="C35" s="805"/>
      <c r="D35" s="637"/>
      <c r="E35" s="140">
        <f>SUM(J54:J82)</f>
        <v>0</v>
      </c>
      <c r="F35" s="141">
        <f>J84</f>
        <v>0</v>
      </c>
      <c r="G35" s="140">
        <f>E35+F35</f>
        <v>0</v>
      </c>
    </row>
    <row r="36" spans="2:22" ht="20.25" customHeight="1">
      <c r="B36" s="804"/>
      <c r="C36" s="805"/>
      <c r="D36" s="637"/>
      <c r="E36" s="140">
        <f>SUM(K54:K82)</f>
        <v>0</v>
      </c>
      <c r="F36" s="141">
        <f>K84</f>
        <v>0</v>
      </c>
      <c r="G36" s="140">
        <f t="shared" ref="G36:G39" si="1">E36+F36</f>
        <v>0</v>
      </c>
    </row>
    <row r="37" spans="2:22" ht="20.25" customHeight="1">
      <c r="B37" s="804"/>
      <c r="C37" s="805"/>
      <c r="D37" s="637"/>
      <c r="E37" s="140">
        <f>SUM(L54:L82)</f>
        <v>0</v>
      </c>
      <c r="F37" s="141">
        <f>L84</f>
        <v>0</v>
      </c>
      <c r="G37" s="140">
        <f t="shared" si="1"/>
        <v>0</v>
      </c>
    </row>
    <row r="38" spans="2:22" ht="20.25" customHeight="1">
      <c r="B38" s="804"/>
      <c r="C38" s="805"/>
      <c r="D38" s="637"/>
      <c r="E38" s="140">
        <f>SUM(M54:M82)</f>
        <v>0</v>
      </c>
      <c r="F38" s="141">
        <f>M84</f>
        <v>0</v>
      </c>
      <c r="G38" s="140">
        <f t="shared" si="1"/>
        <v>0</v>
      </c>
    </row>
    <row r="39" spans="2:22" ht="20.25" customHeight="1">
      <c r="B39" s="804"/>
      <c r="C39" s="805"/>
      <c r="D39" s="637"/>
      <c r="E39" s="140">
        <f>SUM(N54:N82)</f>
        <v>0</v>
      </c>
      <c r="F39" s="141">
        <f>N84</f>
        <v>0</v>
      </c>
      <c r="G39" s="140">
        <f t="shared" si="1"/>
        <v>0</v>
      </c>
    </row>
    <row r="40" spans="2:22" ht="20.25" customHeight="1">
      <c r="B40" s="804"/>
      <c r="C40" s="805"/>
      <c r="D40" s="637"/>
      <c r="E40" s="140">
        <f>SUM(O54:O82)</f>
        <v>0</v>
      </c>
      <c r="F40" s="141">
        <f>O84</f>
        <v>0</v>
      </c>
      <c r="G40" s="140">
        <f>E40+F40</f>
        <v>0</v>
      </c>
    </row>
    <row r="41" spans="2:22" ht="20.25" customHeight="1">
      <c r="B41" s="804"/>
      <c r="C41" s="805"/>
      <c r="D41" s="637"/>
      <c r="E41" s="140">
        <f>SUM(P54:P82)</f>
        <v>0</v>
      </c>
      <c r="F41" s="141">
        <f>P84</f>
        <v>0</v>
      </c>
      <c r="G41" s="140">
        <f>E41+F41</f>
        <v>0</v>
      </c>
    </row>
    <row r="42" spans="2:22" ht="20.25" customHeight="1">
      <c r="B42" s="804"/>
      <c r="C42" s="805"/>
      <c r="D42" s="638"/>
      <c r="E42" s="142">
        <f>SUM(Q54:Q82)</f>
        <v>0</v>
      </c>
      <c r="F42" s="143">
        <f>Q84</f>
        <v>0</v>
      </c>
      <c r="G42" s="142">
        <f>E42+F42</f>
        <v>0</v>
      </c>
    </row>
    <row r="43" spans="2:22" s="8" customFormat="1" ht="21" customHeight="1">
      <c r="B43" s="807" t="s">
        <v>26</v>
      </c>
      <c r="C43" s="808"/>
      <c r="D43" s="137"/>
      <c r="E43" s="144">
        <f>SUM(E29:E42)</f>
        <v>703656.55907578126</v>
      </c>
      <c r="F43" s="144">
        <f>SUM(F29:F42)</f>
        <v>12758.407650067973</v>
      </c>
      <c r="G43" s="144">
        <f>SUM(G29:G42)</f>
        <v>716414.96672584931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6" t="s">
        <v>613</v>
      </c>
      <c r="C48" s="806"/>
      <c r="D48" s="806"/>
      <c r="E48" s="806"/>
      <c r="F48" s="806"/>
      <c r="G48" s="806"/>
      <c r="H48" s="806"/>
      <c r="I48" s="806"/>
      <c r="J48" s="806"/>
      <c r="K48" s="806"/>
      <c r="L48" s="806"/>
      <c r="M48" s="616"/>
      <c r="N48" s="105"/>
      <c r="O48" s="105"/>
      <c r="P48" s="105"/>
      <c r="Q48" s="105"/>
      <c r="R48" s="105"/>
      <c r="T48" s="37"/>
      <c r="U48" s="19"/>
      <c r="V48" s="38"/>
    </row>
    <row r="49" spans="2:22" s="28" customFormat="1" ht="41.1" customHeight="1">
      <c r="B49" s="806" t="s">
        <v>562</v>
      </c>
      <c r="C49" s="806"/>
      <c r="D49" s="806"/>
      <c r="E49" s="806"/>
      <c r="F49" s="806"/>
      <c r="G49" s="806"/>
      <c r="H49" s="806"/>
      <c r="I49" s="806"/>
      <c r="J49" s="806"/>
      <c r="K49" s="806"/>
      <c r="L49" s="806"/>
      <c r="M49" s="616"/>
      <c r="N49" s="105"/>
      <c r="O49" s="105"/>
      <c r="P49" s="105"/>
      <c r="Q49" s="105"/>
      <c r="R49" s="105"/>
      <c r="T49" s="37"/>
      <c r="U49" s="19"/>
      <c r="V49" s="38"/>
    </row>
    <row r="50" spans="2:22" s="28" customFormat="1" ht="18" customHeight="1">
      <c r="B50" s="806" t="s">
        <v>678</v>
      </c>
      <c r="C50" s="806"/>
      <c r="D50" s="806"/>
      <c r="E50" s="806"/>
      <c r="F50" s="806"/>
      <c r="G50" s="806"/>
      <c r="H50" s="806"/>
      <c r="I50" s="806"/>
      <c r="J50" s="806"/>
      <c r="K50" s="806"/>
      <c r="L50" s="806"/>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 &lt;50 kW</v>
      </c>
      <c r="F52" s="135" t="str">
        <f>IF($B31&lt;&gt;"",$B31,"")</f>
        <v>GS &gt;50 kW</v>
      </c>
      <c r="G52" s="135" t="str">
        <f>IF($B32&lt;&gt;"",$B32,"")</f>
        <v>Large User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LRAM'!Y394</f>
        <v>0</v>
      </c>
      <c r="E69" s="156">
        <f>'5.  2015-2020 LRAM'!Z394</f>
        <v>0</v>
      </c>
      <c r="F69" s="156">
        <f>'5.  2015-2020 LRAM'!AA394</f>
        <v>0</v>
      </c>
      <c r="G69" s="156">
        <f>'5.  2015-2020 LRAM'!AB394</f>
        <v>0</v>
      </c>
      <c r="H69" s="156">
        <f>'5.  2015-2020 LRAM'!AC394</f>
        <v>0</v>
      </c>
      <c r="I69" s="156">
        <f>'5.  2015-2020 LRAM'!AD394</f>
        <v>0</v>
      </c>
      <c r="J69" s="156">
        <f>'5.  2015-2020 LRAM'!AE394</f>
        <v>0</v>
      </c>
      <c r="K69" s="156">
        <f>'5.  2015-2020 LRAM'!AF394</f>
        <v>0</v>
      </c>
      <c r="L69" s="156">
        <f>'5.  2015-2020 LRAM'!AG394</f>
        <v>0</v>
      </c>
      <c r="M69" s="156">
        <f>'5.  2015-2020 LRAM'!AH394</f>
        <v>0</v>
      </c>
      <c r="N69" s="156">
        <f>'5.  2015-2020 LRAM'!AI394</f>
        <v>0</v>
      </c>
      <c r="O69" s="156">
        <f>'5.  2015-2020 LRAM'!AJ394</f>
        <v>0</v>
      </c>
      <c r="P69" s="156">
        <f>'5.  2015-2020 LRAM'!AK394</f>
        <v>0</v>
      </c>
      <c r="Q69" s="156">
        <f>'5.  2015-2020 LRAM'!AL394</f>
        <v>0</v>
      </c>
      <c r="R69" s="157">
        <f>SUM(D69:Q69)</f>
        <v>0</v>
      </c>
      <c r="U69" s="152"/>
      <c r="V69" s="153"/>
    </row>
    <row r="70" spans="2:22" s="163" customFormat="1">
      <c r="B70" s="154" t="s">
        <v>224</v>
      </c>
      <c r="C70" s="155"/>
      <c r="D70" s="156">
        <f>-'5.  2015-2020 LRAM'!Y395</f>
        <v>0</v>
      </c>
      <c r="E70" s="156">
        <f>-'5.  2015-2020 LRAM'!Z395</f>
        <v>0</v>
      </c>
      <c r="F70" s="156">
        <f>-'5.  2015-2020 LRAM'!AA395</f>
        <v>0</v>
      </c>
      <c r="G70" s="156">
        <f>-'5.  2015-2020 LRAM'!AB395</f>
        <v>0</v>
      </c>
      <c r="H70" s="156">
        <f>-'5.  2015-2020 LRAM'!AC395</f>
        <v>0</v>
      </c>
      <c r="I70" s="156">
        <f>-'5.  2015-2020 LRAM'!AD395</f>
        <v>0</v>
      </c>
      <c r="J70" s="156">
        <f>-'5.  2015-2020 LRAM'!AE395</f>
        <v>0</v>
      </c>
      <c r="K70" s="156">
        <f>-'5.  2015-2020 LRAM'!AF395</f>
        <v>0</v>
      </c>
      <c r="L70" s="156">
        <f>-'5.  2015-2020 LRAM'!AG395</f>
        <v>0</v>
      </c>
      <c r="M70" s="156">
        <f>-'5.  2015-2020 LRAM'!AH395</f>
        <v>0</v>
      </c>
      <c r="N70" s="156">
        <f>-'5.  2015-2020 LRAM'!AI395</f>
        <v>0</v>
      </c>
      <c r="O70" s="156">
        <f>-'5.  2015-2020 LRAM'!AJ395</f>
        <v>0</v>
      </c>
      <c r="P70" s="156">
        <f>-'5.  2015-2020 LRAM'!AK395</f>
        <v>0</v>
      </c>
      <c r="Q70" s="156">
        <f>-'5.  2015-2020 LRAM'!AL395</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LRAM'!Y593</f>
        <v>0</v>
      </c>
      <c r="E72" s="156">
        <f>'5.  2015-2020 LRAM'!Z593</f>
        <v>0</v>
      </c>
      <c r="F72" s="156">
        <f>'5.  2015-2020 LRAM'!AA593</f>
        <v>0</v>
      </c>
      <c r="G72" s="156">
        <f>'5.  2015-2020 LRAM'!AB593</f>
        <v>0</v>
      </c>
      <c r="H72" s="156">
        <f>'5.  2015-2020 LRAM'!AC593</f>
        <v>0</v>
      </c>
      <c r="I72" s="156">
        <f>'5.  2015-2020 LRAM'!AD593</f>
        <v>0</v>
      </c>
      <c r="J72" s="156">
        <f>'5.  2015-2020 LRAM'!AE593</f>
        <v>0</v>
      </c>
      <c r="K72" s="156">
        <f>'5.  2015-2020 LRAM'!AF593</f>
        <v>0</v>
      </c>
      <c r="L72" s="156">
        <f>'5.  2015-2020 LRAM'!AG593</f>
        <v>0</v>
      </c>
      <c r="M72" s="156">
        <f>'5.  2015-2020 LRAM'!AH593</f>
        <v>0</v>
      </c>
      <c r="N72" s="156">
        <f>'5.  2015-2020 LRAM'!AI593</f>
        <v>0</v>
      </c>
      <c r="O72" s="156">
        <f>'5.  2015-2020 LRAM'!AJ593</f>
        <v>0</v>
      </c>
      <c r="P72" s="156">
        <f>'5.  2015-2020 LRAM'!AK593</f>
        <v>0</v>
      </c>
      <c r="Q72" s="156">
        <f>'5.  2015-2020 LRAM'!AL593</f>
        <v>0</v>
      </c>
      <c r="R72" s="157">
        <f>SUM(D72:Q72)</f>
        <v>0</v>
      </c>
      <c r="U72" s="152"/>
      <c r="V72" s="153"/>
    </row>
    <row r="73" spans="2:22" s="163" customFormat="1">
      <c r="B73" s="154" t="s">
        <v>226</v>
      </c>
      <c r="C73" s="155"/>
      <c r="D73" s="156">
        <f>-'5.  2015-2020 LRAM'!Y594</f>
        <v>0</v>
      </c>
      <c r="E73" s="156">
        <f>-'5.  2015-2020 LRAM'!Z594</f>
        <v>0</v>
      </c>
      <c r="F73" s="156">
        <f>-'5.  2015-2020 LRAM'!AA594</f>
        <v>0</v>
      </c>
      <c r="G73" s="156">
        <f>-'5.  2015-2020 LRAM'!AB594</f>
        <v>0</v>
      </c>
      <c r="H73" s="156">
        <f>-'5.  2015-2020 LRAM'!AC594</f>
        <v>0</v>
      </c>
      <c r="I73" s="156">
        <f>-'5.  2015-2020 LRAM'!AD594</f>
        <v>0</v>
      </c>
      <c r="J73" s="156">
        <f>-'5.  2015-2020 LRAM'!AE594</f>
        <v>0</v>
      </c>
      <c r="K73" s="156">
        <f>-'5.  2015-2020 LRAM'!AF594</f>
        <v>0</v>
      </c>
      <c r="L73" s="156">
        <f>-'5.  2015-2020 LRAM'!AG594</f>
        <v>0</v>
      </c>
      <c r="M73" s="156">
        <f>-'5.  2015-2020 LRAM'!AH594</f>
        <v>0</v>
      </c>
      <c r="N73" s="156">
        <f>-'5.  2015-2020 LRAM'!AI594</f>
        <v>0</v>
      </c>
      <c r="O73" s="156">
        <f>-'5.  2015-2020 LRAM'!AJ594</f>
        <v>0</v>
      </c>
      <c r="P73" s="156">
        <f>-'5.  2015-2020 LRAM'!AK594</f>
        <v>0</v>
      </c>
      <c r="Q73" s="156">
        <f>-'5.  2015-2020 LRAM'!AL594</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LRAM'!Y783</f>
        <v>0</v>
      </c>
      <c r="E75" s="156">
        <f>'5.  2015-2020 LRAM'!Z783</f>
        <v>0</v>
      </c>
      <c r="F75" s="156">
        <f>'5.  2015-2020 LRAM'!AA783</f>
        <v>0</v>
      </c>
      <c r="G75" s="156">
        <f>'5.  2015-2020 LRAM'!AB783</f>
        <v>0</v>
      </c>
      <c r="H75" s="156">
        <f>'5.  2015-2020 LRAM'!AC783</f>
        <v>0</v>
      </c>
      <c r="I75" s="156">
        <f>'5.  2015-2020 LRAM'!AD783</f>
        <v>0</v>
      </c>
      <c r="J75" s="156">
        <f>'5.  2015-2020 LRAM'!AE783</f>
        <v>0</v>
      </c>
      <c r="K75" s="156">
        <f>'5.  2015-2020 LRAM'!AF783</f>
        <v>0</v>
      </c>
      <c r="L75" s="156">
        <f>'5.  2015-2020 LRAM'!AG783</f>
        <v>0</v>
      </c>
      <c r="M75" s="156">
        <f>'5.  2015-2020 LRAM'!AH783</f>
        <v>0</v>
      </c>
      <c r="N75" s="156">
        <f>'5.  2015-2020 LRAM'!AI783</f>
        <v>0</v>
      </c>
      <c r="O75" s="156">
        <f>'5.  2015-2020 LRAM'!AJ783</f>
        <v>0</v>
      </c>
      <c r="P75" s="156">
        <f>'5.  2015-2020 LRAM'!AK783</f>
        <v>0</v>
      </c>
      <c r="Q75" s="156">
        <f>'5.  2015-2020 LRAM'!AL783</f>
        <v>0</v>
      </c>
      <c r="R75" s="157">
        <f>SUM(D75:Q75)</f>
        <v>0</v>
      </c>
      <c r="U75" s="152"/>
      <c r="V75" s="153"/>
    </row>
    <row r="76" spans="2:22" s="163" customFormat="1" ht="16.5" customHeight="1">
      <c r="B76" s="154" t="s">
        <v>228</v>
      </c>
      <c r="C76" s="155"/>
      <c r="D76" s="156">
        <f>-'5.  2015-2020 LRAM'!Y784</f>
        <v>0</v>
      </c>
      <c r="E76" s="156">
        <f>-'5.  2015-2020 LRAM'!Z784</f>
        <v>0</v>
      </c>
      <c r="F76" s="156">
        <f>-'5.  2015-2020 LRAM'!AA784</f>
        <v>0</v>
      </c>
      <c r="G76" s="156">
        <f>-'5.  2015-2020 LRAM'!AB784</f>
        <v>0</v>
      </c>
      <c r="H76" s="156">
        <f>-'5.  2015-2020 LRAM'!AC784</f>
        <v>0</v>
      </c>
      <c r="I76" s="156">
        <f>-'5.  2015-2020 LRAM'!AD784</f>
        <v>0</v>
      </c>
      <c r="J76" s="156">
        <f>-'5.  2015-2020 LRAM'!AE784</f>
        <v>0</v>
      </c>
      <c r="K76" s="156">
        <f>-'5.  2015-2020 LRAM'!AF784</f>
        <v>0</v>
      </c>
      <c r="L76" s="156">
        <f>-'5.  2015-2020 LRAM'!AG784</f>
        <v>0</v>
      </c>
      <c r="M76" s="156">
        <f>-'5.  2015-2020 LRAM'!AH784</f>
        <v>0</v>
      </c>
      <c r="N76" s="156">
        <f>-'5.  2015-2020 LRAM'!AI784</f>
        <v>0</v>
      </c>
      <c r="O76" s="156">
        <f>-'5.  2015-2020 LRAM'!AJ784</f>
        <v>0</v>
      </c>
      <c r="P76" s="156">
        <f>-'5.  2015-2020 LRAM'!AK784</f>
        <v>0</v>
      </c>
      <c r="Q76" s="156">
        <f>-'5.  2015-2020 LRAM'!AL784</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LRAM'!Y967</f>
        <v>0</v>
      </c>
      <c r="E78" s="156">
        <f>'5.  2015-2020 LRAM'!Z967</f>
        <v>101912.12285736819</v>
      </c>
      <c r="F78" s="156">
        <f>'5.  2015-2020 LRAM'!AA967</f>
        <v>400137.0359055904</v>
      </c>
      <c r="G78" s="156">
        <f>'5.  2015-2020 LRAM'!AB967</f>
        <v>6908.445145077786</v>
      </c>
      <c r="H78" s="156">
        <f>'5.  2015-2020 LRAM'!AC967</f>
        <v>0</v>
      </c>
      <c r="I78" s="156">
        <f>'5.  2015-2020 LRAM'!AD967</f>
        <v>0</v>
      </c>
      <c r="J78" s="156">
        <f>'5.  2015-2020 LRAM'!AE967</f>
        <v>0</v>
      </c>
      <c r="K78" s="156">
        <f>'5.  2015-2020 LRAM'!AF967</f>
        <v>0</v>
      </c>
      <c r="L78" s="156">
        <f>'5.  2015-2020 LRAM'!AG967</f>
        <v>0</v>
      </c>
      <c r="M78" s="156">
        <f>'5.  2015-2020 LRAM'!AH967</f>
        <v>0</v>
      </c>
      <c r="N78" s="156">
        <f>'5.  2015-2020 LRAM'!AI967</f>
        <v>0</v>
      </c>
      <c r="O78" s="156">
        <f>'5.  2015-2020 LRAM'!AJ967</f>
        <v>0</v>
      </c>
      <c r="P78" s="156">
        <f>'5.  2015-2020 LRAM'!AK967</f>
        <v>0</v>
      </c>
      <c r="Q78" s="156">
        <f>'5.  2015-2020 LRAM'!AL967</f>
        <v>0</v>
      </c>
      <c r="R78" s="157">
        <f>SUM(D78:Q78)</f>
        <v>508957.60390803637</v>
      </c>
      <c r="U78" s="152"/>
      <c r="V78" s="153"/>
    </row>
    <row r="79" spans="2:22" s="163" customFormat="1">
      <c r="B79" s="154" t="s">
        <v>230</v>
      </c>
      <c r="C79" s="155"/>
      <c r="D79" s="156">
        <f>-'5.  2015-2020 LRAM'!Y968</f>
        <v>0</v>
      </c>
      <c r="E79" s="156">
        <f>-'5.  2015-2020 LRAM'!Z968</f>
        <v>-60910.525500000003</v>
      </c>
      <c r="F79" s="156">
        <f>-'5.  2015-2020 LRAM'!AA968</f>
        <v>-82106.816999999995</v>
      </c>
      <c r="G79" s="156">
        <f>-'5.  2015-2020 LRAM'!AB968</f>
        <v>-16242.539499999999</v>
      </c>
      <c r="H79" s="156">
        <f>-'5.  2015-2020 LRAM'!AC968</f>
        <v>0</v>
      </c>
      <c r="I79" s="156">
        <f>-'5.  2015-2020 LRAM'!AD968</f>
        <v>0</v>
      </c>
      <c r="J79" s="156">
        <f>-'5.  2015-2020 LRAM'!AE968</f>
        <v>0</v>
      </c>
      <c r="K79" s="156">
        <f>-'5.  2015-2020 LRAM'!AF968</f>
        <v>0</v>
      </c>
      <c r="L79" s="156">
        <f>-'5.  2015-2020 LRAM'!AG968</f>
        <v>0</v>
      </c>
      <c r="M79" s="156">
        <f>-'5.  2015-2020 LRAM'!AH968</f>
        <v>0</v>
      </c>
      <c r="N79" s="156">
        <f>-'5.  2015-2020 LRAM'!AI968</f>
        <v>0</v>
      </c>
      <c r="O79" s="156">
        <f>-'5.  2015-2020 LRAM'!AJ968</f>
        <v>0</v>
      </c>
      <c r="P79" s="156">
        <f>-'5.  2015-2020 LRAM'!AK968</f>
        <v>0</v>
      </c>
      <c r="Q79" s="156">
        <f>-'5.  2015-2020 LRAM'!AL968</f>
        <v>0</v>
      </c>
      <c r="R79" s="157">
        <f>SUM(D79:Q79)</f>
        <v>-159259.88199999998</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233</v>
      </c>
      <c r="C81" s="534"/>
      <c r="D81" s="156">
        <f>'5.  2015-2020 LRAM'!Y1151</f>
        <v>0</v>
      </c>
      <c r="E81" s="156">
        <f>'5.  2015-2020 LRAM'!Z1151</f>
        <v>103550.95526190272</v>
      </c>
      <c r="F81" s="156">
        <f>'5.  2015-2020 LRAM'!AA1151</f>
        <v>405429.44747686398</v>
      </c>
      <c r="G81" s="156">
        <f>'5.  2015-2020 LRAM'!AB1151</f>
        <v>7017.3378289782686</v>
      </c>
      <c r="H81" s="156">
        <f>'5.  2015-2020 LRAM'!AC1151</f>
        <v>0</v>
      </c>
      <c r="I81" s="156">
        <f>'5.  2015-2020 LRAM'!AD1151</f>
        <v>0</v>
      </c>
      <c r="J81" s="156">
        <f>'5.  2015-2020 LRAM'!AE1151</f>
        <v>0</v>
      </c>
      <c r="K81" s="156">
        <f>'5.  2015-2020 LRAM'!AF1151</f>
        <v>0</v>
      </c>
      <c r="L81" s="156">
        <f>'5.  2015-2020 LRAM'!AG1151</f>
        <v>0</v>
      </c>
      <c r="M81" s="156">
        <f>'5.  2015-2020 LRAM'!AH1151</f>
        <v>0</v>
      </c>
      <c r="N81" s="156">
        <f>'5.  2015-2020 LRAM'!AI1151</f>
        <v>0</v>
      </c>
      <c r="O81" s="156">
        <f>'5.  2015-2020 LRAM'!AJ1151</f>
        <v>0</v>
      </c>
      <c r="P81" s="156">
        <f>'5.  2015-2020 LRAM'!AK1151</f>
        <v>0</v>
      </c>
      <c r="Q81" s="156">
        <f>'5.  2015-2020 LRAM'!AL1151</f>
        <v>0</v>
      </c>
      <c r="R81" s="157">
        <f>SUM(D81:Q81)</f>
        <v>515997.74056774494</v>
      </c>
      <c r="U81" s="152"/>
      <c r="V81" s="153"/>
    </row>
    <row r="82" spans="2:22" s="163" customFormat="1">
      <c r="B82" s="154" t="s">
        <v>232</v>
      </c>
      <c r="C82" s="155"/>
      <c r="D82" s="156">
        <f>-'5.  2015-2020 LRAM'!Y1152</f>
        <v>0</v>
      </c>
      <c r="E82" s="156">
        <f>-'5.  2015-2020 LRAM'!Z1152</f>
        <v>-62017.989599999994</v>
      </c>
      <c r="F82" s="156">
        <f>-'5.  2015-2020 LRAM'!AA1152</f>
        <v>-83502.218800000002</v>
      </c>
      <c r="G82" s="156">
        <f>-'5.  2015-2020 LRAM'!AB1152</f>
        <v>-16518.695</v>
      </c>
      <c r="H82" s="156">
        <f>-'5.  2015-2020 LRAM'!AC1152</f>
        <v>0</v>
      </c>
      <c r="I82" s="156">
        <f>-'5.  2015-2020 LRAM'!AD1152</f>
        <v>0</v>
      </c>
      <c r="J82" s="156">
        <f>-'5.  2015-2020 LRAM'!AE1152</f>
        <v>0</v>
      </c>
      <c r="K82" s="156">
        <f>-'5.  2015-2020 LRAM'!AF1152</f>
        <v>0</v>
      </c>
      <c r="L82" s="156">
        <f>-'5.  2015-2020 LRAM'!AG1152</f>
        <v>0</v>
      </c>
      <c r="M82" s="156">
        <f>-'5.  2015-2020 LRAM'!AH1152</f>
        <v>0</v>
      </c>
      <c r="N82" s="156">
        <f>-'5.  2015-2020 LRAM'!AI1152</f>
        <v>0</v>
      </c>
      <c r="O82" s="156">
        <f>-'5.  2015-2020 LRAM'!AJ1152</f>
        <v>0</v>
      </c>
      <c r="P82" s="156">
        <f>-'5.  2015-2020 LRAM'!AK1152</f>
        <v>0</v>
      </c>
      <c r="Q82" s="156">
        <f>-'5.  2015-2020 LRAM'!AL1152</f>
        <v>0</v>
      </c>
      <c r="R82" s="157">
        <f>SUM(D82:Q82)</f>
        <v>-162038.90340000001</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0</v>
      </c>
      <c r="E84" s="678">
        <f>'6.  Carrying Charges'!J237</f>
        <v>1496.1256921267911</v>
      </c>
      <c r="F84" s="678">
        <f>'6.  Carrying Charges'!K237</f>
        <v>11603.197454355637</v>
      </c>
      <c r="G84" s="678">
        <f>'6.  Carrying Charges'!L237</f>
        <v>-340.91549641445539</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12758.407650067973</v>
      </c>
      <c r="U84" s="152"/>
      <c r="V84" s="153"/>
    </row>
    <row r="85" spans="2:22" s="163" customFormat="1" ht="21.75" customHeight="1">
      <c r="B85" s="622" t="s">
        <v>240</v>
      </c>
      <c r="C85" s="623"/>
      <c r="D85" s="622">
        <f>SUM(D54:D82)+D84</f>
        <v>0</v>
      </c>
      <c r="E85" s="622">
        <f t="shared" ref="E85:P85" si="2">SUM(E54:E82)+E84</f>
        <v>84030.688711397714</v>
      </c>
      <c r="F85" s="622">
        <f t="shared" si="2"/>
        <v>651560.64503680996</v>
      </c>
      <c r="G85" s="622">
        <f t="shared" si="2"/>
        <v>-19176.367022358398</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SUM(Q54:Q82)+Q84</f>
        <v>0</v>
      </c>
      <c r="R85" s="622">
        <f>SUM(R54:R82)+R84</f>
        <v>716414.96672584931</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LRAM'!Y388:AL388)</f>
        <v>0</v>
      </c>
      <c r="I93" s="556">
        <f>SUM('5.  2015-2020 LRAM'!Y586:AL586)</f>
        <v>0</v>
      </c>
      <c r="J93" s="555">
        <f>SUM('5.  2015-2020 LRAM'!Y775:AL775)</f>
        <v>0</v>
      </c>
      <c r="K93" s="555">
        <f>SUM('5.  2015-2020 LRAM'!Y958:AL958)</f>
        <v>0</v>
      </c>
      <c r="L93" s="555">
        <f>SUM('5.  2015-2020 LRAM'!Y1141:AL1141)</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LRAM'!Y389:AL389)</f>
        <v>0</v>
      </c>
      <c r="I94" s="556">
        <f>SUM('5.  2015-2020 LRAM'!Y587:AL587)</f>
        <v>0</v>
      </c>
      <c r="J94" s="555">
        <f>SUM('5.  2015-2020 LRAM'!Y776:AL776)</f>
        <v>0</v>
      </c>
      <c r="K94" s="555">
        <f>SUM('5.  2015-2020 LRAM'!Y959:AL959)</f>
        <v>0</v>
      </c>
      <c r="L94" s="555">
        <f>SUM('5.  2015-2020 LRAM'!Y1142:AL1142)</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LRAM'!Y390:AL390)</f>
        <v>0</v>
      </c>
      <c r="I95" s="556">
        <f>SUM('5.  2015-2020 LRAM'!Y588:AL588)</f>
        <v>0</v>
      </c>
      <c r="J95" s="555">
        <f>SUM('5.  2015-2020 LRAM'!Y777:AL777)</f>
        <v>0</v>
      </c>
      <c r="K95" s="555">
        <f>SUM('5.  2015-2020 LRAM'!Y960:AL960)</f>
        <v>0</v>
      </c>
      <c r="L95" s="555">
        <f>SUM('5.  2015-2020 LRAM'!Y1143:AL1143)</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LRAM'!Y391:AL391)</f>
        <v>0</v>
      </c>
      <c r="I96" s="556">
        <f>SUM('5.  2015-2020 LRAM'!Y589:AL589)</f>
        <v>0</v>
      </c>
      <c r="J96" s="555">
        <f>SUM('5.  2015-2020 LRAM'!Y778:AL778)</f>
        <v>0</v>
      </c>
      <c r="K96" s="555">
        <f>SUM('5.  2015-2020 LRAM'!Y961:AL961)</f>
        <v>0</v>
      </c>
      <c r="L96" s="555">
        <f>SUM('5.  2015-2020 LRAM'!Y1144:AL1144)</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LRAM'!Y392:AL392)</f>
        <v>0</v>
      </c>
      <c r="I97" s="556">
        <f>SUM('5.  2015-2020 LRAM'!Y590:AL590)</f>
        <v>0</v>
      </c>
      <c r="J97" s="555">
        <f>SUM('5.  2015-2020 LRAM'!Y779:AL779)</f>
        <v>0</v>
      </c>
      <c r="K97" s="555">
        <f>SUM('5.  2015-2020 LRAM'!Y962:AL962)</f>
        <v>108794.60624784003</v>
      </c>
      <c r="L97" s="555">
        <f>SUM('5.  2015-2020 LRAM'!Y1145:AL1145)</f>
        <v>110087.41443840001</v>
      </c>
      <c r="M97" s="555">
        <f>SUM(G97:L97)</f>
        <v>218882.02068624005</v>
      </c>
      <c r="T97" s="197"/>
      <c r="U97" s="197"/>
    </row>
    <row r="98" spans="2:21" s="90" customFormat="1" ht="23.25" hidden="1" customHeight="1">
      <c r="B98" s="198">
        <v>2016</v>
      </c>
      <c r="C98" s="558"/>
      <c r="D98" s="558"/>
      <c r="E98" s="558"/>
      <c r="F98" s="558"/>
      <c r="G98" s="558"/>
      <c r="H98" s="555">
        <f>SUM('5.  2015-2020 LRAM'!Y393:AL393)</f>
        <v>0</v>
      </c>
      <c r="I98" s="556">
        <f>SUM('5.  2015-2020 LRAM'!Y591:AL591)</f>
        <v>0</v>
      </c>
      <c r="J98" s="555">
        <f>SUM('5.  2015-2020 LRAM'!Y780:AL780)</f>
        <v>0</v>
      </c>
      <c r="K98" s="555">
        <f>SUM('5.  2015-2020 LRAM'!Y963:AL963)</f>
        <v>112548.6246345</v>
      </c>
      <c r="L98" s="555">
        <f>SUM('5.  2015-2020 LRAM'!Y1146:AL1146)</f>
        <v>114503.25420239998</v>
      </c>
      <c r="M98" s="555">
        <f>SUM(H98:L98)</f>
        <v>227051.8788369</v>
      </c>
      <c r="T98" s="197"/>
      <c r="U98" s="197"/>
    </row>
    <row r="99" spans="2:21" s="90" customFormat="1" ht="23.25" hidden="1" customHeight="1">
      <c r="B99" s="198">
        <v>2017</v>
      </c>
      <c r="C99" s="558"/>
      <c r="D99" s="558"/>
      <c r="E99" s="558"/>
      <c r="F99" s="558"/>
      <c r="G99" s="558"/>
      <c r="H99" s="558"/>
      <c r="I99" s="555">
        <f>SUM('5.  2015-2020 LRAM'!Y592:AL592)</f>
        <v>0</v>
      </c>
      <c r="J99" s="555">
        <f>SUM('5.  2015-2020 LRAM'!Y781:AL781)</f>
        <v>0</v>
      </c>
      <c r="K99" s="555">
        <f>SUM('5.  2015-2020 LRAM'!Y964:AL964)</f>
        <v>133520.54742411134</v>
      </c>
      <c r="L99" s="555">
        <f>SUM('5.  2015-2020 LRAM'!Y1147:AL1147)</f>
        <v>135810.34710333517</v>
      </c>
      <c r="M99" s="555">
        <f>SUM(I99:L99)</f>
        <v>269330.89452744648</v>
      </c>
      <c r="T99" s="197"/>
      <c r="U99" s="197"/>
    </row>
    <row r="100" spans="2:21" s="90" customFormat="1" ht="23.25" hidden="1" customHeight="1">
      <c r="B100" s="198">
        <v>2018</v>
      </c>
      <c r="C100" s="558"/>
      <c r="D100" s="558"/>
      <c r="E100" s="558"/>
      <c r="F100" s="558"/>
      <c r="G100" s="558"/>
      <c r="H100" s="558"/>
      <c r="I100" s="558"/>
      <c r="J100" s="555">
        <f>SUM('5.  2015-2020 LRAM'!Y782:AL782)</f>
        <v>0</v>
      </c>
      <c r="K100" s="555">
        <f>SUM('5.  2015-2020 LRAM'!Y965:AL965)</f>
        <v>154093.82560158503</v>
      </c>
      <c r="L100" s="555">
        <f>SUM('5.  2015-2020 LRAM'!Y1148:AL1148)</f>
        <v>155596.72482360981</v>
      </c>
      <c r="M100" s="555">
        <f>SUM(J100:L100)</f>
        <v>309690.55042519484</v>
      </c>
      <c r="T100" s="197"/>
      <c r="U100" s="197"/>
    </row>
    <row r="101" spans="2:21" s="90" customFormat="1" ht="23.25" hidden="1" customHeight="1">
      <c r="B101" s="198">
        <v>2019</v>
      </c>
      <c r="C101" s="558"/>
      <c r="D101" s="558"/>
      <c r="E101" s="558"/>
      <c r="F101" s="558"/>
      <c r="G101" s="558"/>
      <c r="H101" s="558"/>
      <c r="I101" s="558"/>
      <c r="J101" s="558"/>
      <c r="K101" s="555">
        <f>SUM('5.  2015-2020 LRAM'!Y966:AL966)</f>
        <v>0</v>
      </c>
      <c r="L101" s="555">
        <f>SUM('5.  2015-2020 LRAM'!Y1149:AL1149)</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LRAM'!Y1150:AL1150)</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508957.60390803643</v>
      </c>
      <c r="L103" s="555">
        <f>SUM(L93:L102)</f>
        <v>515997.74056774494</v>
      </c>
      <c r="M103" s="555">
        <f>SUM(M93:M102)</f>
        <v>1024955.3444757813</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LRAM'!AM395</f>
        <v>0</v>
      </c>
      <c r="I104" s="553">
        <f>'5.  2015-2020 LRAM'!AM594</f>
        <v>0</v>
      </c>
      <c r="J104" s="553">
        <f>'5.  2015-2020 LRAM'!AM784</f>
        <v>0</v>
      </c>
      <c r="K104" s="553">
        <f>'5.  2015-2020 LRAM'!AM968</f>
        <v>159259.88199999998</v>
      </c>
      <c r="L104" s="553">
        <f>'5.  2015-2020 LRAM'!AM1152</f>
        <v>162038.90340000001</v>
      </c>
      <c r="M104" s="555">
        <f>SUM(C104:L104)</f>
        <v>321298.78539999999</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3513.7335682551247</v>
      </c>
      <c r="L105" s="553">
        <f>'6.  Carrying Charges'!W162</f>
        <v>9840.4131730914323</v>
      </c>
      <c r="M105" s="555">
        <f>SUM(C105:L105)</f>
        <v>13354.146741346558</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353211.45547629159</v>
      </c>
      <c r="L106" s="553">
        <f>L103-L104+L105</f>
        <v>363799.25034083636</v>
      </c>
      <c r="M106" s="553">
        <f>M103-M104+M105</f>
        <v>717010.70581712795</v>
      </c>
    </row>
    <row r="107" spans="2:21" ht="15.6" hidden="1" customHeight="1"/>
    <row r="108" spans="2:21">
      <c r="B108" s="588"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Normal="100" workbookViewId="0">
      <selection activeCell="C12" sqref="C12"/>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618</v>
      </c>
    </row>
    <row r="20" spans="2:8" ht="13.5" customHeight="1"/>
    <row r="21" spans="2:8" ht="41.1" customHeight="1">
      <c r="B21" s="806" t="s">
        <v>677</v>
      </c>
      <c r="C21" s="806"/>
      <c r="D21" s="806"/>
      <c r="E21" s="806"/>
      <c r="F21" s="806"/>
      <c r="G21" s="806"/>
      <c r="H21" s="806"/>
    </row>
    <row r="23" spans="2:8" s="608" customFormat="1" ht="15.75">
      <c r="B23" s="618" t="s">
        <v>546</v>
      </c>
      <c r="C23" s="618" t="s">
        <v>561</v>
      </c>
      <c r="D23" s="618" t="s">
        <v>545</v>
      </c>
      <c r="E23" s="815" t="s">
        <v>34</v>
      </c>
      <c r="F23" s="816"/>
      <c r="G23" s="815" t="s">
        <v>544</v>
      </c>
      <c r="H23" s="816"/>
    </row>
    <row r="24" spans="2:8">
      <c r="B24" s="607">
        <v>1</v>
      </c>
      <c r="C24" s="643" t="s">
        <v>369</v>
      </c>
      <c r="D24" s="764" t="s">
        <v>796</v>
      </c>
      <c r="E24" s="811" t="s">
        <v>797</v>
      </c>
      <c r="F24" s="812"/>
      <c r="G24" s="813" t="s">
        <v>798</v>
      </c>
      <c r="H24" s="814"/>
    </row>
    <row r="25" spans="2:8">
      <c r="B25" s="607">
        <v>2</v>
      </c>
      <c r="C25" s="643" t="s">
        <v>369</v>
      </c>
      <c r="D25" s="764" t="s">
        <v>799</v>
      </c>
      <c r="E25" s="811" t="s">
        <v>758</v>
      </c>
      <c r="F25" s="812"/>
      <c r="G25" s="813" t="s">
        <v>798</v>
      </c>
      <c r="H25" s="814"/>
    </row>
    <row r="26" spans="2:8">
      <c r="B26" s="607">
        <v>3</v>
      </c>
      <c r="C26" s="643" t="s">
        <v>369</v>
      </c>
      <c r="D26" s="764" t="s">
        <v>800</v>
      </c>
      <c r="E26" s="811" t="s">
        <v>758</v>
      </c>
      <c r="F26" s="812"/>
      <c r="G26" s="813" t="s">
        <v>798</v>
      </c>
      <c r="H26" s="814"/>
    </row>
    <row r="27" spans="2:8">
      <c r="B27" s="607">
        <v>4</v>
      </c>
      <c r="C27" s="643" t="s">
        <v>369</v>
      </c>
      <c r="D27" s="764" t="s">
        <v>801</v>
      </c>
      <c r="E27" s="811" t="s">
        <v>759</v>
      </c>
      <c r="F27" s="812"/>
      <c r="G27" s="744" t="s">
        <v>798</v>
      </c>
      <c r="H27" s="745"/>
    </row>
    <row r="28" spans="2:8">
      <c r="B28" s="607">
        <v>5</v>
      </c>
      <c r="C28" s="643" t="s">
        <v>369</v>
      </c>
      <c r="D28" s="764" t="s">
        <v>802</v>
      </c>
      <c r="E28" s="811" t="s">
        <v>761</v>
      </c>
      <c r="F28" s="812"/>
      <c r="G28" s="744" t="s">
        <v>798</v>
      </c>
      <c r="H28" s="745"/>
    </row>
    <row r="29" spans="2:8">
      <c r="B29" s="607">
        <v>6</v>
      </c>
      <c r="C29" s="643" t="s">
        <v>369</v>
      </c>
      <c r="D29" s="764" t="s">
        <v>803</v>
      </c>
      <c r="E29" s="811" t="s">
        <v>762</v>
      </c>
      <c r="F29" s="812"/>
      <c r="G29" s="744" t="s">
        <v>798</v>
      </c>
      <c r="H29" s="745"/>
    </row>
    <row r="30" spans="2:8">
      <c r="B30" s="607">
        <v>7</v>
      </c>
      <c r="C30" s="643" t="s">
        <v>369</v>
      </c>
      <c r="D30" s="764" t="s">
        <v>804</v>
      </c>
      <c r="E30" s="811" t="s">
        <v>118</v>
      </c>
      <c r="F30" s="812"/>
      <c r="G30" s="813" t="s">
        <v>805</v>
      </c>
      <c r="H30" s="814"/>
    </row>
    <row r="31" spans="2:8">
      <c r="B31" s="607">
        <v>8</v>
      </c>
      <c r="C31" s="643" t="s">
        <v>369</v>
      </c>
      <c r="D31" s="764" t="s">
        <v>806</v>
      </c>
      <c r="E31" s="811" t="s">
        <v>759</v>
      </c>
      <c r="F31" s="812"/>
      <c r="G31" s="813" t="s">
        <v>798</v>
      </c>
      <c r="H31" s="814"/>
    </row>
    <row r="32" spans="2:8">
      <c r="B32" s="607">
        <v>9</v>
      </c>
      <c r="C32" s="643"/>
      <c r="D32" s="606"/>
      <c r="E32" s="811"/>
      <c r="F32" s="812"/>
      <c r="G32" s="813"/>
      <c r="H32" s="814"/>
    </row>
    <row r="33" spans="2:8">
      <c r="B33" s="607">
        <v>10</v>
      </c>
      <c r="C33" s="643"/>
      <c r="D33" s="606"/>
      <c r="E33" s="811"/>
      <c r="F33" s="812"/>
      <c r="G33" s="813"/>
      <c r="H33" s="814"/>
    </row>
    <row r="34" spans="2:8">
      <c r="B34" s="607" t="s">
        <v>480</v>
      </c>
      <c r="C34" s="643"/>
      <c r="D34" s="606"/>
      <c r="E34" s="811"/>
      <c r="F34" s="812"/>
      <c r="G34" s="813"/>
      <c r="H34" s="814"/>
    </row>
    <row r="36" spans="2:8" ht="30.75" customHeight="1">
      <c r="B36" s="536" t="s">
        <v>614</v>
      </c>
    </row>
    <row r="37" spans="2:8" ht="23.25" customHeight="1">
      <c r="B37" s="567" t="s">
        <v>619</v>
      </c>
      <c r="C37" s="604"/>
      <c r="D37" s="604"/>
      <c r="E37" s="604"/>
      <c r="F37" s="604"/>
      <c r="G37" s="604"/>
      <c r="H37" s="604"/>
    </row>
    <row r="39" spans="2:8" s="90" customFormat="1" ht="15.75">
      <c r="B39" s="618" t="s">
        <v>546</v>
      </c>
      <c r="C39" s="618" t="s">
        <v>561</v>
      </c>
      <c r="D39" s="618" t="s">
        <v>545</v>
      </c>
      <c r="E39" s="815" t="s">
        <v>34</v>
      </c>
      <c r="F39" s="816"/>
      <c r="G39" s="815" t="s">
        <v>544</v>
      </c>
      <c r="H39" s="816"/>
    </row>
    <row r="40" spans="2:8">
      <c r="B40" s="607">
        <v>1</v>
      </c>
      <c r="C40" s="643"/>
      <c r="D40" s="606"/>
      <c r="E40" s="811"/>
      <c r="F40" s="812"/>
      <c r="G40" s="813"/>
      <c r="H40" s="814"/>
    </row>
    <row r="41" spans="2:8">
      <c r="B41" s="607">
        <v>2</v>
      </c>
      <c r="C41" s="643"/>
      <c r="D41" s="606"/>
      <c r="E41" s="811"/>
      <c r="F41" s="812"/>
      <c r="G41" s="813"/>
      <c r="H41" s="814"/>
    </row>
    <row r="42" spans="2:8">
      <c r="B42" s="607">
        <v>3</v>
      </c>
      <c r="C42" s="643"/>
      <c r="D42" s="606"/>
      <c r="E42" s="811"/>
      <c r="F42" s="812"/>
      <c r="G42" s="813"/>
      <c r="H42" s="814"/>
    </row>
    <row r="43" spans="2:8">
      <c r="B43" s="607">
        <v>4</v>
      </c>
      <c r="C43" s="643"/>
      <c r="D43" s="606"/>
      <c r="E43" s="811"/>
      <c r="F43" s="812"/>
      <c r="G43" s="813"/>
      <c r="H43" s="814"/>
    </row>
    <row r="44" spans="2:8">
      <c r="B44" s="607">
        <v>5</v>
      </c>
      <c r="C44" s="643"/>
      <c r="D44" s="606"/>
      <c r="E44" s="811"/>
      <c r="F44" s="812"/>
      <c r="G44" s="813"/>
      <c r="H44" s="814"/>
    </row>
    <row r="45" spans="2:8">
      <c r="B45" s="607">
        <v>6</v>
      </c>
      <c r="C45" s="643"/>
      <c r="D45" s="606"/>
      <c r="E45" s="811"/>
      <c r="F45" s="812"/>
      <c r="G45" s="813"/>
      <c r="H45" s="814"/>
    </row>
    <row r="46" spans="2:8">
      <c r="B46" s="607">
        <v>7</v>
      </c>
      <c r="C46" s="643"/>
      <c r="D46" s="606"/>
      <c r="E46" s="811"/>
      <c r="F46" s="812"/>
      <c r="G46" s="813"/>
      <c r="H46" s="814"/>
    </row>
    <row r="47" spans="2:8">
      <c r="B47" s="607">
        <v>8</v>
      </c>
      <c r="C47" s="643"/>
      <c r="D47" s="606"/>
      <c r="E47" s="811"/>
      <c r="F47" s="812"/>
      <c r="G47" s="813"/>
      <c r="H47" s="814"/>
    </row>
    <row r="48" spans="2:8">
      <c r="B48" s="607">
        <v>9</v>
      </c>
      <c r="C48" s="643"/>
      <c r="D48" s="606"/>
      <c r="E48" s="811"/>
      <c r="F48" s="812"/>
      <c r="G48" s="813"/>
      <c r="H48" s="814"/>
    </row>
    <row r="49" spans="2:8">
      <c r="B49" s="607">
        <v>10</v>
      </c>
      <c r="C49" s="643"/>
      <c r="D49" s="606"/>
      <c r="E49" s="811"/>
      <c r="F49" s="812"/>
      <c r="G49" s="813"/>
      <c r="H49" s="814"/>
    </row>
    <row r="50" spans="2:8">
      <c r="B50" s="607" t="s">
        <v>480</v>
      </c>
      <c r="C50" s="643"/>
      <c r="D50" s="606"/>
      <c r="E50" s="811"/>
      <c r="F50" s="812"/>
      <c r="G50" s="813"/>
      <c r="H50" s="814"/>
    </row>
  </sheetData>
  <mergeCells count="46">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32:H32"/>
    <mergeCell ref="G33:H33"/>
    <mergeCell ref="G25:H25"/>
    <mergeCell ref="G34:H34"/>
    <mergeCell ref="G26:H26"/>
    <mergeCell ref="G30:H30"/>
    <mergeCell ref="G31:H31"/>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C32:C34</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C24:C31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12" zoomScale="85" zoomScaleNormal="85" workbookViewId="0">
      <selection activeCell="C12" sqref="C1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2016</v>
      </c>
    </row>
    <row r="10" spans="2:17" s="17" customFormat="1" ht="16.5" customHeight="1"/>
    <row r="11" spans="2:17" s="17" customFormat="1" ht="36.75" customHeight="1">
      <c r="B11" s="817" t="s">
        <v>719</v>
      </c>
      <c r="C11" s="817"/>
      <c r="D11" s="817"/>
      <c r="E11" s="817"/>
      <c r="F11" s="817"/>
      <c r="G11" s="817"/>
      <c r="H11" s="817"/>
      <c r="I11" s="817"/>
      <c r="J11" s="817"/>
      <c r="K11" s="817"/>
      <c r="L11" s="817"/>
      <c r="M11" s="817"/>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 &lt;50 kW</v>
      </c>
      <c r="F13" s="243" t="str">
        <f>'1.  LRAMVA Summary'!F52</f>
        <v>GS &gt;50 kW</v>
      </c>
      <c r="G13" s="243" t="str">
        <f>'1.  LRAMVA Summary'!G52</f>
        <v>Large User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14950000</v>
      </c>
      <c r="D15" s="746">
        <v>2793968</v>
      </c>
      <c r="E15" s="746">
        <v>3691547</v>
      </c>
      <c r="F15" s="746">
        <v>6337140</v>
      </c>
      <c r="G15" s="746">
        <v>2127345</v>
      </c>
      <c r="H15" s="451"/>
      <c r="I15" s="451"/>
      <c r="J15" s="451"/>
      <c r="K15" s="451"/>
      <c r="L15" s="451"/>
      <c r="M15" s="451"/>
      <c r="N15" s="451"/>
      <c r="O15" s="451"/>
      <c r="P15" s="452"/>
      <c r="Q15" s="452"/>
    </row>
    <row r="16" spans="2:17" s="456" customFormat="1" ht="15.75" customHeight="1">
      <c r="B16" s="461" t="s">
        <v>28</v>
      </c>
      <c r="C16" s="625">
        <f>SUM(D16:Q16)</f>
        <v>19521</v>
      </c>
      <c r="D16" s="452"/>
      <c r="E16" s="452"/>
      <c r="F16" s="452">
        <v>15626</v>
      </c>
      <c r="G16" s="452">
        <v>3895</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2793968</v>
      </c>
      <c r="E18" s="192">
        <f t="shared" si="0"/>
        <v>3691547</v>
      </c>
      <c r="F18" s="192">
        <f>IF(F14="kw",HLOOKUP(F14,F14:F16,3,FALSE),HLOOKUP(F14,F14:F16,2,FALSE))</f>
        <v>15626</v>
      </c>
      <c r="G18" s="192">
        <f t="shared" ref="G18:Q18" si="1">IF(G14="kw",HLOOKUP(G14,G14:G16,3,FALSE),HLOOKUP(G14,G14:G16,2,FALSE))</f>
        <v>3895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453" t="s">
        <v>729</v>
      </c>
      <c r="D20" s="454"/>
    </row>
    <row r="21" spans="2:17" s="438" customFormat="1" ht="21" customHeight="1">
      <c r="B21" s="460" t="s">
        <v>366</v>
      </c>
      <c r="C21" s="453" t="s">
        <v>730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17" t="s">
        <v>719</v>
      </c>
      <c r="C26" s="817"/>
      <c r="D26" s="817"/>
      <c r="E26" s="817"/>
      <c r="F26" s="817"/>
      <c r="G26" s="817"/>
      <c r="H26" s="817"/>
      <c r="I26" s="817"/>
      <c r="J26" s="817"/>
      <c r="K26" s="817"/>
      <c r="L26" s="817"/>
      <c r="M26" s="817"/>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 &lt;50 kW</v>
      </c>
      <c r="F28" s="243" t="str">
        <f>'1.  LRAMVA Summary'!F52</f>
        <v>GS &gt;50 kW</v>
      </c>
      <c r="G28" s="243" t="str">
        <f>'1.  LRAMVA Summary'!G52</f>
        <v>Large User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7" t="s">
        <v>612</v>
      </c>
      <c r="C40" s="817"/>
      <c r="D40" s="817"/>
      <c r="E40" s="817"/>
      <c r="F40" s="817"/>
      <c r="G40" s="817"/>
      <c r="H40" s="817"/>
      <c r="I40" s="817"/>
      <c r="J40" s="817"/>
      <c r="K40" s="817"/>
      <c r="L40" s="817"/>
      <c r="M40" s="817"/>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 &lt;50 kW</v>
      </c>
      <c r="F42" s="243" t="str">
        <f>'1.  LRAMVA Summary'!F52</f>
        <v>GS &gt;50 kW</v>
      </c>
      <c r="G42" s="243" t="str">
        <f>'1.  LRAMVA Summary'!G52</f>
        <v>Large User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2016</v>
      </c>
      <c r="D52" s="190">
        <f t="shared" ref="D52:Q52" si="12">IF(ISBLANK($C$52),0,IF($C$52=$D$9,HLOOKUP(D43,D14:D18,5,FALSE),HLOOKUP(D43,D29:D33,5,FALSE)))</f>
        <v>2793968</v>
      </c>
      <c r="E52" s="190">
        <f t="shared" si="12"/>
        <v>3691547</v>
      </c>
      <c r="F52" s="190">
        <f t="shared" si="12"/>
        <v>15626</v>
      </c>
      <c r="G52" s="190">
        <f t="shared" si="12"/>
        <v>3895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3">
        <v>2016</v>
      </c>
      <c r="D53" s="190">
        <f t="shared" ref="D53:Q53" si="13">IF(ISBLANK($C$53),0,IF($C$53=$D$9,HLOOKUP(D43,D14:D18,5,FALSE),HLOOKUP(D43,D29:D33,5,FALSE)))</f>
        <v>2793968</v>
      </c>
      <c r="E53" s="190">
        <f t="shared" si="13"/>
        <v>3691547</v>
      </c>
      <c r="F53" s="190">
        <f t="shared" si="13"/>
        <v>15626</v>
      </c>
      <c r="G53" s="190">
        <f t="shared" si="13"/>
        <v>3895</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pane ySplit="14" topLeftCell="A125" activePane="bottomLeft" state="frozen"/>
      <selection activeCell="C12" sqref="C12"/>
      <selection pane="bottomLeft" activeCell="B12" sqref="B12:O1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3" t="s">
        <v>171</v>
      </c>
      <c r="C4" s="85" t="s">
        <v>175</v>
      </c>
      <c r="D4" s="85"/>
      <c r="E4" s="49"/>
    </row>
    <row r="5" spans="1:26" s="18" customFormat="1" ht="26.25" hidden="1" customHeight="1" outlineLevel="1" thickBot="1">
      <c r="A5" s="4"/>
      <c r="B5" s="823"/>
      <c r="C5" s="86" t="s">
        <v>172</v>
      </c>
      <c r="D5" s="86"/>
      <c r="E5" s="49"/>
    </row>
    <row r="6" spans="1:26" ht="26.25" hidden="1" customHeight="1" outlineLevel="1" thickBot="1">
      <c r="B6" s="823"/>
      <c r="C6" s="826" t="s">
        <v>551</v>
      </c>
      <c r="D6" s="827"/>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21" t="s">
        <v>620</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563</v>
      </c>
      <c r="E14" s="472" t="s">
        <v>564</v>
      </c>
      <c r="F14" s="472" t="s">
        <v>565</v>
      </c>
      <c r="G14" s="472" t="s">
        <v>566</v>
      </c>
      <c r="H14" s="472" t="s">
        <v>567</v>
      </c>
      <c r="I14" s="472" t="s">
        <v>568</v>
      </c>
      <c r="J14" s="472" t="s">
        <v>569</v>
      </c>
      <c r="K14" s="472" t="s">
        <v>570</v>
      </c>
      <c r="L14" s="472" t="s">
        <v>571</v>
      </c>
      <c r="M14" s="472" t="s">
        <v>731</v>
      </c>
      <c r="N14" s="472" t="s">
        <v>732</v>
      </c>
      <c r="O14" s="472" t="s">
        <v>572</v>
      </c>
      <c r="P14" s="7"/>
    </row>
    <row r="15" spans="1:26" s="7" customFormat="1" ht="18.75" customHeight="1">
      <c r="B15" s="473" t="s">
        <v>188</v>
      </c>
      <c r="C15" s="82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9"/>
      <c r="D16" s="477"/>
      <c r="E16" s="477"/>
      <c r="F16" s="477"/>
      <c r="G16" s="477"/>
      <c r="H16" s="477"/>
      <c r="I16" s="477"/>
      <c r="J16" s="477"/>
      <c r="K16" s="477"/>
      <c r="L16" s="477"/>
      <c r="M16" s="477">
        <v>0</v>
      </c>
      <c r="N16" s="477">
        <v>0</v>
      </c>
      <c r="O16" s="478"/>
    </row>
    <row r="17" spans="1:15" s="111" customFormat="1" ht="17.25" customHeight="1">
      <c r="B17" s="479" t="s">
        <v>560</v>
      </c>
      <c r="C17" s="82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18" t="str">
        <f>'2. LRAMVA Threshold'!D43</f>
        <v>kWh</v>
      </c>
      <c r="D18" s="46"/>
      <c r="E18" s="46"/>
      <c r="F18" s="46"/>
      <c r="G18" s="46"/>
      <c r="H18" s="46"/>
      <c r="I18" s="46"/>
      <c r="J18" s="46"/>
      <c r="K18" s="46"/>
      <c r="L18" s="46"/>
      <c r="M18" s="46">
        <v>0</v>
      </c>
      <c r="N18" s="46">
        <v>0</v>
      </c>
      <c r="O18" s="69"/>
    </row>
    <row r="19" spans="1:15" s="7" customFormat="1" ht="15" hidden="1" customHeight="1" outlineLevel="1">
      <c r="B19" s="535" t="s">
        <v>511</v>
      </c>
      <c r="C19" s="819"/>
      <c r="D19" s="46"/>
      <c r="E19" s="46"/>
      <c r="F19" s="46"/>
      <c r="G19" s="46"/>
      <c r="H19" s="46"/>
      <c r="I19" s="46"/>
      <c r="J19" s="46"/>
      <c r="K19" s="46"/>
      <c r="L19" s="46"/>
      <c r="M19" s="46"/>
      <c r="N19" s="46"/>
      <c r="O19" s="69"/>
    </row>
    <row r="20" spans="1:15" s="7" customFormat="1" ht="15" hidden="1" customHeight="1" outlineLevel="1">
      <c r="B20" s="535" t="s">
        <v>512</v>
      </c>
      <c r="C20" s="819"/>
      <c r="D20" s="46"/>
      <c r="E20" s="46"/>
      <c r="F20" s="46"/>
      <c r="G20" s="46"/>
      <c r="H20" s="46"/>
      <c r="I20" s="46"/>
      <c r="J20" s="46"/>
      <c r="K20" s="46"/>
      <c r="L20" s="46"/>
      <c r="M20" s="46"/>
      <c r="N20" s="46"/>
      <c r="O20" s="69"/>
    </row>
    <row r="21" spans="1:15" s="7" customFormat="1" ht="15" hidden="1" customHeight="1" outlineLevel="1">
      <c r="B21" s="535" t="s">
        <v>490</v>
      </c>
      <c r="C21" s="819"/>
      <c r="D21" s="46"/>
      <c r="E21" s="46"/>
      <c r="F21" s="46"/>
      <c r="G21" s="46"/>
      <c r="H21" s="46"/>
      <c r="I21" s="46"/>
      <c r="J21" s="46"/>
      <c r="K21" s="46"/>
      <c r="L21" s="46"/>
      <c r="M21" s="46"/>
      <c r="N21" s="46"/>
      <c r="O21" s="69"/>
    </row>
    <row r="22" spans="1:15" s="7" customFormat="1" ht="14.25" customHeight="1" collapsed="1">
      <c r="B22" s="535" t="s">
        <v>513</v>
      </c>
      <c r="C22" s="820"/>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0</v>
      </c>
      <c r="M22" s="65">
        <f t="shared" si="2"/>
        <v>0</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0</v>
      </c>
      <c r="L23" s="484">
        <f t="shared" si="3"/>
        <v>0</v>
      </c>
      <c r="M23" s="484">
        <f>ROUND(SUM(L22*M16+M22*M17)/12,4)</f>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 &lt;50 kW</v>
      </c>
      <c r="C25" s="818" t="str">
        <f>'2. LRAMVA Threshold'!E43</f>
        <v>kWh</v>
      </c>
      <c r="D25" s="46"/>
      <c r="E25" s="46"/>
      <c r="F25" s="46"/>
      <c r="G25" s="46"/>
      <c r="H25" s="46"/>
      <c r="I25" s="46"/>
      <c r="J25" s="46"/>
      <c r="K25" s="46"/>
      <c r="L25" s="46"/>
      <c r="M25" s="46">
        <v>1.6500000000000001E-2</v>
      </c>
      <c r="N25" s="46">
        <v>1.6799999999999999E-2</v>
      </c>
      <c r="O25" s="69"/>
    </row>
    <row r="26" spans="1:15" s="18" customFormat="1" hidden="1" outlineLevel="1">
      <c r="A26" s="4"/>
      <c r="B26" s="535" t="s">
        <v>511</v>
      </c>
      <c r="C26" s="819"/>
      <c r="D26" s="46"/>
      <c r="E26" s="46"/>
      <c r="F26" s="46"/>
      <c r="G26" s="46"/>
      <c r="H26" s="46"/>
      <c r="I26" s="46"/>
      <c r="J26" s="46"/>
      <c r="K26" s="46"/>
      <c r="L26" s="46"/>
      <c r="M26" s="46"/>
      <c r="N26" s="46"/>
      <c r="O26" s="69"/>
    </row>
    <row r="27" spans="1:15" s="18" customFormat="1" hidden="1" outlineLevel="1">
      <c r="A27" s="4"/>
      <c r="B27" s="535" t="s">
        <v>512</v>
      </c>
      <c r="C27" s="819"/>
      <c r="D27" s="46"/>
      <c r="E27" s="46"/>
      <c r="F27" s="46"/>
      <c r="G27" s="46"/>
      <c r="H27" s="46"/>
      <c r="I27" s="46"/>
      <c r="J27" s="46"/>
      <c r="K27" s="46"/>
      <c r="L27" s="46"/>
      <c r="M27" s="46"/>
      <c r="N27" s="46"/>
      <c r="O27" s="69"/>
    </row>
    <row r="28" spans="1:15" s="18" customFormat="1" hidden="1" outlineLevel="1">
      <c r="A28" s="4"/>
      <c r="B28" s="535" t="s">
        <v>490</v>
      </c>
      <c r="C28" s="819"/>
      <c r="D28" s="46"/>
      <c r="E28" s="46"/>
      <c r="F28" s="46"/>
      <c r="G28" s="46"/>
      <c r="H28" s="46"/>
      <c r="I28" s="46"/>
      <c r="J28" s="46"/>
      <c r="K28" s="46"/>
      <c r="L28" s="46"/>
      <c r="M28" s="46"/>
      <c r="N28" s="46"/>
      <c r="O28" s="69"/>
    </row>
    <row r="29" spans="1:15" s="18" customFormat="1" collapsed="1">
      <c r="A29" s="4"/>
      <c r="B29" s="535" t="s">
        <v>513</v>
      </c>
      <c r="C29" s="820"/>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0</v>
      </c>
      <c r="M29" s="65">
        <f t="shared" si="4"/>
        <v>1.6500000000000001E-2</v>
      </c>
      <c r="N29" s="65">
        <f t="shared" si="4"/>
        <v>1.6799999999999999E-2</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0</v>
      </c>
      <c r="J30" s="484">
        <f>ROUND(SUM(I29*J16+J29*J17)/12,4)</f>
        <v>0</v>
      </c>
      <c r="K30" s="484">
        <f t="shared" si="5"/>
        <v>0</v>
      </c>
      <c r="L30" s="484">
        <f t="shared" si="5"/>
        <v>0</v>
      </c>
      <c r="M30" s="484">
        <f t="shared" si="5"/>
        <v>1.6500000000000001E-2</v>
      </c>
      <c r="N30" s="484">
        <f>ROUND(SUM(M29*N16+N29*N17)/12,4)</f>
        <v>1.6799999999999999E-2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&gt;50 kW</v>
      </c>
      <c r="C32" s="818" t="str">
        <f>'2. LRAMVA Threshold'!F43</f>
        <v>kW</v>
      </c>
      <c r="D32" s="46"/>
      <c r="E32" s="46"/>
      <c r="F32" s="46"/>
      <c r="G32" s="46"/>
      <c r="H32" s="46"/>
      <c r="I32" s="46"/>
      <c r="J32" s="46"/>
      <c r="K32" s="46"/>
      <c r="L32" s="46"/>
      <c r="M32" s="46">
        <v>5.2545000000000002</v>
      </c>
      <c r="N32" s="46">
        <v>5.3437999999999999</v>
      </c>
      <c r="O32" s="69"/>
    </row>
    <row r="33" spans="1:15" s="18" customFormat="1" hidden="1" outlineLevel="1">
      <c r="A33" s="4"/>
      <c r="B33" s="535" t="s">
        <v>511</v>
      </c>
      <c r="C33" s="819"/>
      <c r="D33" s="46"/>
      <c r="E33" s="46"/>
      <c r="F33" s="46"/>
      <c r="G33" s="46"/>
      <c r="H33" s="46"/>
      <c r="I33" s="46"/>
      <c r="J33" s="46"/>
      <c r="K33" s="46"/>
      <c r="L33" s="46"/>
      <c r="M33" s="46"/>
      <c r="N33" s="46"/>
      <c r="O33" s="69"/>
    </row>
    <row r="34" spans="1:15" s="18" customFormat="1" hidden="1" outlineLevel="1">
      <c r="A34" s="4"/>
      <c r="B34" s="535" t="s">
        <v>512</v>
      </c>
      <c r="C34" s="819"/>
      <c r="D34" s="46"/>
      <c r="E34" s="46"/>
      <c r="F34" s="46"/>
      <c r="G34" s="46"/>
      <c r="H34" s="46"/>
      <c r="I34" s="46"/>
      <c r="J34" s="46"/>
      <c r="K34" s="46"/>
      <c r="L34" s="46"/>
      <c r="M34" s="46"/>
      <c r="N34" s="46"/>
      <c r="O34" s="69"/>
    </row>
    <row r="35" spans="1:15" s="18" customFormat="1" hidden="1" outlineLevel="1">
      <c r="A35" s="4"/>
      <c r="B35" s="535" t="s">
        <v>490</v>
      </c>
      <c r="C35" s="819"/>
      <c r="D35" s="46"/>
      <c r="E35" s="46"/>
      <c r="F35" s="46"/>
      <c r="G35" s="46"/>
      <c r="H35" s="46"/>
      <c r="I35" s="46"/>
      <c r="J35" s="46"/>
      <c r="K35" s="46"/>
      <c r="L35" s="46"/>
      <c r="M35" s="46"/>
      <c r="N35" s="46"/>
      <c r="O35" s="69"/>
    </row>
    <row r="36" spans="1:15" s="18" customFormat="1" collapsed="1">
      <c r="A36" s="4"/>
      <c r="B36" s="535" t="s">
        <v>513</v>
      </c>
      <c r="C36" s="820"/>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0</v>
      </c>
      <c r="M36" s="65">
        <f t="shared" si="6"/>
        <v>5.2545000000000002</v>
      </c>
      <c r="N36" s="65">
        <f>SUM(N32:N35)</f>
        <v>5.3437999999999999</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0</v>
      </c>
      <c r="J37" s="484">
        <f t="shared" si="7"/>
        <v>0</v>
      </c>
      <c r="K37" s="484">
        <f t="shared" si="7"/>
        <v>0</v>
      </c>
      <c r="L37" s="484">
        <f t="shared" si="7"/>
        <v>0</v>
      </c>
      <c r="M37" s="484">
        <f t="shared" si="7"/>
        <v>5.2545000000000002</v>
      </c>
      <c r="N37" s="484">
        <f>ROUND(SUM(M36*N16+N36*N17)/12,4)</f>
        <v>5.3437999999999999</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Large User</v>
      </c>
      <c r="C39" s="818" t="str">
        <f>'2. LRAMVA Threshold'!G43</f>
        <v>kW</v>
      </c>
      <c r="D39" s="46"/>
      <c r="E39" s="46"/>
      <c r="F39" s="46"/>
      <c r="G39" s="46"/>
      <c r="H39" s="46"/>
      <c r="I39" s="46"/>
      <c r="J39" s="46"/>
      <c r="K39" s="46"/>
      <c r="L39" s="46"/>
      <c r="M39" s="46">
        <v>4.1700999999999997</v>
      </c>
      <c r="N39" s="46">
        <v>4.2409999999999997</v>
      </c>
      <c r="O39" s="69"/>
    </row>
    <row r="40" spans="1:15" s="18" customFormat="1" hidden="1" outlineLevel="1">
      <c r="A40" s="4"/>
      <c r="B40" s="535" t="s">
        <v>511</v>
      </c>
      <c r="C40" s="819"/>
      <c r="D40" s="46"/>
      <c r="E40" s="46"/>
      <c r="F40" s="46"/>
      <c r="G40" s="46"/>
      <c r="H40" s="46"/>
      <c r="I40" s="46"/>
      <c r="J40" s="46"/>
      <c r="K40" s="46"/>
      <c r="L40" s="46"/>
      <c r="M40" s="46"/>
      <c r="N40" s="46"/>
      <c r="O40" s="69"/>
    </row>
    <row r="41" spans="1:15" s="18" customFormat="1" hidden="1" outlineLevel="1">
      <c r="A41" s="4"/>
      <c r="B41" s="535" t="s">
        <v>512</v>
      </c>
      <c r="C41" s="819"/>
      <c r="D41" s="46"/>
      <c r="E41" s="46"/>
      <c r="F41" s="46"/>
      <c r="G41" s="46"/>
      <c r="H41" s="46"/>
      <c r="I41" s="46"/>
      <c r="J41" s="46"/>
      <c r="K41" s="46"/>
      <c r="L41" s="46"/>
      <c r="M41" s="46"/>
      <c r="N41" s="46"/>
      <c r="O41" s="69"/>
    </row>
    <row r="42" spans="1:15" s="18" customFormat="1" hidden="1" outlineLevel="1">
      <c r="A42" s="4"/>
      <c r="B42" s="535" t="s">
        <v>490</v>
      </c>
      <c r="C42" s="819"/>
      <c r="D42" s="46"/>
      <c r="E42" s="46"/>
      <c r="F42" s="46"/>
      <c r="G42" s="46"/>
      <c r="H42" s="46"/>
      <c r="I42" s="46"/>
      <c r="J42" s="46"/>
      <c r="K42" s="46"/>
      <c r="L42" s="46"/>
      <c r="M42" s="46"/>
      <c r="N42" s="46"/>
      <c r="O42" s="69"/>
    </row>
    <row r="43" spans="1:15" s="18" customFormat="1" collapsed="1">
      <c r="A43" s="4"/>
      <c r="B43" s="535" t="s">
        <v>513</v>
      </c>
      <c r="C43" s="820"/>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4.1700999999999997</v>
      </c>
      <c r="N43" s="65">
        <f t="shared" si="8"/>
        <v>4.2409999999999997</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4.1700999999999997</v>
      </c>
      <c r="N44" s="484">
        <f>ROUND(SUM(M43*N16+N43*N17)/12,4)</f>
        <v>4.2409999999999997</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t="str">
        <f>'1.  LRAMVA Summary'!B33</f>
        <v>Street Lighting</v>
      </c>
      <c r="C46" s="818" t="str">
        <f>'2. LRAMVA Threshold'!H43</f>
        <v>kW</v>
      </c>
      <c r="D46" s="46"/>
      <c r="E46" s="46"/>
      <c r="F46" s="46"/>
      <c r="G46" s="46"/>
      <c r="H46" s="46"/>
      <c r="I46" s="46"/>
      <c r="J46" s="46"/>
      <c r="K46" s="46"/>
      <c r="L46" s="46"/>
      <c r="M46" s="46">
        <v>9.7263999999999999</v>
      </c>
      <c r="N46" s="46">
        <v>9.8917000000000002</v>
      </c>
      <c r="O46" s="69"/>
    </row>
    <row r="47" spans="1:15" s="18" customFormat="1" hidden="1" outlineLevel="1">
      <c r="A47" s="4"/>
      <c r="B47" s="535" t="s">
        <v>511</v>
      </c>
      <c r="C47" s="819"/>
      <c r="D47" s="46"/>
      <c r="E47" s="46"/>
      <c r="F47" s="46"/>
      <c r="G47" s="46"/>
      <c r="H47" s="46"/>
      <c r="I47" s="46"/>
      <c r="J47" s="46"/>
      <c r="K47" s="46"/>
      <c r="L47" s="46"/>
      <c r="M47" s="46"/>
      <c r="N47" s="46"/>
      <c r="O47" s="69"/>
    </row>
    <row r="48" spans="1:15" s="18" customFormat="1" hidden="1" outlineLevel="1">
      <c r="A48" s="4"/>
      <c r="B48" s="535" t="s">
        <v>512</v>
      </c>
      <c r="C48" s="819"/>
      <c r="D48" s="46"/>
      <c r="E48" s="46"/>
      <c r="F48" s="46"/>
      <c r="G48" s="46"/>
      <c r="H48" s="46"/>
      <c r="I48" s="46"/>
      <c r="J48" s="46"/>
      <c r="K48" s="46"/>
      <c r="L48" s="46"/>
      <c r="M48" s="46"/>
      <c r="N48" s="46"/>
      <c r="O48" s="69"/>
    </row>
    <row r="49" spans="1:15" s="18" customFormat="1" hidden="1" outlineLevel="1">
      <c r="A49" s="4"/>
      <c r="B49" s="535" t="s">
        <v>490</v>
      </c>
      <c r="C49" s="819"/>
      <c r="D49" s="46"/>
      <c r="E49" s="46"/>
      <c r="F49" s="46"/>
      <c r="G49" s="46"/>
      <c r="H49" s="46"/>
      <c r="I49" s="46"/>
      <c r="J49" s="46"/>
      <c r="K49" s="46"/>
      <c r="L49" s="46"/>
      <c r="M49" s="46"/>
      <c r="N49" s="46"/>
      <c r="O49" s="69"/>
    </row>
    <row r="50" spans="1:15" s="18" customFormat="1" collapsed="1">
      <c r="A50" s="4"/>
      <c r="B50" s="535" t="s">
        <v>513</v>
      </c>
      <c r="C50" s="820"/>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9.7263999999999999</v>
      </c>
      <c r="N50" s="65">
        <f t="shared" si="10"/>
        <v>9.8917000000000002</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9.7263999999999999</v>
      </c>
      <c r="N51" s="484">
        <f>ROUND(SUM(M50*N16+N50*N17)/12,4)</f>
        <v>9.8917000000000002</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f>'1.  LRAMVA Summary'!B34</f>
        <v>0</v>
      </c>
      <c r="C53" s="818">
        <f>'2. LRAMVA Threshold'!I43</f>
        <v>0</v>
      </c>
      <c r="D53" s="46"/>
      <c r="E53" s="46"/>
      <c r="F53" s="46"/>
      <c r="G53" s="46"/>
      <c r="H53" s="46"/>
      <c r="I53" s="46"/>
      <c r="J53" s="46"/>
      <c r="K53" s="46"/>
      <c r="L53" s="46"/>
      <c r="M53" s="46"/>
      <c r="N53" s="46"/>
      <c r="O53" s="69"/>
    </row>
    <row r="54" spans="1:15" s="18" customFormat="1" outlineLevel="1">
      <c r="A54" s="4"/>
      <c r="B54" s="535" t="s">
        <v>511</v>
      </c>
      <c r="C54" s="819"/>
      <c r="D54" s="46"/>
      <c r="E54" s="46"/>
      <c r="F54" s="46"/>
      <c r="G54" s="46"/>
      <c r="H54" s="46"/>
      <c r="I54" s="46"/>
      <c r="J54" s="46"/>
      <c r="K54" s="46"/>
      <c r="L54" s="46"/>
      <c r="M54" s="46"/>
      <c r="N54" s="46"/>
      <c r="O54" s="69"/>
    </row>
    <row r="55" spans="1:15" s="18" customFormat="1" outlineLevel="1">
      <c r="A55" s="4"/>
      <c r="B55" s="535" t="s">
        <v>512</v>
      </c>
      <c r="C55" s="819"/>
      <c r="D55" s="46"/>
      <c r="E55" s="46"/>
      <c r="F55" s="46"/>
      <c r="G55" s="46"/>
      <c r="H55" s="46"/>
      <c r="I55" s="46"/>
      <c r="J55" s="46"/>
      <c r="K55" s="46"/>
      <c r="L55" s="46"/>
      <c r="M55" s="46"/>
      <c r="N55" s="46"/>
      <c r="O55" s="69"/>
    </row>
    <row r="56" spans="1:15" s="18" customFormat="1" outlineLevel="1">
      <c r="A56" s="4"/>
      <c r="B56" s="535" t="s">
        <v>490</v>
      </c>
      <c r="C56" s="819"/>
      <c r="D56" s="46"/>
      <c r="E56" s="46"/>
      <c r="F56" s="46"/>
      <c r="G56" s="46"/>
      <c r="H56" s="46"/>
      <c r="I56" s="46"/>
      <c r="J56" s="46"/>
      <c r="K56" s="46"/>
      <c r="L56" s="46"/>
      <c r="M56" s="46"/>
      <c r="N56" s="46"/>
      <c r="O56" s="69"/>
    </row>
    <row r="57" spans="1:15" s="18" customFormat="1">
      <c r="A57" s="4"/>
      <c r="B57" s="535" t="s">
        <v>513</v>
      </c>
      <c r="C57" s="820"/>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f>'1.  LRAMVA Summary'!B35</f>
        <v>0</v>
      </c>
      <c r="C60" s="818">
        <f>'2. LRAMVA Threshold'!J43</f>
        <v>0</v>
      </c>
      <c r="D60" s="46"/>
      <c r="E60" s="46"/>
      <c r="F60" s="46"/>
      <c r="G60" s="46"/>
      <c r="H60" s="46"/>
      <c r="I60" s="46"/>
      <c r="J60" s="46"/>
      <c r="K60" s="46"/>
      <c r="L60" s="46"/>
      <c r="M60" s="46"/>
      <c r="N60" s="46"/>
      <c r="O60" s="69"/>
    </row>
    <row r="61" spans="1:15" s="18" customFormat="1" outlineLevel="1">
      <c r="A61" s="4"/>
      <c r="B61" s="535" t="s">
        <v>511</v>
      </c>
      <c r="C61" s="819"/>
      <c r="D61" s="46"/>
      <c r="E61" s="46"/>
      <c r="F61" s="46"/>
      <c r="G61" s="46"/>
      <c r="H61" s="46"/>
      <c r="I61" s="46"/>
      <c r="J61" s="46"/>
      <c r="K61" s="46"/>
      <c r="L61" s="46"/>
      <c r="M61" s="46"/>
      <c r="N61" s="46"/>
      <c r="O61" s="69"/>
    </row>
    <row r="62" spans="1:15" s="18" customFormat="1" outlineLevel="1">
      <c r="A62" s="4"/>
      <c r="B62" s="535" t="s">
        <v>512</v>
      </c>
      <c r="C62" s="819"/>
      <c r="D62" s="46"/>
      <c r="E62" s="46"/>
      <c r="F62" s="46"/>
      <c r="G62" s="46"/>
      <c r="H62" s="46"/>
      <c r="I62" s="46"/>
      <c r="J62" s="46"/>
      <c r="K62" s="46"/>
      <c r="L62" s="46"/>
      <c r="M62" s="46"/>
      <c r="N62" s="46"/>
      <c r="O62" s="69"/>
    </row>
    <row r="63" spans="1:15" s="18" customFormat="1" outlineLevel="1">
      <c r="A63" s="4"/>
      <c r="B63" s="535" t="s">
        <v>490</v>
      </c>
      <c r="C63" s="819"/>
      <c r="D63" s="46"/>
      <c r="E63" s="46"/>
      <c r="F63" s="46"/>
      <c r="G63" s="46"/>
      <c r="H63" s="46"/>
      <c r="I63" s="46"/>
      <c r="J63" s="46"/>
      <c r="K63" s="46"/>
      <c r="L63" s="46"/>
      <c r="M63" s="46"/>
      <c r="N63" s="46"/>
      <c r="O63" s="69"/>
    </row>
    <row r="64" spans="1:15" s="18" customFormat="1">
      <c r="A64" s="4"/>
      <c r="B64" s="535" t="s">
        <v>513</v>
      </c>
      <c r="C64" s="82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18">
        <f>'2. LRAMVA Threshold'!K43</f>
        <v>0</v>
      </c>
      <c r="D67" s="46"/>
      <c r="E67" s="46"/>
      <c r="F67" s="46"/>
      <c r="G67" s="46"/>
      <c r="H67" s="46"/>
      <c r="I67" s="46"/>
      <c r="J67" s="46"/>
      <c r="K67" s="46"/>
      <c r="L67" s="46"/>
      <c r="M67" s="46"/>
      <c r="N67" s="46"/>
      <c r="O67" s="69"/>
    </row>
    <row r="68" spans="1:15" s="18" customFormat="1" outlineLevel="1">
      <c r="A68" s="4"/>
      <c r="B68" s="535" t="s">
        <v>511</v>
      </c>
      <c r="C68" s="819"/>
      <c r="D68" s="46"/>
      <c r="E68" s="46"/>
      <c r="F68" s="46"/>
      <c r="G68" s="46"/>
      <c r="H68" s="46"/>
      <c r="I68" s="46"/>
      <c r="J68" s="46"/>
      <c r="K68" s="46"/>
      <c r="L68" s="46"/>
      <c r="M68" s="46"/>
      <c r="N68" s="46"/>
      <c r="O68" s="69"/>
    </row>
    <row r="69" spans="1:15" s="18" customFormat="1" outlineLevel="1">
      <c r="A69" s="4"/>
      <c r="B69" s="535" t="s">
        <v>512</v>
      </c>
      <c r="C69" s="819"/>
      <c r="D69" s="46"/>
      <c r="E69" s="46"/>
      <c r="F69" s="46"/>
      <c r="G69" s="46"/>
      <c r="H69" s="46"/>
      <c r="I69" s="46"/>
      <c r="J69" s="46"/>
      <c r="K69" s="46"/>
      <c r="L69" s="46"/>
      <c r="M69" s="46"/>
      <c r="N69" s="46"/>
      <c r="O69" s="69"/>
    </row>
    <row r="70" spans="1:15" s="18" customFormat="1" outlineLevel="1">
      <c r="A70" s="4"/>
      <c r="B70" s="535" t="s">
        <v>490</v>
      </c>
      <c r="C70" s="819"/>
      <c r="D70" s="46"/>
      <c r="E70" s="46"/>
      <c r="F70" s="46"/>
      <c r="G70" s="46"/>
      <c r="H70" s="46"/>
      <c r="I70" s="46"/>
      <c r="J70" s="46"/>
      <c r="K70" s="46"/>
      <c r="L70" s="46"/>
      <c r="M70" s="46"/>
      <c r="N70" s="46"/>
      <c r="O70" s="69"/>
    </row>
    <row r="71" spans="1:15" s="18" customFormat="1">
      <c r="A71" s="4"/>
      <c r="B71" s="535" t="s">
        <v>513</v>
      </c>
      <c r="C71" s="82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18">
        <f>'2. LRAMVA Threshold'!L43</f>
        <v>0</v>
      </c>
      <c r="D74" s="46"/>
      <c r="E74" s="46"/>
      <c r="F74" s="46"/>
      <c r="G74" s="46"/>
      <c r="H74" s="46"/>
      <c r="I74" s="46"/>
      <c r="J74" s="46"/>
      <c r="K74" s="46"/>
      <c r="L74" s="46"/>
      <c r="M74" s="46"/>
      <c r="N74" s="46"/>
      <c r="O74" s="69"/>
    </row>
    <row r="75" spans="1:15" s="18" customFormat="1" outlineLevel="1">
      <c r="A75" s="4"/>
      <c r="B75" s="535" t="s">
        <v>511</v>
      </c>
      <c r="C75" s="819"/>
      <c r="D75" s="46"/>
      <c r="E75" s="46"/>
      <c r="F75" s="46"/>
      <c r="G75" s="46"/>
      <c r="H75" s="46"/>
      <c r="I75" s="46"/>
      <c r="J75" s="46"/>
      <c r="K75" s="46"/>
      <c r="L75" s="46"/>
      <c r="M75" s="46"/>
      <c r="N75" s="46"/>
      <c r="O75" s="69"/>
    </row>
    <row r="76" spans="1:15" s="18" customFormat="1" outlineLevel="1">
      <c r="A76" s="4"/>
      <c r="B76" s="535" t="s">
        <v>512</v>
      </c>
      <c r="C76" s="819"/>
      <c r="D76" s="46"/>
      <c r="E76" s="46"/>
      <c r="F76" s="46"/>
      <c r="G76" s="46"/>
      <c r="H76" s="46"/>
      <c r="I76" s="46"/>
      <c r="J76" s="46"/>
      <c r="K76" s="46"/>
      <c r="L76" s="46"/>
      <c r="M76" s="46"/>
      <c r="N76" s="46"/>
      <c r="O76" s="69"/>
    </row>
    <row r="77" spans="1:15" s="18" customFormat="1" outlineLevel="1">
      <c r="A77" s="4"/>
      <c r="B77" s="535" t="s">
        <v>490</v>
      </c>
      <c r="C77" s="819"/>
      <c r="D77" s="46"/>
      <c r="E77" s="46"/>
      <c r="F77" s="46"/>
      <c r="G77" s="46"/>
      <c r="H77" s="46"/>
      <c r="I77" s="46"/>
      <c r="J77" s="46"/>
      <c r="K77" s="46"/>
      <c r="L77" s="46"/>
      <c r="M77" s="46"/>
      <c r="N77" s="46"/>
      <c r="O77" s="69"/>
    </row>
    <row r="78" spans="1:15" s="18" customFormat="1">
      <c r="A78" s="4"/>
      <c r="B78" s="535" t="s">
        <v>513</v>
      </c>
      <c r="C78" s="82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18">
        <f>'2. LRAMVA Threshold'!M43</f>
        <v>0</v>
      </c>
      <c r="D81" s="46"/>
      <c r="E81" s="46"/>
      <c r="F81" s="46"/>
      <c r="G81" s="46"/>
      <c r="H81" s="46"/>
      <c r="I81" s="46"/>
      <c r="J81" s="46"/>
      <c r="K81" s="46"/>
      <c r="L81" s="46"/>
      <c r="M81" s="46"/>
      <c r="N81" s="46"/>
      <c r="O81" s="69"/>
    </row>
    <row r="82" spans="1:15" s="18" customFormat="1" outlineLevel="1">
      <c r="A82" s="4"/>
      <c r="B82" s="535" t="s">
        <v>511</v>
      </c>
      <c r="C82" s="819"/>
      <c r="D82" s="46"/>
      <c r="E82" s="46"/>
      <c r="F82" s="46"/>
      <c r="G82" s="46"/>
      <c r="H82" s="46"/>
      <c r="I82" s="46"/>
      <c r="J82" s="46"/>
      <c r="K82" s="46"/>
      <c r="L82" s="46"/>
      <c r="M82" s="46"/>
      <c r="N82" s="46"/>
      <c r="O82" s="69"/>
    </row>
    <row r="83" spans="1:15" s="18" customFormat="1" outlineLevel="1">
      <c r="A83" s="4"/>
      <c r="B83" s="535" t="s">
        <v>512</v>
      </c>
      <c r="C83" s="819"/>
      <c r="D83" s="46"/>
      <c r="E83" s="46"/>
      <c r="F83" s="46"/>
      <c r="G83" s="46"/>
      <c r="H83" s="46"/>
      <c r="I83" s="46"/>
      <c r="J83" s="46"/>
      <c r="K83" s="46"/>
      <c r="L83" s="46"/>
      <c r="M83" s="46"/>
      <c r="N83" s="46"/>
      <c r="O83" s="69"/>
    </row>
    <row r="84" spans="1:15" s="18" customFormat="1" outlineLevel="1">
      <c r="A84" s="4"/>
      <c r="B84" s="535" t="s">
        <v>490</v>
      </c>
      <c r="C84" s="819"/>
      <c r="D84" s="46"/>
      <c r="E84" s="46"/>
      <c r="F84" s="46"/>
      <c r="G84" s="46"/>
      <c r="H84" s="46"/>
      <c r="I84" s="46"/>
      <c r="J84" s="46"/>
      <c r="K84" s="46"/>
      <c r="L84" s="46"/>
      <c r="M84" s="46"/>
      <c r="N84" s="46"/>
      <c r="O84" s="69"/>
    </row>
    <row r="85" spans="1:15" s="18" customFormat="1">
      <c r="A85" s="4"/>
      <c r="B85" s="535" t="s">
        <v>513</v>
      </c>
      <c r="C85" s="82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18">
        <f>'2. LRAMVA Threshold'!N43</f>
        <v>0</v>
      </c>
      <c r="D88" s="46"/>
      <c r="E88" s="46"/>
      <c r="F88" s="46"/>
      <c r="G88" s="46"/>
      <c r="H88" s="46"/>
      <c r="I88" s="46"/>
      <c r="J88" s="46"/>
      <c r="K88" s="46"/>
      <c r="L88" s="46"/>
      <c r="M88" s="46"/>
      <c r="N88" s="46"/>
      <c r="O88" s="69"/>
    </row>
    <row r="89" spans="1:15" s="18" customFormat="1" outlineLevel="1">
      <c r="A89" s="4"/>
      <c r="B89" s="535" t="s">
        <v>511</v>
      </c>
      <c r="C89" s="819"/>
      <c r="D89" s="46"/>
      <c r="E89" s="46"/>
      <c r="F89" s="46"/>
      <c r="G89" s="46"/>
      <c r="H89" s="46"/>
      <c r="I89" s="46"/>
      <c r="J89" s="46"/>
      <c r="K89" s="46"/>
      <c r="L89" s="46"/>
      <c r="M89" s="46"/>
      <c r="N89" s="46"/>
      <c r="O89" s="69"/>
    </row>
    <row r="90" spans="1:15" s="18" customFormat="1" outlineLevel="1">
      <c r="A90" s="4"/>
      <c r="B90" s="535" t="s">
        <v>512</v>
      </c>
      <c r="C90" s="819"/>
      <c r="D90" s="46"/>
      <c r="E90" s="46"/>
      <c r="F90" s="46"/>
      <c r="G90" s="46"/>
      <c r="H90" s="46"/>
      <c r="I90" s="46"/>
      <c r="J90" s="46"/>
      <c r="K90" s="46"/>
      <c r="L90" s="46"/>
      <c r="M90" s="46"/>
      <c r="N90" s="46"/>
      <c r="O90" s="69"/>
    </row>
    <row r="91" spans="1:15" s="18" customFormat="1" outlineLevel="1">
      <c r="A91" s="4"/>
      <c r="B91" s="535" t="s">
        <v>490</v>
      </c>
      <c r="C91" s="819"/>
      <c r="D91" s="46"/>
      <c r="E91" s="46"/>
      <c r="F91" s="46"/>
      <c r="G91" s="46"/>
      <c r="H91" s="46"/>
      <c r="I91" s="46"/>
      <c r="J91" s="46"/>
      <c r="K91" s="46"/>
      <c r="L91" s="46"/>
      <c r="M91" s="46"/>
      <c r="N91" s="46"/>
      <c r="O91" s="69"/>
    </row>
    <row r="92" spans="1:15" s="18" customFormat="1">
      <c r="A92" s="4"/>
      <c r="B92" s="535" t="s">
        <v>513</v>
      </c>
      <c r="C92" s="82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18">
        <f>'2. LRAMVA Threshold'!O43</f>
        <v>0</v>
      </c>
      <c r="D95" s="46"/>
      <c r="E95" s="46"/>
      <c r="F95" s="46"/>
      <c r="G95" s="46"/>
      <c r="H95" s="46"/>
      <c r="I95" s="46"/>
      <c r="J95" s="46"/>
      <c r="K95" s="46"/>
      <c r="L95" s="46"/>
      <c r="M95" s="46"/>
      <c r="N95" s="46"/>
      <c r="O95" s="69"/>
    </row>
    <row r="96" spans="1:15" s="18" customFormat="1" outlineLevel="1">
      <c r="A96" s="4"/>
      <c r="B96" s="535" t="s">
        <v>511</v>
      </c>
      <c r="C96" s="819"/>
      <c r="D96" s="46"/>
      <c r="E96" s="46"/>
      <c r="F96" s="46"/>
      <c r="G96" s="46"/>
      <c r="H96" s="46"/>
      <c r="I96" s="46"/>
      <c r="J96" s="46"/>
      <c r="K96" s="46"/>
      <c r="L96" s="46"/>
      <c r="M96" s="46"/>
      <c r="N96" s="46"/>
      <c r="O96" s="69"/>
    </row>
    <row r="97" spans="1:15" s="18" customFormat="1" outlineLevel="1">
      <c r="A97" s="4"/>
      <c r="B97" s="535" t="s">
        <v>512</v>
      </c>
      <c r="C97" s="819"/>
      <c r="D97" s="46"/>
      <c r="E97" s="46"/>
      <c r="F97" s="46"/>
      <c r="G97" s="46"/>
      <c r="H97" s="46"/>
      <c r="I97" s="46"/>
      <c r="J97" s="46"/>
      <c r="K97" s="46"/>
      <c r="L97" s="46"/>
      <c r="M97" s="46"/>
      <c r="N97" s="46"/>
      <c r="O97" s="69"/>
    </row>
    <row r="98" spans="1:15" s="18" customFormat="1" outlineLevel="1">
      <c r="A98" s="4"/>
      <c r="B98" s="535" t="s">
        <v>490</v>
      </c>
      <c r="C98" s="819"/>
      <c r="D98" s="46"/>
      <c r="E98" s="46"/>
      <c r="F98" s="46"/>
      <c r="G98" s="46"/>
      <c r="H98" s="46"/>
      <c r="I98" s="46"/>
      <c r="J98" s="46"/>
      <c r="K98" s="46"/>
      <c r="L98" s="46"/>
      <c r="M98" s="46"/>
      <c r="N98" s="46"/>
      <c r="O98" s="69"/>
    </row>
    <row r="99" spans="1:15" s="18" customFormat="1">
      <c r="A99" s="4"/>
      <c r="B99" s="535" t="s">
        <v>513</v>
      </c>
      <c r="C99" s="82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18">
        <f>'2. LRAMVA Threshold'!P43</f>
        <v>0</v>
      </c>
      <c r="D102" s="46"/>
      <c r="E102" s="46"/>
      <c r="F102" s="46"/>
      <c r="G102" s="46"/>
      <c r="H102" s="46"/>
      <c r="I102" s="46"/>
      <c r="J102" s="46"/>
      <c r="K102" s="46"/>
      <c r="L102" s="46"/>
      <c r="M102" s="46"/>
      <c r="N102" s="46"/>
      <c r="O102" s="69"/>
    </row>
    <row r="103" spans="1:15" s="18" customFormat="1" outlineLevel="1">
      <c r="A103" s="4"/>
      <c r="B103" s="535" t="s">
        <v>511</v>
      </c>
      <c r="C103" s="819"/>
      <c r="D103" s="46"/>
      <c r="E103" s="46"/>
      <c r="F103" s="46"/>
      <c r="G103" s="46"/>
      <c r="H103" s="46"/>
      <c r="I103" s="46"/>
      <c r="J103" s="46"/>
      <c r="K103" s="46"/>
      <c r="L103" s="46"/>
      <c r="M103" s="46"/>
      <c r="N103" s="46"/>
      <c r="O103" s="69"/>
    </row>
    <row r="104" spans="1:15" s="18" customFormat="1" outlineLevel="1">
      <c r="A104" s="4"/>
      <c r="B104" s="535" t="s">
        <v>512</v>
      </c>
      <c r="C104" s="819"/>
      <c r="D104" s="46"/>
      <c r="E104" s="46"/>
      <c r="F104" s="46"/>
      <c r="G104" s="46"/>
      <c r="H104" s="46"/>
      <c r="I104" s="46"/>
      <c r="J104" s="46"/>
      <c r="K104" s="46"/>
      <c r="L104" s="46"/>
      <c r="M104" s="46"/>
      <c r="N104" s="46"/>
      <c r="O104" s="69"/>
    </row>
    <row r="105" spans="1:15" s="18" customFormat="1" outlineLevel="1">
      <c r="A105" s="4"/>
      <c r="B105" s="535" t="s">
        <v>490</v>
      </c>
      <c r="C105" s="819"/>
      <c r="D105" s="46"/>
      <c r="E105" s="46"/>
      <c r="F105" s="46"/>
      <c r="G105" s="46"/>
      <c r="H105" s="46"/>
      <c r="I105" s="46"/>
      <c r="J105" s="46"/>
      <c r="K105" s="46"/>
      <c r="L105" s="46"/>
      <c r="M105" s="46"/>
      <c r="N105" s="46"/>
      <c r="O105" s="69"/>
    </row>
    <row r="106" spans="1:15" s="18" customFormat="1">
      <c r="A106" s="4"/>
      <c r="B106" s="535" t="s">
        <v>513</v>
      </c>
      <c r="C106" s="82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18">
        <f>'2. LRAMVA Threshold'!Q43</f>
        <v>0</v>
      </c>
      <c r="D109" s="46"/>
      <c r="E109" s="46"/>
      <c r="F109" s="46"/>
      <c r="G109" s="46"/>
      <c r="H109" s="46"/>
      <c r="I109" s="46"/>
      <c r="J109" s="46"/>
      <c r="K109" s="46"/>
      <c r="L109" s="46"/>
      <c r="M109" s="46"/>
      <c r="N109" s="46"/>
      <c r="O109" s="69"/>
    </row>
    <row r="110" spans="1:15" s="18" customFormat="1" outlineLevel="1">
      <c r="A110" s="4"/>
      <c r="B110" s="535" t="s">
        <v>511</v>
      </c>
      <c r="C110" s="819"/>
      <c r="D110" s="46"/>
      <c r="E110" s="46"/>
      <c r="F110" s="46"/>
      <c r="G110" s="46"/>
      <c r="H110" s="46"/>
      <c r="I110" s="46"/>
      <c r="J110" s="46"/>
      <c r="K110" s="46"/>
      <c r="L110" s="46"/>
      <c r="M110" s="46"/>
      <c r="N110" s="46"/>
      <c r="O110" s="69"/>
    </row>
    <row r="111" spans="1:15" s="18" customFormat="1" outlineLevel="1">
      <c r="A111" s="4"/>
      <c r="B111" s="535" t="s">
        <v>512</v>
      </c>
      <c r="C111" s="819"/>
      <c r="D111" s="46"/>
      <c r="E111" s="46"/>
      <c r="F111" s="46"/>
      <c r="G111" s="46"/>
      <c r="H111" s="46"/>
      <c r="I111" s="46"/>
      <c r="J111" s="46"/>
      <c r="K111" s="46"/>
      <c r="L111" s="46"/>
      <c r="M111" s="46"/>
      <c r="N111" s="46"/>
      <c r="O111" s="69"/>
    </row>
    <row r="112" spans="1:15" s="18" customFormat="1" outlineLevel="1">
      <c r="A112" s="4"/>
      <c r="B112" s="535" t="s">
        <v>490</v>
      </c>
      <c r="C112" s="819"/>
      <c r="D112" s="46"/>
      <c r="E112" s="46"/>
      <c r="F112" s="46"/>
      <c r="G112" s="46"/>
      <c r="H112" s="46"/>
      <c r="I112" s="46"/>
      <c r="J112" s="46"/>
      <c r="K112" s="46"/>
      <c r="L112" s="46"/>
      <c r="M112" s="46"/>
      <c r="N112" s="46"/>
      <c r="O112" s="69"/>
    </row>
    <row r="113" spans="1:17" s="18" customFormat="1">
      <c r="A113" s="4"/>
      <c r="B113" s="535" t="s">
        <v>513</v>
      </c>
      <c r="C113" s="82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22" t="s">
        <v>673</v>
      </c>
      <c r="C120" s="822"/>
      <c r="D120" s="822"/>
      <c r="E120" s="822"/>
      <c r="F120" s="822"/>
      <c r="G120" s="822"/>
      <c r="H120" s="822"/>
      <c r="I120" s="822"/>
      <c r="J120" s="822"/>
      <c r="K120" s="822"/>
      <c r="L120" s="822"/>
      <c r="M120" s="822"/>
      <c r="N120" s="822"/>
      <c r="O120" s="822"/>
      <c r="P120" s="822"/>
    </row>
    <row r="121" spans="1:17" s="18" customFormat="1" ht="9" customHeight="1">
      <c r="A121" s="4"/>
      <c r="B121" s="118"/>
      <c r="C121" s="78"/>
    </row>
    <row r="122" spans="1:17" ht="63.75" customHeight="1">
      <c r="B122" s="244" t="s">
        <v>234</v>
      </c>
      <c r="C122" s="244" t="str">
        <f>'1.  LRAMVA Summary'!D52</f>
        <v>Residential</v>
      </c>
      <c r="D122" s="244" t="str">
        <f>'1.  LRAMVA Summary'!E52</f>
        <v>GS &lt;50 kW</v>
      </c>
      <c r="E122" s="244" t="str">
        <f>'1.  LRAMVA Summary'!F52</f>
        <v>GS &gt;50 kW</v>
      </c>
      <c r="F122" s="244" t="str">
        <f>'1.  LRAMVA Summary'!G52</f>
        <v>Large User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2"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0</v>
      </c>
      <c r="D132" s="684">
        <f t="shared" si="32"/>
        <v>1.6500000000000001E-2</v>
      </c>
      <c r="E132" s="685">
        <f t="shared" si="33"/>
        <v>5.2545000000000002</v>
      </c>
      <c r="F132" s="684">
        <f t="shared" si="34"/>
        <v>4.1700999999999997</v>
      </c>
      <c r="G132" s="685">
        <f t="shared" si="35"/>
        <v>9.7263999999999999</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c r="B133" s="502">
        <v>2020</v>
      </c>
      <c r="C133" s="686">
        <f>HLOOKUP(B133,$E$15:$O$114,9,FALSE)</f>
        <v>0</v>
      </c>
      <c r="D133" s="687">
        <f t="shared" si="32"/>
        <v>1.6799999999999999E-2</v>
      </c>
      <c r="E133" s="688">
        <f t="shared" si="33"/>
        <v>5.3437999999999999</v>
      </c>
      <c r="F133" s="687">
        <f t="shared" si="34"/>
        <v>4.2409999999999997</v>
      </c>
      <c r="G133" s="688">
        <f>HLOOKUP(B133,$E$15:$O$114,37,FALSE)</f>
        <v>9.8917000000000002</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632</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12" zoomScale="90" zoomScaleNormal="90" zoomScaleSheetLayoutView="80" zoomScalePageLayoutView="85" workbookViewId="0">
      <selection activeCell="C12" sqref="C12"/>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26" t="s">
        <v>551</v>
      </c>
      <c r="D5" s="82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8" t="s">
        <v>505</v>
      </c>
      <c r="C7" s="829" t="s">
        <v>633</v>
      </c>
      <c r="D7" s="829"/>
      <c r="E7" s="829"/>
      <c r="F7" s="829"/>
      <c r="G7" s="829"/>
      <c r="H7" s="829"/>
      <c r="I7" s="829"/>
      <c r="J7" s="829"/>
      <c r="K7" s="829"/>
      <c r="L7" s="829"/>
      <c r="M7" s="829"/>
      <c r="N7" s="829"/>
      <c r="O7" s="829"/>
      <c r="P7" s="829"/>
      <c r="Q7" s="829"/>
      <c r="R7" s="829"/>
      <c r="S7" s="829"/>
      <c r="T7" s="829"/>
      <c r="U7" s="829"/>
      <c r="V7" s="829"/>
      <c r="W7" s="829"/>
      <c r="X7" s="829"/>
      <c r="Y7" s="605"/>
      <c r="Z7" s="605"/>
      <c r="AA7" s="605"/>
      <c r="AB7" s="605"/>
      <c r="AC7" s="605"/>
      <c r="AD7" s="605"/>
      <c r="AE7" s="270"/>
      <c r="AF7" s="270"/>
      <c r="AG7" s="270"/>
      <c r="AH7" s="270"/>
      <c r="AI7" s="270"/>
      <c r="AJ7" s="270"/>
      <c r="AK7" s="270"/>
      <c r="AL7" s="270"/>
    </row>
    <row r="8" spans="1:39" s="271" customFormat="1" ht="58.5" customHeight="1">
      <c r="A8" s="509"/>
      <c r="B8" s="828"/>
      <c r="C8" s="829" t="s">
        <v>574</v>
      </c>
      <c r="D8" s="829"/>
      <c r="E8" s="829"/>
      <c r="F8" s="829"/>
      <c r="G8" s="829"/>
      <c r="H8" s="829"/>
      <c r="I8" s="829"/>
      <c r="J8" s="829"/>
      <c r="K8" s="829"/>
      <c r="L8" s="829"/>
      <c r="M8" s="829"/>
      <c r="N8" s="829"/>
      <c r="O8" s="829"/>
      <c r="P8" s="829"/>
      <c r="Q8" s="829"/>
      <c r="R8" s="829"/>
      <c r="S8" s="829"/>
      <c r="T8" s="829"/>
      <c r="U8" s="829"/>
      <c r="V8" s="829"/>
      <c r="W8" s="829"/>
      <c r="X8" s="829"/>
      <c r="Y8" s="605"/>
      <c r="Z8" s="605"/>
      <c r="AA8" s="605"/>
      <c r="AB8" s="605"/>
      <c r="AC8" s="605"/>
      <c r="AD8" s="605"/>
      <c r="AE8" s="272"/>
      <c r="AF8" s="255"/>
      <c r="AG8" s="255"/>
      <c r="AH8" s="255"/>
      <c r="AI8" s="255"/>
      <c r="AJ8" s="255"/>
      <c r="AK8" s="255"/>
      <c r="AL8" s="255"/>
      <c r="AM8" s="256"/>
    </row>
    <row r="9" spans="1:39" s="271" customFormat="1" ht="57.75" customHeight="1">
      <c r="A9" s="509"/>
      <c r="B9" s="273"/>
      <c r="C9" s="829" t="s">
        <v>573</v>
      </c>
      <c r="D9" s="829"/>
      <c r="E9" s="829"/>
      <c r="F9" s="829"/>
      <c r="G9" s="829"/>
      <c r="H9" s="829"/>
      <c r="I9" s="829"/>
      <c r="J9" s="829"/>
      <c r="K9" s="829"/>
      <c r="L9" s="829"/>
      <c r="M9" s="829"/>
      <c r="N9" s="829"/>
      <c r="O9" s="829"/>
      <c r="P9" s="829"/>
      <c r="Q9" s="829"/>
      <c r="R9" s="829"/>
      <c r="S9" s="829"/>
      <c r="T9" s="829"/>
      <c r="U9" s="829"/>
      <c r="V9" s="829"/>
      <c r="W9" s="829"/>
      <c r="X9" s="829"/>
      <c r="Y9" s="605"/>
      <c r="Z9" s="605"/>
      <c r="AA9" s="605"/>
      <c r="AB9" s="605"/>
      <c r="AC9" s="605"/>
      <c r="AD9" s="605"/>
      <c r="AE9" s="272"/>
      <c r="AF9" s="255"/>
      <c r="AG9" s="255"/>
      <c r="AH9" s="255"/>
      <c r="AI9" s="255"/>
      <c r="AJ9" s="255"/>
      <c r="AK9" s="255"/>
      <c r="AL9" s="255"/>
      <c r="AM9" s="256"/>
    </row>
    <row r="10" spans="1:39" ht="41.25" customHeight="1">
      <c r="B10" s="275"/>
      <c r="C10" s="829" t="s">
        <v>635</v>
      </c>
      <c r="D10" s="829"/>
      <c r="E10" s="829"/>
      <c r="F10" s="829"/>
      <c r="G10" s="829"/>
      <c r="H10" s="829"/>
      <c r="I10" s="829"/>
      <c r="J10" s="829"/>
      <c r="K10" s="829"/>
      <c r="L10" s="829"/>
      <c r="M10" s="829"/>
      <c r="N10" s="829"/>
      <c r="O10" s="829"/>
      <c r="P10" s="829"/>
      <c r="Q10" s="829"/>
      <c r="R10" s="829"/>
      <c r="S10" s="829"/>
      <c r="T10" s="829"/>
      <c r="U10" s="829"/>
      <c r="V10" s="829"/>
      <c r="W10" s="829"/>
      <c r="X10" s="829"/>
      <c r="Y10" s="605"/>
      <c r="Z10" s="605"/>
      <c r="AA10" s="605"/>
      <c r="AB10" s="605"/>
      <c r="AC10" s="605"/>
      <c r="AD10" s="605"/>
      <c r="AE10" s="272"/>
      <c r="AF10" s="276"/>
      <c r="AG10" s="276"/>
      <c r="AH10" s="276"/>
      <c r="AI10" s="276"/>
      <c r="AJ10" s="276"/>
      <c r="AK10" s="276"/>
      <c r="AL10" s="276"/>
    </row>
    <row r="11" spans="1:39" ht="53.25" customHeight="1">
      <c r="C11" s="829" t="s">
        <v>622</v>
      </c>
      <c r="D11" s="829"/>
      <c r="E11" s="829"/>
      <c r="F11" s="829"/>
      <c r="G11" s="829"/>
      <c r="H11" s="829"/>
      <c r="I11" s="829"/>
      <c r="J11" s="829"/>
      <c r="K11" s="829"/>
      <c r="L11" s="829"/>
      <c r="M11" s="829"/>
      <c r="N11" s="829"/>
      <c r="O11" s="829"/>
      <c r="P11" s="829"/>
      <c r="Q11" s="829"/>
      <c r="R11" s="829"/>
      <c r="S11" s="829"/>
      <c r="T11" s="829"/>
      <c r="U11" s="829"/>
      <c r="V11" s="829"/>
      <c r="W11" s="829"/>
      <c r="X11" s="829"/>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8"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28"/>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0" t="s">
        <v>211</v>
      </c>
      <c r="C19" s="832" t="s">
        <v>33</v>
      </c>
      <c r="D19" s="284" t="s">
        <v>422</v>
      </c>
      <c r="E19" s="834" t="s">
        <v>209</v>
      </c>
      <c r="F19" s="835"/>
      <c r="G19" s="835"/>
      <c r="H19" s="835"/>
      <c r="I19" s="835"/>
      <c r="J19" s="835"/>
      <c r="K19" s="835"/>
      <c r="L19" s="835"/>
      <c r="M19" s="836"/>
      <c r="N19" s="840" t="s">
        <v>213</v>
      </c>
      <c r="O19" s="284" t="s">
        <v>423</v>
      </c>
      <c r="P19" s="834" t="s">
        <v>212</v>
      </c>
      <c r="Q19" s="835"/>
      <c r="R19" s="835"/>
      <c r="S19" s="835"/>
      <c r="T19" s="835"/>
      <c r="U19" s="835"/>
      <c r="V19" s="835"/>
      <c r="W19" s="835"/>
      <c r="X19" s="836"/>
      <c r="Y19" s="837" t="s">
        <v>243</v>
      </c>
      <c r="Z19" s="838"/>
      <c r="AA19" s="838"/>
      <c r="AB19" s="838"/>
      <c r="AC19" s="838"/>
      <c r="AD19" s="838"/>
      <c r="AE19" s="838"/>
      <c r="AF19" s="838"/>
      <c r="AG19" s="838"/>
      <c r="AH19" s="838"/>
      <c r="AI19" s="838"/>
      <c r="AJ19" s="838"/>
      <c r="AK19" s="838"/>
      <c r="AL19" s="838"/>
      <c r="AM19" s="839"/>
    </row>
    <row r="20" spans="1:39" s="283" customFormat="1" ht="59.25" customHeight="1">
      <c r="A20" s="509"/>
      <c r="B20" s="831"/>
      <c r="C20" s="833"/>
      <c r="D20" s="285">
        <v>2011</v>
      </c>
      <c r="E20" s="285">
        <v>2012</v>
      </c>
      <c r="F20" s="285">
        <v>2013</v>
      </c>
      <c r="G20" s="285">
        <v>2014</v>
      </c>
      <c r="H20" s="285">
        <v>2015</v>
      </c>
      <c r="I20" s="285">
        <v>2016</v>
      </c>
      <c r="J20" s="285">
        <v>2017</v>
      </c>
      <c r="K20" s="285">
        <v>2018</v>
      </c>
      <c r="L20" s="285">
        <v>2019</v>
      </c>
      <c r="M20" s="285">
        <v>2020</v>
      </c>
      <c r="N20" s="84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 &lt;50 kW</v>
      </c>
      <c r="AA20" s="286" t="str">
        <f>'1.  LRAMVA Summary'!F52</f>
        <v>GS &gt;50 kW</v>
      </c>
      <c r="AB20" s="286" t="str">
        <f>'1.  LRAMVA Summary'!G52</f>
        <v>Large User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807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30" t="s">
        <v>211</v>
      </c>
      <c r="C147" s="832" t="s">
        <v>33</v>
      </c>
      <c r="D147" s="284" t="s">
        <v>422</v>
      </c>
      <c r="E147" s="834" t="s">
        <v>209</v>
      </c>
      <c r="F147" s="835"/>
      <c r="G147" s="835"/>
      <c r="H147" s="835"/>
      <c r="I147" s="835"/>
      <c r="J147" s="835"/>
      <c r="K147" s="835"/>
      <c r="L147" s="835"/>
      <c r="M147" s="836"/>
      <c r="N147" s="840" t="s">
        <v>213</v>
      </c>
      <c r="O147" s="284" t="s">
        <v>423</v>
      </c>
      <c r="P147" s="834" t="s">
        <v>212</v>
      </c>
      <c r="Q147" s="835"/>
      <c r="R147" s="835"/>
      <c r="S147" s="835"/>
      <c r="T147" s="835"/>
      <c r="U147" s="835"/>
      <c r="V147" s="835"/>
      <c r="W147" s="835"/>
      <c r="X147" s="836"/>
      <c r="Y147" s="837" t="s">
        <v>243</v>
      </c>
      <c r="Z147" s="838"/>
      <c r="AA147" s="838"/>
      <c r="AB147" s="838"/>
      <c r="AC147" s="838"/>
      <c r="AD147" s="838"/>
      <c r="AE147" s="838"/>
      <c r="AF147" s="838"/>
      <c r="AG147" s="838"/>
      <c r="AH147" s="838"/>
      <c r="AI147" s="838"/>
      <c r="AJ147" s="838"/>
      <c r="AK147" s="838"/>
      <c r="AL147" s="838"/>
      <c r="AM147" s="839"/>
    </row>
    <row r="148" spans="1:39" ht="60.75" customHeight="1">
      <c r="B148" s="831"/>
      <c r="C148" s="833"/>
      <c r="D148" s="285">
        <v>2012</v>
      </c>
      <c r="E148" s="285">
        <v>2013</v>
      </c>
      <c r="F148" s="285">
        <v>2014</v>
      </c>
      <c r="G148" s="285">
        <v>2015</v>
      </c>
      <c r="H148" s="285">
        <v>2016</v>
      </c>
      <c r="I148" s="285">
        <v>2017</v>
      </c>
      <c r="J148" s="285">
        <v>2018</v>
      </c>
      <c r="K148" s="285">
        <v>2019</v>
      </c>
      <c r="L148" s="285">
        <v>2020</v>
      </c>
      <c r="M148" s="285">
        <v>2021</v>
      </c>
      <c r="N148" s="84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 &lt;50 kW</v>
      </c>
      <c r="AA148" s="285" t="str">
        <f>'1.  LRAMVA Summary'!F52</f>
        <v>GS &gt;50 kW</v>
      </c>
      <c r="AB148" s="285" t="str">
        <f>'1.  LRAMVA Summary'!G52</f>
        <v>Large User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807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30" t="s">
        <v>211</v>
      </c>
      <c r="C276" s="832" t="s">
        <v>33</v>
      </c>
      <c r="D276" s="284" t="s">
        <v>422</v>
      </c>
      <c r="E276" s="834" t="s">
        <v>209</v>
      </c>
      <c r="F276" s="835"/>
      <c r="G276" s="835"/>
      <c r="H276" s="835"/>
      <c r="I276" s="835"/>
      <c r="J276" s="835"/>
      <c r="K276" s="835"/>
      <c r="L276" s="835"/>
      <c r="M276" s="836"/>
      <c r="N276" s="840" t="s">
        <v>213</v>
      </c>
      <c r="O276" s="284" t="s">
        <v>423</v>
      </c>
      <c r="P276" s="834" t="s">
        <v>212</v>
      </c>
      <c r="Q276" s="835"/>
      <c r="R276" s="835"/>
      <c r="S276" s="835"/>
      <c r="T276" s="835"/>
      <c r="U276" s="835"/>
      <c r="V276" s="835"/>
      <c r="W276" s="835"/>
      <c r="X276" s="836"/>
      <c r="Y276" s="837" t="s">
        <v>243</v>
      </c>
      <c r="Z276" s="838"/>
      <c r="AA276" s="838"/>
      <c r="AB276" s="838"/>
      <c r="AC276" s="838"/>
      <c r="AD276" s="838"/>
      <c r="AE276" s="838"/>
      <c r="AF276" s="838"/>
      <c r="AG276" s="838"/>
      <c r="AH276" s="838"/>
      <c r="AI276" s="838"/>
      <c r="AJ276" s="838"/>
      <c r="AK276" s="838"/>
      <c r="AL276" s="838"/>
      <c r="AM276" s="839"/>
    </row>
    <row r="277" spans="1:39" ht="60.75" customHeight="1">
      <c r="B277" s="831"/>
      <c r="C277" s="833"/>
      <c r="D277" s="285">
        <v>2013</v>
      </c>
      <c r="E277" s="285">
        <v>2014</v>
      </c>
      <c r="F277" s="285">
        <v>2015</v>
      </c>
      <c r="G277" s="285">
        <v>2016</v>
      </c>
      <c r="H277" s="285">
        <v>2017</v>
      </c>
      <c r="I277" s="285">
        <v>2018</v>
      </c>
      <c r="J277" s="285">
        <v>2019</v>
      </c>
      <c r="K277" s="285">
        <v>2020</v>
      </c>
      <c r="L277" s="285">
        <v>2021</v>
      </c>
      <c r="M277" s="285">
        <v>2022</v>
      </c>
      <c r="N277" s="84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 &lt;50 kW</v>
      </c>
      <c r="AA277" s="285" t="str">
        <f>'1.  LRAMVA Summary'!F52</f>
        <v>GS &gt;50 kW</v>
      </c>
      <c r="AB277" s="285" t="str">
        <f>'1.  LRAMVA Summary'!G52</f>
        <v>Large User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807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30" t="s">
        <v>211</v>
      </c>
      <c r="C405" s="832" t="s">
        <v>33</v>
      </c>
      <c r="D405" s="284" t="s">
        <v>422</v>
      </c>
      <c r="E405" s="834" t="s">
        <v>209</v>
      </c>
      <c r="F405" s="835"/>
      <c r="G405" s="835"/>
      <c r="H405" s="835"/>
      <c r="I405" s="835"/>
      <c r="J405" s="835"/>
      <c r="K405" s="835"/>
      <c r="L405" s="835"/>
      <c r="M405" s="836"/>
      <c r="N405" s="840" t="s">
        <v>213</v>
      </c>
      <c r="O405" s="284" t="s">
        <v>423</v>
      </c>
      <c r="P405" s="834" t="s">
        <v>212</v>
      </c>
      <c r="Q405" s="835"/>
      <c r="R405" s="835"/>
      <c r="S405" s="835"/>
      <c r="T405" s="835"/>
      <c r="U405" s="835"/>
      <c r="V405" s="835"/>
      <c r="W405" s="835"/>
      <c r="X405" s="836"/>
      <c r="Y405" s="837" t="s">
        <v>243</v>
      </c>
      <c r="Z405" s="838"/>
      <c r="AA405" s="838"/>
      <c r="AB405" s="838"/>
      <c r="AC405" s="838"/>
      <c r="AD405" s="838"/>
      <c r="AE405" s="838"/>
      <c r="AF405" s="838"/>
      <c r="AG405" s="838"/>
      <c r="AH405" s="838"/>
      <c r="AI405" s="838"/>
      <c r="AJ405" s="838"/>
      <c r="AK405" s="838"/>
      <c r="AL405" s="838"/>
      <c r="AM405" s="839"/>
    </row>
    <row r="406" spans="1:40" ht="45.75" customHeight="1">
      <c r="B406" s="831"/>
      <c r="C406" s="833"/>
      <c r="D406" s="285">
        <v>2014</v>
      </c>
      <c r="E406" s="285">
        <v>2015</v>
      </c>
      <c r="F406" s="285">
        <v>2016</v>
      </c>
      <c r="G406" s="285">
        <v>2017</v>
      </c>
      <c r="H406" s="285">
        <v>2018</v>
      </c>
      <c r="I406" s="285">
        <v>2019</v>
      </c>
      <c r="J406" s="285">
        <v>2020</v>
      </c>
      <c r="K406" s="285">
        <v>2021</v>
      </c>
      <c r="L406" s="285">
        <v>2022</v>
      </c>
      <c r="M406" s="285">
        <v>2023</v>
      </c>
      <c r="N406" s="84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 &lt;50 kW</v>
      </c>
      <c r="AA406" s="285" t="str">
        <f>'1.  LRAMVA Summary'!F52</f>
        <v>GS &gt;50 kW</v>
      </c>
      <c r="AB406" s="285" t="str">
        <f>'1.  LRAMVA Summary'!G52</f>
        <v>Large User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807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57"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Amita Pande</cp:lastModifiedBy>
  <cp:lastPrinted>2017-05-24T00:43:43Z</cp:lastPrinted>
  <dcterms:created xsi:type="dcterms:W3CDTF">2012-03-05T18:56:04Z</dcterms:created>
  <dcterms:modified xsi:type="dcterms:W3CDTF">2021-08-17T18:58:35Z</dcterms:modified>
</cp:coreProperties>
</file>