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S:\Finance\Rates\_Alectra\Rate Applications\EDR Rate Applications\2022 EDR Application\0. Application and Adjudication Process\A. Complete Application and Evidence\Attachments\"/>
    </mc:Choice>
  </mc:AlternateContent>
  <xr:revisionPtr revIDLastSave="0" documentId="13_ncr:1_{09FDB851-0420-438A-8CA1-82E8A37A0FA6}" xr6:coauthVersionLast="46" xr6:coauthVersionMax="46" xr10:uidLastSave="{00000000-0000-0000-0000-000000000000}"/>
  <bookViews>
    <workbookView xWindow="-120" yWindow="-120" windowWidth="29040" windowHeight="15840" xr2:uid="{EE9486FA-EE8C-438B-B257-CEBDD67555B8}"/>
  </bookViews>
  <sheets>
    <sheet name="1. Information Sheet" sheetId="1" r:id="rId1"/>
    <sheet name="GA 2020" sheetId="2" r:id="rId2"/>
    <sheet name="Account 1588" sheetId="3" r:id="rId3"/>
    <sheet name="Principal Adjustments" sheetId="4" r:id="rId4"/>
  </sheets>
  <definedNames>
    <definedName name="_xlnm.Print_Area" localSheetId="2">'Account 1588'!$A$1:$G$76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4" i="3" l="1"/>
  <c r="E72" i="3"/>
  <c r="H35" i="1" l="1"/>
  <c r="F35" i="1"/>
  <c r="G35" i="1" s="1"/>
  <c r="I35" i="1" s="1"/>
  <c r="E35" i="1"/>
  <c r="D35" i="1"/>
  <c r="C35" i="1"/>
  <c r="C46" i="1"/>
  <c r="V163" i="4"/>
  <c r="V164" i="4" s="1"/>
  <c r="J163" i="4"/>
  <c r="J164" i="4" s="1"/>
  <c r="V153" i="4"/>
  <c r="J153" i="4"/>
  <c r="V138" i="4"/>
  <c r="J138" i="4"/>
  <c r="V128" i="4"/>
  <c r="V139" i="4" s="1"/>
  <c r="J128" i="4"/>
  <c r="J139" i="4" s="1"/>
  <c r="V113" i="4"/>
  <c r="V114" i="4" s="1"/>
  <c r="J113" i="4"/>
  <c r="J114" i="4" s="1"/>
  <c r="V103" i="4"/>
  <c r="J103" i="4"/>
  <c r="V88" i="4"/>
  <c r="J88" i="4"/>
  <c r="V78" i="4"/>
  <c r="V89" i="4" s="1"/>
  <c r="J78" i="4"/>
  <c r="J89" i="4" s="1"/>
  <c r="V62" i="4"/>
  <c r="J62" i="4"/>
  <c r="J63" i="4" s="1"/>
  <c r="V51" i="4"/>
  <c r="O51" i="4"/>
  <c r="J51" i="4"/>
  <c r="C51" i="4"/>
  <c r="V50" i="4"/>
  <c r="O50" i="4"/>
  <c r="J50" i="4"/>
  <c r="C50" i="4"/>
  <c r="V49" i="4"/>
  <c r="O49" i="4"/>
  <c r="J49" i="4"/>
  <c r="C49" i="4"/>
  <c r="V48" i="4"/>
  <c r="O48" i="4"/>
  <c r="J48" i="4"/>
  <c r="C48" i="4"/>
  <c r="V47" i="4"/>
  <c r="O47" i="4"/>
  <c r="J47" i="4"/>
  <c r="C47" i="4"/>
  <c r="V46" i="4"/>
  <c r="O46" i="4"/>
  <c r="J46" i="4"/>
  <c r="C46" i="4"/>
  <c r="V45" i="4"/>
  <c r="O45" i="4"/>
  <c r="J45" i="4"/>
  <c r="C45" i="4"/>
  <c r="V44" i="4"/>
  <c r="V52" i="4" s="1"/>
  <c r="O44" i="4"/>
  <c r="J44" i="4"/>
  <c r="J52" i="4" s="1"/>
  <c r="C44" i="4"/>
  <c r="J29" i="4"/>
  <c r="V27" i="4"/>
  <c r="V29" i="4" s="1"/>
  <c r="J27" i="4"/>
  <c r="E75" i="3"/>
  <c r="D20" i="3"/>
  <c r="E19" i="3"/>
  <c r="E76" i="3" s="1"/>
  <c r="C20" i="3"/>
  <c r="G18" i="3"/>
  <c r="H18" i="3" s="1"/>
  <c r="E18" i="3"/>
  <c r="E17" i="3"/>
  <c r="G17" i="3" s="1"/>
  <c r="H17" i="3" s="1"/>
  <c r="H16" i="3"/>
  <c r="G16" i="3"/>
  <c r="E16" i="3"/>
  <c r="G15" i="3"/>
  <c r="H15" i="3" s="1"/>
  <c r="E15" i="3"/>
  <c r="E20" i="3" s="1"/>
  <c r="D79" i="2"/>
  <c r="D78" i="2"/>
  <c r="D77" i="2"/>
  <c r="D76" i="2"/>
  <c r="C90" i="2"/>
  <c r="E53" i="2"/>
  <c r="D53" i="2"/>
  <c r="F52" i="2"/>
  <c r="J52" i="2" s="1"/>
  <c r="F51" i="2"/>
  <c r="H50" i="2"/>
  <c r="F50" i="2"/>
  <c r="J50" i="2" s="1"/>
  <c r="K50" i="2" s="1"/>
  <c r="F49" i="2"/>
  <c r="F48" i="2"/>
  <c r="J48" i="2" s="1"/>
  <c r="F47" i="2"/>
  <c r="H46" i="2"/>
  <c r="F46" i="2"/>
  <c r="J46" i="2" s="1"/>
  <c r="K46" i="2" s="1"/>
  <c r="F45" i="2"/>
  <c r="F44" i="2"/>
  <c r="J44" i="2" s="1"/>
  <c r="F43" i="2"/>
  <c r="H42" i="2"/>
  <c r="F42" i="2"/>
  <c r="J42" i="2" s="1"/>
  <c r="K42" i="2" s="1"/>
  <c r="F41" i="2"/>
  <c r="F18" i="2"/>
  <c r="F17" i="2"/>
  <c r="F16" i="2"/>
  <c r="F15" i="2"/>
  <c r="G34" i="1"/>
  <c r="I34" i="1" s="1"/>
  <c r="G33" i="1"/>
  <c r="I33" i="1" s="1"/>
  <c r="H36" i="1"/>
  <c r="D36" i="1"/>
  <c r="C36" i="1"/>
  <c r="F36" i="1"/>
  <c r="E36" i="1"/>
  <c r="V63" i="4" l="1"/>
  <c r="G19" i="3"/>
  <c r="H19" i="3" s="1"/>
  <c r="F20" i="3"/>
  <c r="G20" i="3" s="1"/>
  <c r="H49" i="2"/>
  <c r="J49" i="2"/>
  <c r="K49" i="2" s="1"/>
  <c r="J51" i="2"/>
  <c r="H51" i="2"/>
  <c r="H45" i="2"/>
  <c r="J45" i="2"/>
  <c r="K45" i="2" s="1"/>
  <c r="J47" i="2"/>
  <c r="K47" i="2" s="1"/>
  <c r="H47" i="2"/>
  <c r="F53" i="2"/>
  <c r="H41" i="2"/>
  <c r="J41" i="2"/>
  <c r="J43" i="2"/>
  <c r="H43" i="2"/>
  <c r="K44" i="2"/>
  <c r="H44" i="2"/>
  <c r="H48" i="2"/>
  <c r="K48" i="2" s="1"/>
  <c r="H52" i="2"/>
  <c r="K52" i="2" s="1"/>
  <c r="C53" i="2"/>
  <c r="G32" i="1"/>
  <c r="I32" i="1" s="1"/>
  <c r="G31" i="1"/>
  <c r="K61" i="2" l="1"/>
  <c r="K63" i="2" s="1"/>
  <c r="H57" i="2"/>
  <c r="I57" i="2" s="1"/>
  <c r="K57" i="2" s="1"/>
  <c r="K43" i="2"/>
  <c r="H53" i="2"/>
  <c r="K51" i="2"/>
  <c r="J53" i="2"/>
  <c r="K41" i="2"/>
  <c r="K53" i="2" s="1"/>
  <c r="K60" i="2" s="1"/>
  <c r="C91" i="2" s="1"/>
  <c r="C92" i="2" s="1"/>
  <c r="C93" i="2" s="1"/>
  <c r="D93" i="2" s="1"/>
  <c r="I31" i="1"/>
  <c r="G36" i="1"/>
</calcChain>
</file>

<file path=xl/sharedStrings.xml><?xml version="1.0" encoding="utf-8"?>
<sst xmlns="http://schemas.openxmlformats.org/spreadsheetml/2006/main" count="357" uniqueCount="189">
  <si>
    <t>Version 1.0</t>
  </si>
  <si>
    <t>Input cells</t>
  </si>
  <si>
    <t>Drop down cells</t>
  </si>
  <si>
    <t xml:space="preserve">Utility Name   </t>
  </si>
  <si>
    <t>ALECTRA UTILITIES CORPORATION</t>
  </si>
  <si>
    <t>Note 1</t>
  </si>
  <si>
    <t>For Account 1589 and Account 1588, determine if a or b below applies and select the appropriate year related to the account balance in the drop-down box to the right.</t>
  </si>
  <si>
    <t>Year Selected</t>
  </si>
  <si>
    <t xml:space="preserve">a) If the account balances were last approved on a final basis, select the year of the year-end balances that were last approved on a final basis. </t>
  </si>
  <si>
    <t xml:space="preserve">b) If the account balances were last approved on an interim basis, and </t>
  </si>
  <si>
    <t>i) there are no changes to the previously approved interim balances, select the year of the year-end balances that were last approved for diposition on an interim basis. OR</t>
  </si>
  <si>
    <t>ii) there are changes to the previously approved interim balances, select the year of the year-end balances that were last approved for disposition on a final basis. An explanation should be provided to explain the reason for the change in the previously approved interim balances.</t>
  </si>
  <si>
    <t>(e.g. If the 2019 balances that were reviewed in the 2021 rate application were to be selected, select 2019)</t>
  </si>
  <si>
    <r>
      <rPr>
        <b/>
        <u/>
        <sz val="11"/>
        <rFont val="Arial"/>
        <family val="2"/>
      </rPr>
      <t>Instructions:</t>
    </r>
    <r>
      <rPr>
        <sz val="11"/>
        <rFont val="Arial"/>
        <family val="2"/>
      </rPr>
      <t xml:space="preserve">
1) Determine which scenario above applies (a, bi or bii). Select the appropriate year to generate the appropriate GA Analysis Workform tabs, and information in the Principal Adjustments tab and Account 1588 tab.
For example:
     • Scenario a -If 2019 balances were last approved on a final basis - Select 2019 and a GA Analysis Workform for 2020 will be generated. The input cells required in the Principal Adjustment and Account 1588 tabs will be generated accordingly as well.  
     • Scenario bi - If 2019 balances were last approved on an interim basis and there are no changes to 2019 balances - Select 2019 and a GA Analysis Workform for 2020 will be generated. The input cells required in the Principal Adjustment and Account 1588 tabs will be generated accordingly as well.  
     • Scenario bii - If 2019 balances were last approved on an interim basis, there are changes to 2019 balances, and 2018 balances were last approved for disposition - Select 2018 and GA Analysis Workforms for 2019 and 2020 will be generated. The input cells required in the Principal Adjustment and Account 1588 tabs will be generated accordingly as well.  
2) Complete the GA Analysis Workform for each year generated.
3) Complete the Account 1588 tab. Note that the number of years that require the reasonability test to be completed are shown in the Account 1588 tab, depending on the year selected on the Information Sheet. 
4) Complete the Principal Adjustments tab. Note that the number of years that require principal adjustment reconciliations are all shown in the one Principal Adjustments tab, depending on the year selected on the Information Sheet.
See the separate document GA Analysis Workform Instructions for detailed instructions on how to complete the Workform and examples of reconciling items and principal adjustments.</t>
    </r>
  </si>
  <si>
    <t xml:space="preserve"> </t>
  </si>
  <si>
    <t>GA Analysis Workform Summary</t>
  </si>
  <si>
    <t>Year</t>
  </si>
  <si>
    <t>Annual Net Change in Expected GA Balance from GA Analysis</t>
  </si>
  <si>
    <t xml:space="preserve"> Net Change in Principal Balance in the GL</t>
  </si>
  <si>
    <t xml:space="preserve">Reconciling Items </t>
  </si>
  <si>
    <t>Adjusted Net Change in Principal Balance in the GL</t>
  </si>
  <si>
    <t>Unresolved Difference</t>
  </si>
  <si>
    <t xml:space="preserve">$ Consumption at Actual Rate Paid </t>
  </si>
  <si>
    <t>Unresolved Difference as % of Expected GA Payments to IESO</t>
  </si>
  <si>
    <t xml:space="preserve">Cumulative Balance </t>
  </si>
  <si>
    <t>N/A</t>
  </si>
  <si>
    <t>Account 1588 Reconciliation Summary</t>
  </si>
  <si>
    <t>Account 1588 as a % of Account 4705</t>
  </si>
  <si>
    <t>Note 2</t>
  </si>
  <si>
    <t>Consumption Data Excluding for Loss Factor (Data to agree with RRR as applicable)</t>
  </si>
  <si>
    <t>Total Metered excluding WMP</t>
  </si>
  <si>
    <t>C = A+B</t>
  </si>
  <si>
    <t>kWh</t>
  </si>
  <si>
    <t xml:space="preserve">RPP </t>
  </si>
  <si>
    <t>A</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</si>
  <si>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</si>
  <si>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</si>
  <si>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</si>
  <si>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</si>
  <si>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</si>
  <si>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</si>
  <si>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</si>
  <si>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</si>
  <si>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</si>
  <si>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</si>
  <si>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1st Estimate</t>
  </si>
  <si>
    <t>Note that the GA actual rates for April to June 2020 are based on the unadjusted GA rates, without the impacts of the GA deferral.</t>
  </si>
  <si>
    <r>
      <t xml:space="preserve">Please confirm that the adjusted GA rate was used to bill customers from April to June 2020. 
</t>
    </r>
    <r>
      <rPr>
        <sz val="11"/>
        <color theme="1"/>
        <rFont val="Arial"/>
        <family val="2"/>
      </rPr>
      <t>For the months of April to June 2020, the IESO provided adjusted GA rates, which reflected the deferral of a portion of the GA as per the May 1, 2020 Emergency Order, and unadjusted GA rates which did not consider the GA deferral.</t>
    </r>
  </si>
  <si>
    <t>Yes</t>
  </si>
  <si>
    <t>Please confirm that the same GA rate is used to bill all customer classes. If not, please provide further details</t>
  </si>
  <si>
    <t>Please confirm that the GA Rate used for unbilled revenue is the same as the one used for billed revenue in any paticular month</t>
  </si>
  <si>
    <t>Note 4</t>
  </si>
  <si>
    <t>Analysis of Expected GA Amount</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</si>
  <si>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</si>
  <si>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</si>
  <si>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</si>
  <si>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</si>
  <si>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</si>
  <si>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</si>
  <si>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</si>
  <si>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</si>
  <si>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</si>
  <si>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Price Variance ($)</t>
  </si>
  <si>
    <t>F</t>
  </si>
  <si>
    <t>G</t>
  </si>
  <si>
    <t>H</t>
  </si>
  <si>
    <t>I = F-G+H</t>
  </si>
  <si>
    <t>J</t>
  </si>
  <si>
    <t>K = I*J</t>
  </si>
  <si>
    <t>L</t>
  </si>
  <si>
    <t>M = I*L</t>
  </si>
  <si>
    <t>N=M-K</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</si>
  <si>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</si>
  <si>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</si>
  <si>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</si>
  <si>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</si>
  <si>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</si>
  <si>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</si>
  <si>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</si>
  <si>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</si>
  <si>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</si>
  <si>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</si>
  <si>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</si>
  <si>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</si>
  <si>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</si>
  <si>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Annual Non-RPP Class B Wholesale kWh *</t>
  </si>
  <si>
    <t>Annual Non-RPP Class B Retail billed kWh (excludes April to June 2020)</t>
  </si>
  <si>
    <t>Annual Unaccounted for Energy Loss kWh</t>
  </si>
  <si>
    <t>Weighted Average GA Actual Rate Paid ($/kWh)**</t>
  </si>
  <si>
    <t>Expected GA Volume Variance ($)</t>
  </si>
  <si>
    <t>O</t>
  </si>
  <si>
    <t>P</t>
  </si>
  <si>
    <t>Q=O-P</t>
  </si>
  <si>
    <t>R</t>
  </si>
  <si>
    <t>P= Q*R</t>
  </si>
  <si>
    <r>
      <t xml:space="preserve">*Equal to (AQEW - Class A + embedded generation kWh)*(Non-RPP Class B retail kwh/Total retail Class B kWh). </t>
    </r>
    <r>
      <rPr>
        <sz val="11"/>
        <color rgb="FFFF0000"/>
        <rFont val="Arial"/>
        <family val="2"/>
      </rPr>
      <t xml:space="preserve">Note that the data for April to June 2020 should be excluded as the line loss volume variance would be reflected in the reconciling item below for #5 Impacts from GA deferral. </t>
    </r>
  </si>
  <si>
    <r>
      <t xml:space="preserve">**Equal to annual Non-RPP Class B $ GA paid (i.e. non-RPP portion of CT 148 on IESO invoice) divided by Non-RPP Class B Wholesale kWh (as quantified in column O in the table above). </t>
    </r>
    <r>
      <rPr>
        <sz val="11"/>
        <color rgb="FFFF0000"/>
        <rFont val="Arial"/>
        <family val="2"/>
      </rPr>
      <t>Note that the data for April to June 2020 should be excluded as the line loss volume variance would be reflected in the reconciling item below for #5 Impacts from GA deferral.</t>
    </r>
  </si>
  <si>
    <t>Total Expected GA Variance</t>
  </si>
  <si>
    <t>Calculated Loss Factor</t>
  </si>
  <si>
    <t>Most Recent Approved Loss Factor for Secondary Metered Customer &lt; 5,000kW</t>
  </si>
  <si>
    <t>Difference</t>
  </si>
  <si>
    <t>a) Please provide an explanation in the text box below if columns G and H for unbilled consumption are not used in the table above.</t>
  </si>
  <si>
    <t>Monthly usage were the base for RPP true-up settlement that reflect the true cost of GA for non-RPP Class B.</t>
  </si>
  <si>
    <t>b) Please provide an explanation in the text box below if the difference in loss factor is greater than 1%</t>
  </si>
  <si>
    <t xml:space="preserve">Note 5 </t>
  </si>
  <si>
    <t xml:space="preserve"> Item</t>
  </si>
  <si>
    <t>Amount</t>
  </si>
  <si>
    <t>Explanation</t>
  </si>
  <si>
    <t>Principal Adjustments</t>
  </si>
  <si>
    <t xml:space="preserve"> Net Change in Principal Balance in the GL (i.e. Transactions in the Year)</t>
  </si>
  <si>
    <t>Principal Adjustment on DVA Continuity Schedule</t>
  </si>
  <si>
    <t>If "no", please provide an explanation</t>
  </si>
  <si>
    <t>1a</t>
  </si>
  <si>
    <t>CT 148 True-up of GA Charges based on Actual Non-RPP Volumes - prior year</t>
  </si>
  <si>
    <t>1b</t>
  </si>
  <si>
    <t>CT 148 True-up of GA Charges based on Actual Non-RPP Volumes - current year</t>
  </si>
  <si>
    <t>2a</t>
  </si>
  <si>
    <t>Remove prior year end unbilled to actual revenue differences</t>
  </si>
  <si>
    <t>2b</t>
  </si>
  <si>
    <t>Add current year end unbilled to actual revenue differences</t>
  </si>
  <si>
    <t>3a</t>
  </si>
  <si>
    <t>Significant prior period billing adjustments recorded in current year</t>
  </si>
  <si>
    <t>3b</t>
  </si>
  <si>
    <t>Significant current period billing adjustments recorded in other year(s)</t>
  </si>
  <si>
    <t>CT 2148 for prior period corrections</t>
  </si>
  <si>
    <t xml:space="preserve">Impacts of GA deferral </t>
  </si>
  <si>
    <t>Impact of GA deferral April - June 2020</t>
  </si>
  <si>
    <t>No</t>
  </si>
  <si>
    <t>Impact recorded in the GL</t>
  </si>
  <si>
    <t>Note 6</t>
  </si>
  <si>
    <t>Net Change in Expected GA Balance in the Year Per Analysis</t>
  </si>
  <si>
    <t>The annual Account 1588 balance relative to cost of power is expected to be small. If it is greater than +/-1%, provide an explanation in the text box below.</t>
  </si>
  <si>
    <t>Note 7</t>
  </si>
  <si>
    <t>Account 1588 Reasonability Test</t>
  </si>
  <si>
    <t>Account 1588 - RSVA Power</t>
  </si>
  <si>
    <t>Account 4705 - Power Purchased</t>
  </si>
  <si>
    <t>Account 1588 as % of Account 4705</t>
  </si>
  <si>
    <r>
      <t>Transactions</t>
    </r>
    <r>
      <rPr>
        <b/>
        <vertAlign val="superscript"/>
        <sz val="12"/>
        <color theme="1"/>
        <rFont val="Arial"/>
        <family val="2"/>
      </rPr>
      <t>1</t>
    </r>
  </si>
  <si>
    <r>
      <t>Principal Adjustments</t>
    </r>
    <r>
      <rPr>
        <b/>
        <vertAlign val="superscript"/>
        <sz val="11"/>
        <color theme="1"/>
        <rFont val="Arial"/>
        <family val="2"/>
      </rPr>
      <t>1</t>
    </r>
  </si>
  <si>
    <t>Total Activity in Calendar Year</t>
  </si>
  <si>
    <t>Cumulative</t>
  </si>
  <si>
    <t>Notes</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</si>
  <si>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</si>
  <si>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2) Principal adjustments should equal the "Principal Adjustments" column in the DVA Continuity Schedule. Principal adjustments adjust the transactions in the general ledger to the amount that should be requested for disposition.</t>
  </si>
  <si>
    <t>Reasons for large Account 1588 balance, relative to cost of power purchased</t>
  </si>
  <si>
    <t>2020 Reconciliation Item</t>
  </si>
  <si>
    <t>2019 Unbilled over-accrual</t>
  </si>
  <si>
    <t>Revised total</t>
  </si>
  <si>
    <t>Account 4705 - Power Puchased</t>
  </si>
  <si>
    <t>Note 8</t>
  </si>
  <si>
    <t>Breakdown of principal adjustments included in last approved balance:</t>
  </si>
  <si>
    <t>Account 1589 - RSVA Global Adjustment</t>
  </si>
  <si>
    <t>Adjustment Description</t>
  </si>
  <si>
    <t>To be reversed in current application?</t>
  </si>
  <si>
    <t>Explanation if not to be reversed in current application</t>
  </si>
  <si>
    <t>To be Reversed in Current Application?</t>
  </si>
  <si>
    <t>Remove impacts to GA from prior year RPP Settlement true up process that are booked in current year</t>
  </si>
  <si>
    <t>Prior year related</t>
  </si>
  <si>
    <t>CT 1142 true-up based on actuals</t>
  </si>
  <si>
    <t>Current year RPP Settlement true up process that are booked in subsequent year</t>
  </si>
  <si>
    <t xml:space="preserve">Reversal of CT 1142 true-up from the previous year </t>
  </si>
  <si>
    <t>Prior Year Related</t>
  </si>
  <si>
    <t>Current year end unbilled to actual revenue differences</t>
  </si>
  <si>
    <t>Total</t>
  </si>
  <si>
    <t>Total principal adjustments included in last approved balance</t>
  </si>
  <si>
    <t>Note 9</t>
  </si>
  <si>
    <t>Principal adjustment reconciliation in current application:</t>
  </si>
  <si>
    <t>1) The "Transaction" column in the DVA Continuity Schedule is to equal the transactions in the general ledger (excluding transactions relating to the removal of approved disposition amounts as that is shown in a separate column in the DVA Continuity Schedule)</t>
  </si>
  <si>
    <t>2) Any principal adjustments needed to adjust the transactions in the general ledger to the amount that should be requested for disposition should be shown separately in the "Principal Adjustments" column of the DVA Continuity Schedule</t>
  </si>
  <si>
    <t>3) The "Variance RRR vs. 2020 Balance" column in the DVA Continuity Schedule should equal principal adjustments made in the current disposition period. It should not be impacted by reversals from prior year approved principal adjustments.</t>
  </si>
  <si>
    <t>4) Principal adjustments to the pro-ration of CT 148 true-ups (i.e. principal adjustment #1 in tables below) are expected to be equal and offsetting between Account 1588 and Account 1589, if not, please explain. If this results in further adjustments to RPP settlements, this should be shown separately as a principal adjustment to CT 1142/142 (i.e. principal adjustment #2 in tables below)</t>
  </si>
  <si>
    <t>Complete the table below for the current disposition period. Complete a table for each year included in the balance under review in this rate application. The number of tables to be completed is automatically generated based on data provided in the Information Sheet</t>
  </si>
  <si>
    <t>Year Recorded in GL</t>
  </si>
  <si>
    <t>Reversals of prior approved principal adjustments (auto-populated from table above)</t>
  </si>
  <si>
    <t>Total Reversal Principal Adjustments</t>
  </si>
  <si>
    <t>Current year principal adjustments</t>
  </si>
  <si>
    <t xml:space="preserve">CT 148 true-up of GA Charges based on actual Non-RPP volumes </t>
  </si>
  <si>
    <t xml:space="preserve">CT 148 true-up of GA Charges based on actual RPP volumes </t>
  </si>
  <si>
    <t>Unbilled to actual revenue differences</t>
  </si>
  <si>
    <t>CT 1142/142 true-up based on actuals</t>
  </si>
  <si>
    <t>Total Current Year Principal Adjustments</t>
  </si>
  <si>
    <t>Total Principal Adjustments to be Included on DVA Continuity Schedule/Tab 3 - IRM Rate Generator Model</t>
  </si>
  <si>
    <t xml:space="preserve">Reversals of prior year principal adjustments </t>
  </si>
  <si>
    <t>Reversal of prior year CT-148 true-up of GA Charges based on actual Non-RPP volumes</t>
  </si>
  <si>
    <t xml:space="preserve">Reversal of CT 148 true-up of GA Charges based on actual RPP volumes </t>
  </si>
  <si>
    <t>Reversal of Unbilled to actual revenue differences</t>
  </si>
  <si>
    <t>Reversal of CT 1142/142 true-up based on actuals</t>
  </si>
  <si>
    <t>Reversal of CT 1142 true-up based on actuals</t>
  </si>
  <si>
    <t xml:space="preserve">The threshold was exceeded due to the reversal in 2020 of an over-accrual for unbilled revenue recorded in the general ledger in 2019. The table below, has been revised to include the unbilled accrual amount as a reconciling item, which results in a revised total of $1,559,922, and represents 0.43% of power purchased.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</si>
</sst>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quot;$&quot;* #,##0_-;_-&quot;$&quot;* \(#,##0\)_-;_-&quot;$&quot;* &quot;-&quot;??_-;_-@_-"/>
    <numFmt numFmtId="165" formatCode="0.0%"/>
    <numFmt numFmtId="166" formatCode="_-* #,##0_-;_-* \(#,##0\)_-;_-* &quot;-&quot;??_-;_-@_-"/>
    <numFmt numFmtId="167" formatCode="_-* #,##0_-;\-* #,##0_-;_-* &quot;-&quot;??_-;_-@_-"/>
    <numFmt numFmtId="168" formatCode="_(* #,##0.00_);_(* \(#,##0.00\);_(* &quot;-&quot;??_);_(@_)"/>
    <numFmt numFmtId="169" formatCode="0.00000"/>
    <numFmt numFmtId="170" formatCode="_-&quot;$&quot;* #,##0_-;\-&quot;$&quot;* #,##0_-;_-&quot;$&quot;* &quot;-&quot;??_-;_-@_-"/>
    <numFmt numFmtId="171" formatCode="0.0000"/>
    <numFmt numFmtId="172"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shadow/>
      <sz val="36"/>
      <color rgb="FF000000"/>
      <name val="Calibri"/>
      <family val="2"/>
      <scheme val="minor"/>
    </font>
    <font>
      <b/>
      <u/>
      <sz val="11"/>
      <name val="Arial"/>
      <family val="2"/>
    </font>
    <font>
      <sz val="11"/>
      <name val="Arial"/>
      <family val="2"/>
    </font>
    <font>
      <sz val="11"/>
      <color theme="1"/>
      <name val="Arial"/>
      <family val="2"/>
    </font>
    <font>
      <b/>
      <sz val="11"/>
      <name val="Arial"/>
      <family val="2"/>
    </font>
    <font>
      <b/>
      <sz val="11"/>
      <color theme="1"/>
      <name val="Arial"/>
      <family val="2"/>
    </font>
    <font>
      <sz val="10"/>
      <name val="Arial"/>
      <family val="2"/>
    </font>
    <font>
      <b/>
      <u/>
      <sz val="11"/>
      <color theme="1"/>
      <name val="Arial"/>
      <family val="2"/>
    </font>
    <font>
      <i/>
      <sz val="11"/>
      <color theme="1"/>
      <name val="Arial"/>
      <family val="2"/>
    </font>
    <font>
      <sz val="11"/>
      <color rgb="FFFF0000"/>
      <name val="Arial"/>
      <family val="2"/>
    </font>
    <font>
      <sz val="11"/>
      <name val="Calibri"/>
      <family val="2"/>
      <scheme val="minor"/>
    </font>
    <font>
      <b/>
      <sz val="11"/>
      <color rgb="FFFF0000"/>
      <name val="Arial"/>
      <family val="2"/>
    </font>
    <font>
      <sz val="11"/>
      <color theme="0"/>
      <name val="Arial"/>
      <family val="2"/>
    </font>
    <font>
      <b/>
      <vertAlign val="superscript"/>
      <sz val="12"/>
      <color theme="1"/>
      <name val="Arial"/>
      <family val="2"/>
    </font>
    <font>
      <b/>
      <vertAlign val="superscript"/>
      <sz val="11"/>
      <color theme="1"/>
      <name val="Arial"/>
      <family val="2"/>
    </font>
    <font>
      <b/>
      <u/>
      <sz val="14"/>
      <color theme="1"/>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double">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9" fontId="9"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cellStyleXfs>
  <cellXfs count="302">
    <xf numFmtId="0" fontId="0" fillId="0" borderId="0" xfId="0"/>
    <xf numFmtId="0" fontId="3" fillId="0" borderId="0" xfId="0" applyFont="1" applyAlignment="1">
      <alignment horizontal="center" vertical="center" readingOrder="1"/>
    </xf>
    <xf numFmtId="0" fontId="2" fillId="0" borderId="0" xfId="0" applyFont="1"/>
    <xf numFmtId="0" fontId="4" fillId="0" borderId="0" xfId="0" applyFont="1"/>
    <xf numFmtId="0" fontId="5" fillId="0" borderId="0" xfId="0" applyFont="1"/>
    <xf numFmtId="0" fontId="6" fillId="0" borderId="0" xfId="0" applyFont="1"/>
    <xf numFmtId="0" fontId="7" fillId="3" borderId="1" xfId="0" applyFont="1" applyFill="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right" vertical="center"/>
    </xf>
    <xf numFmtId="0" fontId="6" fillId="3" borderId="2" xfId="0" applyFont="1" applyFill="1" applyBorder="1" applyAlignment="1" applyProtection="1">
      <alignment horizontal="left" vertical="center" wrapText="1"/>
      <protection locked="0"/>
    </xf>
    <xf numFmtId="0" fontId="7" fillId="0" borderId="0" xfId="0" applyFont="1"/>
    <xf numFmtId="0" fontId="10" fillId="0" borderId="0" xfId="4" applyFont="1" applyAlignment="1">
      <alignment horizontal="center"/>
    </xf>
    <xf numFmtId="0" fontId="6" fillId="0" borderId="0" xfId="4" applyFont="1"/>
    <xf numFmtId="0" fontId="6" fillId="0" borderId="0" xfId="4" applyFont="1" applyAlignment="1">
      <alignment horizontal="right" vertical="center"/>
    </xf>
    <xf numFmtId="0" fontId="6" fillId="0" borderId="0" xfId="4" applyFont="1" applyAlignment="1">
      <alignment vertical="center"/>
    </xf>
    <xf numFmtId="0" fontId="6" fillId="0" borderId="0" xfId="4" applyFont="1" applyAlignment="1">
      <alignment horizontal="left" wrapText="1"/>
    </xf>
    <xf numFmtId="0" fontId="6" fillId="0" borderId="0" xfId="4" applyFont="1" applyAlignment="1">
      <alignment horizontal="center" wrapText="1"/>
    </xf>
    <xf numFmtId="0" fontId="5" fillId="0" borderId="0" xfId="4" applyFont="1" applyAlignment="1">
      <alignment horizontal="center" wrapText="1"/>
    </xf>
    <xf numFmtId="0" fontId="5" fillId="0" borderId="0" xfId="4" applyFont="1" applyAlignment="1">
      <alignment horizontal="left" wrapText="1"/>
    </xf>
    <xf numFmtId="0" fontId="11" fillId="0" borderId="0" xfId="4" applyFont="1"/>
    <xf numFmtId="0" fontId="7" fillId="0" borderId="0" xfId="0" applyFont="1" applyAlignment="1">
      <alignment horizontal="left" vertical="center" wrapText="1"/>
    </xf>
    <xf numFmtId="44" fontId="12" fillId="0" borderId="0" xfId="2" applyFont="1" applyBorder="1"/>
    <xf numFmtId="9" fontId="12" fillId="0" borderId="0" xfId="3" applyFont="1" applyBorder="1"/>
    <xf numFmtId="0" fontId="7" fillId="0" borderId="8" xfId="0" applyFont="1" applyBorder="1" applyAlignment="1">
      <alignment horizontal="center"/>
    </xf>
    <xf numFmtId="0" fontId="7" fillId="0" borderId="9" xfId="0" applyFont="1" applyBorder="1" applyAlignment="1">
      <alignment horizontal="center" wrapText="1"/>
    </xf>
    <xf numFmtId="9" fontId="7" fillId="0" borderId="9" xfId="3" applyFont="1" applyBorder="1" applyAlignment="1">
      <alignment horizontal="center" wrapText="1"/>
    </xf>
    <xf numFmtId="0" fontId="8" fillId="0" borderId="9" xfId="0" applyFont="1" applyBorder="1" applyAlignment="1">
      <alignment horizontal="center" wrapText="1"/>
    </xf>
    <xf numFmtId="0" fontId="7" fillId="0" borderId="10" xfId="0" applyFont="1" applyBorder="1" applyAlignment="1">
      <alignment horizontal="center" wrapText="1"/>
    </xf>
    <xf numFmtId="0" fontId="5" fillId="0" borderId="11" xfId="0" applyFont="1" applyBorder="1" applyAlignment="1">
      <alignment horizontal="center"/>
    </xf>
    <xf numFmtId="164" fontId="5" fillId="0" borderId="1" xfId="2" applyNumberFormat="1" applyFont="1" applyFill="1" applyBorder="1" applyAlignment="1">
      <alignment horizontal="center" wrapText="1"/>
    </xf>
    <xf numFmtId="164" fontId="5" fillId="0" borderId="1" xfId="2" applyNumberFormat="1" applyFont="1" applyFill="1" applyBorder="1" applyAlignment="1">
      <alignment horizontal="center"/>
    </xf>
    <xf numFmtId="164" fontId="5" fillId="4" borderId="1" xfId="2" applyNumberFormat="1" applyFont="1" applyFill="1" applyBorder="1" applyAlignment="1">
      <alignment horizontal="center"/>
    </xf>
    <xf numFmtId="165" fontId="5" fillId="0" borderId="12" xfId="3" applyNumberFormat="1" applyFont="1" applyFill="1" applyBorder="1" applyAlignment="1">
      <alignment horizontal="center"/>
    </xf>
    <xf numFmtId="0" fontId="5" fillId="0" borderId="13" xfId="0" applyFont="1" applyBorder="1" applyAlignment="1">
      <alignment horizontal="center"/>
    </xf>
    <xf numFmtId="164" fontId="5" fillId="0" borderId="3" xfId="2" applyNumberFormat="1" applyFont="1" applyFill="1" applyBorder="1" applyAlignment="1">
      <alignment horizontal="center" wrapText="1"/>
    </xf>
    <xf numFmtId="164" fontId="5" fillId="0" borderId="3" xfId="2" applyNumberFormat="1" applyFont="1" applyFill="1" applyBorder="1" applyAlignment="1">
      <alignment horizontal="center"/>
    </xf>
    <xf numFmtId="164" fontId="5" fillId="4" borderId="3" xfId="2" applyNumberFormat="1" applyFont="1" applyFill="1" applyBorder="1" applyAlignment="1">
      <alignment horizontal="center"/>
    </xf>
    <xf numFmtId="165" fontId="5" fillId="0" borderId="14" xfId="3" applyNumberFormat="1" applyFont="1" applyFill="1" applyBorder="1" applyAlignment="1">
      <alignment horizontal="center"/>
    </xf>
    <xf numFmtId="0" fontId="7" fillId="0" borderId="15" xfId="0" applyFont="1" applyBorder="1"/>
    <xf numFmtId="164" fontId="7" fillId="0" borderId="16" xfId="2" applyNumberFormat="1" applyFont="1" applyBorder="1"/>
    <xf numFmtId="44" fontId="7" fillId="0" borderId="17" xfId="2" applyFont="1" applyBorder="1" applyAlignment="1">
      <alignment horizontal="center"/>
    </xf>
    <xf numFmtId="0" fontId="13" fillId="0" borderId="0" xfId="0" applyFont="1"/>
    <xf numFmtId="0" fontId="7" fillId="0" borderId="15" xfId="0" applyFont="1" applyBorder="1" applyAlignment="1">
      <alignment horizontal="center"/>
    </xf>
    <xf numFmtId="0" fontId="7" fillId="0" borderId="17" xfId="0" applyFont="1" applyBorder="1" applyAlignment="1">
      <alignment horizontal="center"/>
    </xf>
    <xf numFmtId="0" fontId="5" fillId="0" borderId="18" xfId="0" applyFont="1" applyBorder="1" applyAlignment="1">
      <alignment horizontal="center"/>
    </xf>
    <xf numFmtId="165" fontId="5" fillId="0" borderId="19" xfId="3" applyNumberFormat="1" applyFont="1" applyBorder="1" applyAlignment="1">
      <alignment horizontal="center"/>
    </xf>
    <xf numFmtId="165" fontId="5" fillId="0" borderId="12" xfId="3" applyNumberFormat="1" applyFont="1" applyBorder="1" applyAlignment="1">
      <alignment horizontal="center"/>
    </xf>
    <xf numFmtId="0" fontId="5" fillId="0" borderId="20" xfId="0" applyFont="1" applyBorder="1" applyAlignment="1">
      <alignment horizontal="center"/>
    </xf>
    <xf numFmtId="165" fontId="5" fillId="0" borderId="21" xfId="3" applyNumberFormat="1" applyFont="1" applyBorder="1" applyAlignment="1">
      <alignment horizontal="center"/>
    </xf>
    <xf numFmtId="0" fontId="4"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166" fontId="5" fillId="0" borderId="24" xfId="1" applyNumberFormat="1" applyFont="1" applyFill="1" applyBorder="1" applyAlignment="1">
      <alignment vertical="center"/>
    </xf>
    <xf numFmtId="9" fontId="5" fillId="0" borderId="1" xfId="5" applyFont="1" applyBorder="1" applyAlignment="1">
      <alignment horizontal="center" vertical="center"/>
    </xf>
    <xf numFmtId="165" fontId="5" fillId="0" borderId="1" xfId="5" applyNumberFormat="1" applyFont="1" applyBorder="1" applyAlignment="1">
      <alignment horizontal="center" vertical="center"/>
    </xf>
    <xf numFmtId="167" fontId="6" fillId="0" borderId="0" xfId="0" applyNumberFormat="1" applyFont="1"/>
    <xf numFmtId="0" fontId="10" fillId="0" borderId="0" xfId="0" applyFont="1"/>
    <xf numFmtId="0" fontId="8" fillId="0" borderId="0" xfId="0" applyFont="1"/>
    <xf numFmtId="0" fontId="6" fillId="3" borderId="1" xfId="0" applyFont="1" applyFill="1" applyBorder="1" applyProtection="1">
      <protection locked="0"/>
    </xf>
    <xf numFmtId="0" fontId="8" fillId="0" borderId="0" xfId="0" applyFont="1" applyAlignment="1">
      <alignment wrapText="1"/>
    </xf>
    <xf numFmtId="0" fontId="8" fillId="0" borderId="0" xfId="0" applyFont="1" applyAlignment="1">
      <alignment horizontal="center"/>
    </xf>
    <xf numFmtId="0" fontId="5" fillId="0" borderId="26" xfId="0" applyFont="1" applyBorder="1"/>
    <xf numFmtId="0" fontId="8" fillId="0" borderId="6" xfId="0" applyFont="1" applyBorder="1" applyAlignment="1">
      <alignment wrapText="1"/>
    </xf>
    <xf numFmtId="0" fontId="7" fillId="0" borderId="15" xfId="0" applyFont="1" applyBorder="1" applyAlignment="1">
      <alignment horizontal="center" wrapText="1"/>
    </xf>
    <xf numFmtId="0" fontId="7" fillId="0" borderId="27" xfId="0" applyFont="1" applyBorder="1" applyAlignment="1">
      <alignment horizontal="center" wrapText="1"/>
    </xf>
    <xf numFmtId="0" fontId="7" fillId="0" borderId="28" xfId="0" applyFont="1" applyBorder="1" applyAlignment="1">
      <alignment horizontal="center" wrapText="1"/>
    </xf>
    <xf numFmtId="0" fontId="7" fillId="0" borderId="16" xfId="0" applyFont="1" applyBorder="1" applyAlignment="1">
      <alignment horizontal="center" wrapText="1"/>
    </xf>
    <xf numFmtId="0" fontId="8" fillId="0" borderId="16" xfId="0" applyFont="1" applyBorder="1" applyAlignment="1">
      <alignment horizontal="center" wrapText="1"/>
    </xf>
    <xf numFmtId="0" fontId="7" fillId="0" borderId="17" xfId="0" applyFont="1" applyBorder="1" applyAlignment="1">
      <alignment horizontal="center" wrapText="1"/>
    </xf>
    <xf numFmtId="0" fontId="8" fillId="0" borderId="8" xfId="0" applyFont="1" applyBorder="1" applyAlignment="1">
      <alignment horizontal="center" wrapText="1"/>
    </xf>
    <xf numFmtId="0" fontId="7" fillId="0" borderId="29" xfId="0" applyFont="1" applyBorder="1" applyAlignment="1">
      <alignment horizontal="center" wrapText="1"/>
    </xf>
    <xf numFmtId="0" fontId="7" fillId="0" borderId="9" xfId="0" quotePrefix="1" applyFont="1" applyBorder="1" applyAlignment="1">
      <alignment horizontal="center" wrapText="1"/>
    </xf>
    <xf numFmtId="0" fontId="7" fillId="0" borderId="10" xfId="0" quotePrefix="1" applyFont="1" applyBorder="1" applyAlignment="1">
      <alignment horizontal="center" wrapText="1"/>
    </xf>
    <xf numFmtId="0" fontId="6" fillId="0" borderId="11" xfId="0" applyFont="1" applyBorder="1"/>
    <xf numFmtId="166" fontId="6" fillId="0" borderId="1" xfId="1" applyNumberFormat="1" applyFont="1" applyFill="1" applyBorder="1"/>
    <xf numFmtId="169" fontId="6" fillId="0" borderId="1" xfId="0" applyNumberFormat="1" applyFont="1" applyBorder="1"/>
    <xf numFmtId="164" fontId="6" fillId="0" borderId="1" xfId="2" applyNumberFormat="1" applyFont="1" applyFill="1" applyBorder="1"/>
    <xf numFmtId="164" fontId="6" fillId="0" borderId="1" xfId="2" applyNumberFormat="1" applyFont="1" applyBorder="1"/>
    <xf numFmtId="164" fontId="6" fillId="0" borderId="12" xfId="2" applyNumberFormat="1" applyFont="1" applyBorder="1"/>
    <xf numFmtId="0" fontId="7" fillId="0" borderId="20" xfId="0" applyFont="1" applyBorder="1" applyAlignment="1">
      <alignment wrapText="1"/>
    </xf>
    <xf numFmtId="166" fontId="8" fillId="0" borderId="24" xfId="1" applyNumberFormat="1" applyFont="1" applyBorder="1"/>
    <xf numFmtId="0" fontId="8" fillId="0" borderId="24" xfId="0" applyFont="1" applyBorder="1"/>
    <xf numFmtId="164" fontId="8" fillId="0" borderId="24" xfId="2" applyNumberFormat="1" applyFont="1" applyBorder="1"/>
    <xf numFmtId="164" fontId="8" fillId="0" borderId="21" xfId="2" applyNumberFormat="1" applyFont="1" applyBorder="1"/>
    <xf numFmtId="0" fontId="7" fillId="0" borderId="0" xfId="0" applyFont="1" applyAlignment="1">
      <alignment wrapText="1"/>
    </xf>
    <xf numFmtId="166" fontId="8" fillId="0" borderId="0" xfId="1" applyNumberFormat="1" applyFont="1" applyBorder="1"/>
    <xf numFmtId="164" fontId="8" fillId="0" borderId="0" xfId="2" applyNumberFormat="1" applyFont="1" applyBorder="1"/>
    <xf numFmtId="166" fontId="7" fillId="0" borderId="8" xfId="1" applyNumberFormat="1" applyFont="1" applyBorder="1" applyAlignment="1">
      <alignment horizontal="center" wrapText="1"/>
    </xf>
    <xf numFmtId="166" fontId="7" fillId="0" borderId="9" xfId="1" applyNumberFormat="1" applyFont="1" applyBorder="1" applyAlignment="1">
      <alignment horizontal="center" wrapText="1"/>
    </xf>
    <xf numFmtId="164" fontId="7" fillId="0" borderId="9" xfId="2" applyNumberFormat="1" applyFont="1" applyBorder="1" applyAlignment="1">
      <alignment horizontal="center" wrapText="1"/>
    </xf>
    <xf numFmtId="164" fontId="7" fillId="0" borderId="10" xfId="2" applyNumberFormat="1" applyFont="1" applyBorder="1" applyAlignment="1">
      <alignment horizontal="center" wrapText="1"/>
    </xf>
    <xf numFmtId="166" fontId="7" fillId="0" borderId="11" xfId="1" applyNumberFormat="1" applyFont="1" applyBorder="1" applyAlignment="1">
      <alignment horizontal="center"/>
    </xf>
    <xf numFmtId="166" fontId="7" fillId="0" borderId="1" xfId="1" applyNumberFormat="1" applyFont="1" applyBorder="1" applyAlignment="1">
      <alignment horizontal="center"/>
    </xf>
    <xf numFmtId="0" fontId="7" fillId="0" borderId="1" xfId="0" quotePrefix="1" applyFont="1" applyBorder="1" applyAlignment="1">
      <alignment horizontal="center"/>
    </xf>
    <xf numFmtId="164" fontId="7" fillId="0" borderId="1" xfId="2" applyNumberFormat="1" applyFont="1" applyBorder="1" applyAlignment="1">
      <alignment horizontal="center"/>
    </xf>
    <xf numFmtId="164" fontId="7" fillId="0" borderId="12" xfId="2" quotePrefix="1" applyNumberFormat="1" applyFont="1" applyBorder="1" applyAlignment="1">
      <alignment horizontal="center"/>
    </xf>
    <xf numFmtId="169" fontId="6" fillId="0" borderId="0" xfId="0" applyNumberFormat="1" applyFont="1"/>
    <xf numFmtId="167" fontId="5" fillId="0" borderId="24" xfId="1" applyNumberFormat="1" applyFont="1" applyBorder="1"/>
    <xf numFmtId="164" fontId="5" fillId="0" borderId="21" xfId="2" applyNumberFormat="1" applyFont="1" applyBorder="1"/>
    <xf numFmtId="0" fontId="14" fillId="0" borderId="0" xfId="0" applyFont="1"/>
    <xf numFmtId="164" fontId="14" fillId="0" borderId="0" xfId="2" applyNumberFormat="1" applyFont="1" applyBorder="1"/>
    <xf numFmtId="0" fontId="14" fillId="0" borderId="6" xfId="0" applyFont="1" applyBorder="1"/>
    <xf numFmtId="164" fontId="7" fillId="0" borderId="28" xfId="2" applyNumberFormat="1" applyFont="1" applyBorder="1" applyAlignment="1">
      <alignment horizontal="right"/>
    </xf>
    <xf numFmtId="164" fontId="7" fillId="0" borderId="31" xfId="2" applyNumberFormat="1" applyFont="1" applyBorder="1"/>
    <xf numFmtId="171" fontId="6" fillId="0" borderId="0" xfId="3" applyNumberFormat="1" applyFont="1" applyFill="1"/>
    <xf numFmtId="171" fontId="8" fillId="0" borderId="0" xfId="3" applyNumberFormat="1" applyFont="1" applyFill="1"/>
    <xf numFmtId="170" fontId="8" fillId="0" borderId="0" xfId="7" applyNumberFormat="1" applyFont="1" applyBorder="1" applyAlignment="1">
      <alignment horizontal="left" wrapText="1"/>
    </xf>
    <xf numFmtId="0" fontId="6" fillId="0" borderId="0" xfId="0" applyFont="1" applyAlignment="1">
      <alignment horizontal="left"/>
    </xf>
    <xf numFmtId="43" fontId="6" fillId="0" borderId="0" xfId="1" applyFont="1"/>
    <xf numFmtId="44" fontId="6" fillId="0" borderId="0" xfId="0" applyNumberFormat="1" applyFont="1"/>
    <xf numFmtId="0" fontId="6" fillId="0" borderId="1" xfId="0" applyFont="1" applyBorder="1"/>
    <xf numFmtId="0" fontId="8" fillId="0" borderId="1" xfId="0" applyFont="1" applyBorder="1" applyAlignment="1">
      <alignment horizontal="center"/>
    </xf>
    <xf numFmtId="0" fontId="7" fillId="0" borderId="22" xfId="0" applyFont="1" applyBorder="1" applyAlignment="1">
      <alignment horizontal="center" wrapText="1"/>
    </xf>
    <xf numFmtId="0" fontId="7" fillId="0" borderId="1" xfId="0" applyFont="1" applyBorder="1" applyAlignment="1">
      <alignment horizontal="center" vertical="center" wrapText="1"/>
    </xf>
    <xf numFmtId="0" fontId="5" fillId="0" borderId="1" xfId="0" applyFont="1" applyBorder="1" applyAlignment="1">
      <alignment horizontal="right"/>
    </xf>
    <xf numFmtId="0" fontId="5" fillId="0" borderId="1" xfId="0" applyFont="1" applyBorder="1" applyAlignment="1">
      <alignment wrapText="1"/>
    </xf>
    <xf numFmtId="0" fontId="5" fillId="4" borderId="1" xfId="0" applyFont="1" applyFill="1" applyBorder="1" applyAlignment="1">
      <alignment wrapText="1"/>
    </xf>
    <xf numFmtId="0" fontId="6" fillId="0" borderId="1" xfId="0" applyFont="1" applyBorder="1" applyAlignment="1">
      <alignment wrapText="1"/>
    </xf>
    <xf numFmtId="0" fontId="6" fillId="0" borderId="1" xfId="0" applyFont="1" applyBorder="1" applyAlignment="1">
      <alignment horizontal="right"/>
    </xf>
    <xf numFmtId="164" fontId="6" fillId="0" borderId="25" xfId="2" applyNumberFormat="1" applyFont="1" applyBorder="1"/>
    <xf numFmtId="44" fontId="6" fillId="0" borderId="0" xfId="2" applyFont="1"/>
    <xf numFmtId="164" fontId="6" fillId="0" borderId="0" xfId="2" applyNumberFormat="1" applyFont="1"/>
    <xf numFmtId="164" fontId="6" fillId="0" borderId="0" xfId="2" applyNumberFormat="1" applyFont="1" applyBorder="1"/>
    <xf numFmtId="165" fontId="6" fillId="0" borderId="40" xfId="3" applyNumberFormat="1" applyFont="1" applyBorder="1"/>
    <xf numFmtId="0" fontId="12" fillId="0" borderId="0" xfId="0" applyFont="1"/>
    <xf numFmtId="44" fontId="6" fillId="0" borderId="0" xfId="2" applyFont="1" applyBorder="1"/>
    <xf numFmtId="9" fontId="6" fillId="0" borderId="0" xfId="3" applyFont="1" applyBorder="1"/>
    <xf numFmtId="0" fontId="15" fillId="0" borderId="0" xfId="0" applyFont="1"/>
    <xf numFmtId="0" fontId="8" fillId="0" borderId="41" xfId="0" applyFont="1" applyBorder="1" applyAlignment="1">
      <alignment horizontal="center"/>
    </xf>
    <xf numFmtId="0" fontId="6" fillId="0" borderId="0" xfId="0" applyFont="1" applyAlignment="1">
      <alignment wrapText="1"/>
    </xf>
    <xf numFmtId="0" fontId="8" fillId="0" borderId="18" xfId="0" applyFont="1" applyBorder="1" applyAlignment="1">
      <alignment horizontal="center" wrapText="1"/>
    </xf>
    <xf numFmtId="0" fontId="8" fillId="0" borderId="22" xfId="0" applyFont="1" applyBorder="1" applyAlignment="1">
      <alignment horizontal="center" wrapText="1"/>
    </xf>
    <xf numFmtId="0" fontId="8" fillId="0" borderId="39" xfId="0" applyFont="1" applyBorder="1" applyAlignment="1">
      <alignment horizontal="center" wrapText="1"/>
    </xf>
    <xf numFmtId="0" fontId="8" fillId="0" borderId="23" xfId="0" applyFont="1" applyBorder="1" applyAlignment="1">
      <alignment horizontal="center" wrapText="1"/>
    </xf>
    <xf numFmtId="0" fontId="6" fillId="0" borderId="11" xfId="0" applyFont="1" applyBorder="1" applyAlignment="1">
      <alignment horizontal="center"/>
    </xf>
    <xf numFmtId="167" fontId="6" fillId="2" borderId="1" xfId="1" applyNumberFormat="1" applyFont="1" applyFill="1" applyBorder="1" applyAlignment="1" applyProtection="1">
      <alignment horizontal="center"/>
      <protection locked="0"/>
    </xf>
    <xf numFmtId="167" fontId="6" fillId="0" borderId="1" xfId="1" applyNumberFormat="1" applyFont="1" applyFill="1" applyBorder="1" applyAlignment="1">
      <alignment horizontal="center"/>
    </xf>
    <xf numFmtId="165" fontId="6" fillId="0" borderId="12" xfId="3" applyNumberFormat="1" applyFont="1" applyFill="1" applyBorder="1" applyAlignment="1">
      <alignment horizontal="center"/>
    </xf>
    <xf numFmtId="0" fontId="12" fillId="0" borderId="0" xfId="0" applyFont="1" applyAlignment="1">
      <alignment wrapText="1"/>
    </xf>
    <xf numFmtId="0" fontId="12" fillId="0" borderId="0" xfId="0" applyFont="1" applyAlignment="1">
      <alignment horizontal="left" wrapText="1"/>
    </xf>
    <xf numFmtId="0" fontId="6" fillId="0" borderId="13" xfId="0" applyFont="1" applyBorder="1" applyAlignment="1">
      <alignment horizontal="center"/>
    </xf>
    <xf numFmtId="167" fontId="6" fillId="0" borderId="3" xfId="1" applyNumberFormat="1" applyFont="1" applyFill="1" applyBorder="1" applyAlignment="1">
      <alignment horizontal="center"/>
    </xf>
    <xf numFmtId="165" fontId="6" fillId="0" borderId="14" xfId="3" applyNumberFormat="1" applyFont="1" applyFill="1" applyBorder="1" applyAlignment="1">
      <alignment horizontal="center"/>
    </xf>
    <xf numFmtId="0" fontId="8" fillId="0" borderId="15" xfId="0" applyFont="1" applyBorder="1" applyAlignment="1">
      <alignment horizontal="center"/>
    </xf>
    <xf numFmtId="167" fontId="8" fillId="0" borderId="16" xfId="1" applyNumberFormat="1" applyFont="1" applyFill="1" applyBorder="1" applyAlignment="1">
      <alignment horizontal="center"/>
    </xf>
    <xf numFmtId="165" fontId="8" fillId="0" borderId="17" xfId="3" applyNumberFormat="1" applyFont="1" applyFill="1" applyBorder="1" applyAlignment="1">
      <alignment horizontal="center"/>
    </xf>
    <xf numFmtId="0" fontId="6" fillId="0" borderId="0" xfId="0" applyFont="1" applyAlignment="1">
      <alignment horizontal="center"/>
    </xf>
    <xf numFmtId="167" fontId="6" fillId="0" borderId="0" xfId="1" applyNumberFormat="1" applyFont="1" applyFill="1" applyBorder="1" applyAlignment="1">
      <alignment horizontal="center"/>
    </xf>
    <xf numFmtId="0" fontId="10" fillId="0" borderId="0" xfId="0" applyFont="1" applyAlignment="1">
      <alignment horizontal="center"/>
    </xf>
    <xf numFmtId="0" fontId="18" fillId="0" borderId="0" xfId="0" applyFont="1"/>
    <xf numFmtId="0" fontId="8" fillId="0" borderId="1" xfId="0" applyFont="1" applyBorder="1" applyAlignment="1">
      <alignment horizontal="center" wrapText="1"/>
    </xf>
    <xf numFmtId="0" fontId="6" fillId="3" borderId="1" xfId="0" applyFont="1" applyFill="1" applyBorder="1" applyAlignment="1" applyProtection="1">
      <alignment horizontal="center"/>
      <protection locked="0"/>
    </xf>
    <xf numFmtId="172" fontId="6" fillId="2" borderId="1" xfId="6" applyNumberFormat="1" applyFont="1" applyFill="1" applyBorder="1" applyAlignment="1" applyProtection="1">
      <alignment horizontal="center"/>
      <protection locked="0"/>
    </xf>
    <xf numFmtId="172" fontId="6" fillId="0" borderId="1" xfId="6" applyNumberFormat="1" applyFont="1" applyBorder="1" applyAlignment="1">
      <alignment horizontal="center"/>
    </xf>
    <xf numFmtId="0" fontId="7" fillId="0" borderId="0" xfId="0" applyFont="1" applyAlignment="1">
      <alignment horizontal="center" vertical="center"/>
    </xf>
    <xf numFmtId="172" fontId="6" fillId="0" borderId="1" xfId="6" applyNumberFormat="1" applyFont="1" applyBorder="1"/>
    <xf numFmtId="0" fontId="6" fillId="0" borderId="3" xfId="0" applyFont="1" applyBorder="1"/>
    <xf numFmtId="0" fontId="8" fillId="0" borderId="4" xfId="0" applyFont="1" applyBorder="1" applyAlignment="1">
      <alignment horizontal="center"/>
    </xf>
    <xf numFmtId="0" fontId="6" fillId="2" borderId="1" xfId="6" applyNumberFormat="1" applyFont="1" applyFill="1" applyBorder="1" applyAlignment="1" applyProtection="1">
      <alignment horizontal="center"/>
      <protection locked="0"/>
    </xf>
    <xf numFmtId="0" fontId="11" fillId="0" borderId="0" xfId="0" applyFont="1" applyAlignment="1">
      <alignment horizontal="left"/>
    </xf>
    <xf numFmtId="0" fontId="6" fillId="0" borderId="4" xfId="0" applyFont="1" applyBorder="1"/>
    <xf numFmtId="172" fontId="6" fillId="0" borderId="1" xfId="6" applyNumberFormat="1" applyFont="1" applyFill="1" applyBorder="1" applyAlignment="1">
      <alignment horizontal="center"/>
    </xf>
    <xf numFmtId="0" fontId="6" fillId="0" borderId="0" xfId="6" applyNumberFormat="1" applyFont="1" applyFill="1" applyBorder="1" applyAlignment="1">
      <alignment horizontal="center"/>
    </xf>
    <xf numFmtId="172" fontId="6" fillId="0" borderId="0" xfId="6" applyNumberFormat="1" applyFont="1" applyFill="1" applyBorder="1" applyAlignment="1">
      <alignment horizontal="center"/>
    </xf>
    <xf numFmtId="172" fontId="6" fillId="0" borderId="0" xfId="6" applyNumberFormat="1" applyFont="1" applyBorder="1" applyAlignment="1">
      <alignment horizontal="center"/>
    </xf>
    <xf numFmtId="0" fontId="6" fillId="0" borderId="5" xfId="0" applyFont="1" applyBorder="1"/>
    <xf numFmtId="0" fontId="8" fillId="0" borderId="0" xfId="0" applyFont="1" applyAlignment="1">
      <alignment horizontal="center" wrapText="1"/>
    </xf>
    <xf numFmtId="0" fontId="8" fillId="0" borderId="0" xfId="0" applyFont="1" applyAlignment="1">
      <alignment horizontal="right" wrapText="1"/>
    </xf>
    <xf numFmtId="172" fontId="6" fillId="5" borderId="1" xfId="9" applyNumberFormat="1" applyFont="1" applyFill="1" applyBorder="1" applyAlignment="1" applyProtection="1">
      <alignment horizontal="center"/>
      <protection locked="0"/>
    </xf>
    <xf numFmtId="172" fontId="6" fillId="5" borderId="1" xfId="6" applyNumberFormat="1" applyFont="1" applyFill="1" applyBorder="1" applyAlignment="1" applyProtection="1">
      <alignment horizontal="center"/>
      <protection locked="0"/>
    </xf>
    <xf numFmtId="0" fontId="6" fillId="5" borderId="1" xfId="6" applyNumberFormat="1" applyFont="1" applyFill="1" applyBorder="1" applyAlignment="1" applyProtection="1">
      <alignment horizontal="center"/>
      <protection locked="0"/>
    </xf>
    <xf numFmtId="170" fontId="6" fillId="5" borderId="1" xfId="2" applyNumberFormat="1" applyFont="1" applyFill="1" applyBorder="1" applyAlignment="1" applyProtection="1">
      <alignment horizontal="center"/>
      <protection locked="0"/>
    </xf>
    <xf numFmtId="0" fontId="6" fillId="5" borderId="1" xfId="9" applyNumberFormat="1" applyFont="1" applyFill="1" applyBorder="1" applyAlignment="1" applyProtection="1">
      <alignment horizontal="center"/>
      <protection locked="0"/>
    </xf>
    <xf numFmtId="167" fontId="6" fillId="5" borderId="3" xfId="8" applyNumberFormat="1" applyFont="1" applyFill="1" applyBorder="1" applyAlignment="1" applyProtection="1">
      <alignment horizontal="center"/>
      <protection locked="0"/>
    </xf>
    <xf numFmtId="167" fontId="6" fillId="5" borderId="23" xfId="6" applyNumberFormat="1" applyFont="1" applyFill="1" applyBorder="1"/>
    <xf numFmtId="166" fontId="6" fillId="5" borderId="23" xfId="1" applyNumberFormat="1" applyFont="1" applyFill="1" applyBorder="1" applyProtection="1">
      <protection locked="0"/>
    </xf>
    <xf numFmtId="166" fontId="6" fillId="5" borderId="1" xfId="1" applyNumberFormat="1" applyFont="1" applyFill="1" applyBorder="1" applyProtection="1">
      <protection locked="0"/>
    </xf>
    <xf numFmtId="167" fontId="5" fillId="5" borderId="20" xfId="6" applyNumberFormat="1" applyFont="1" applyFill="1" applyBorder="1" applyProtection="1">
      <protection locked="0"/>
    </xf>
    <xf numFmtId="169" fontId="5" fillId="5" borderId="24" xfId="0" applyNumberFormat="1" applyFont="1" applyFill="1" applyBorder="1" applyAlignment="1" applyProtection="1">
      <alignment wrapText="1"/>
      <protection locked="0"/>
    </xf>
    <xf numFmtId="0" fontId="6" fillId="5" borderId="32" xfId="0" applyFont="1" applyFill="1" applyBorder="1" applyAlignment="1" applyProtection="1">
      <alignment horizontal="right"/>
      <protection locked="0"/>
    </xf>
    <xf numFmtId="164" fontId="6" fillId="5" borderId="22" xfId="0" applyNumberFormat="1" applyFont="1" applyFill="1" applyBorder="1" applyAlignment="1" applyProtection="1">
      <alignment horizontal="center"/>
      <protection locked="0"/>
    </xf>
    <xf numFmtId="170" fontId="6" fillId="5" borderId="1" xfId="7" applyNumberFormat="1" applyFont="1" applyFill="1" applyBorder="1" applyAlignment="1">
      <alignment horizontal="center"/>
    </xf>
    <xf numFmtId="0" fontId="6" fillId="5" borderId="1" xfId="0" applyFont="1" applyFill="1" applyBorder="1" applyAlignment="1" applyProtection="1">
      <alignment wrapText="1"/>
      <protection locked="0"/>
    </xf>
    <xf numFmtId="0" fontId="7" fillId="5" borderId="1" xfId="0" applyFont="1" applyFill="1" applyBorder="1" applyAlignment="1">
      <alignment horizontal="left" vertical="center"/>
    </xf>
    <xf numFmtId="0" fontId="8" fillId="0" borderId="33" xfId="0" applyFont="1" applyBorder="1"/>
    <xf numFmtId="0" fontId="6" fillId="0" borderId="30" xfId="0" applyFont="1" applyBorder="1"/>
    <xf numFmtId="0" fontId="6" fillId="0" borderId="34" xfId="0" applyFont="1" applyBorder="1"/>
    <xf numFmtId="0" fontId="8" fillId="0" borderId="35" xfId="0" applyFont="1" applyBorder="1"/>
    <xf numFmtId="0" fontId="6" fillId="0" borderId="0" xfId="0" applyFont="1" applyBorder="1"/>
    <xf numFmtId="167" fontId="6" fillId="0" borderId="36" xfId="0" applyNumberFormat="1" applyFont="1" applyBorder="1"/>
    <xf numFmtId="168" fontId="6" fillId="0" borderId="36" xfId="0" applyNumberFormat="1" applyFont="1" applyBorder="1"/>
    <xf numFmtId="0" fontId="6" fillId="0" borderId="35" xfId="0" applyFont="1" applyBorder="1"/>
    <xf numFmtId="0" fontId="6" fillId="0" borderId="37" xfId="0" applyFont="1" applyBorder="1"/>
    <xf numFmtId="0" fontId="6" fillId="0" borderId="26" xfId="0" applyFont="1" applyBorder="1"/>
    <xf numFmtId="10" fontId="6" fillId="0" borderId="38" xfId="3" applyNumberFormat="1" applyFont="1" applyBorder="1"/>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7" fillId="0" borderId="0" xfId="0" applyFont="1" applyAlignment="1">
      <alignment horizontal="left" vertical="center" wrapText="1"/>
    </xf>
    <xf numFmtId="0" fontId="6" fillId="0" borderId="0" xfId="4" applyFont="1" applyAlignment="1">
      <alignment horizontal="left" wrapText="1"/>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0" borderId="0" xfId="4" applyFont="1"/>
    <xf numFmtId="0" fontId="6" fillId="0" borderId="0" xfId="4" applyFont="1" applyAlignment="1">
      <alignment horizontal="left" vertical="top" wrapText="1" indent="3"/>
    </xf>
    <xf numFmtId="0" fontId="5" fillId="0" borderId="0" xfId="0" applyFont="1" applyAlignment="1">
      <alignment horizontal="left" vertical="top" wrapText="1"/>
    </xf>
    <xf numFmtId="0" fontId="7" fillId="0" borderId="1" xfId="0" applyFont="1" applyBorder="1" applyAlignment="1">
      <alignment horizontal="left" vertical="center"/>
    </xf>
    <xf numFmtId="0" fontId="6" fillId="0" borderId="22" xfId="0" applyFont="1" applyBorder="1" applyAlignment="1">
      <alignment horizontal="center"/>
    </xf>
    <xf numFmtId="0" fontId="6" fillId="0" borderId="23" xfId="0" applyFont="1" applyBorder="1" applyAlignment="1">
      <alignment horizontal="center"/>
    </xf>
    <xf numFmtId="0" fontId="5" fillId="0" borderId="25" xfId="0" applyFont="1" applyBorder="1" applyAlignment="1">
      <alignment horizontal="left" vertical="center" wrapText="1"/>
    </xf>
    <xf numFmtId="0" fontId="5" fillId="0" borderId="0" xfId="0" applyFont="1" applyAlignment="1">
      <alignment horizontal="left" vertical="center" wrapText="1"/>
    </xf>
    <xf numFmtId="0" fontId="8" fillId="0" borderId="0" xfId="0" applyFont="1" applyAlignment="1">
      <alignment horizontal="left" vertical="center" wrapText="1"/>
    </xf>
    <xf numFmtId="0" fontId="5" fillId="0" borderId="30" xfId="0" applyFont="1" applyBorder="1" applyAlignment="1">
      <alignment horizontal="left" wrapText="1"/>
    </xf>
    <xf numFmtId="0" fontId="6" fillId="5" borderId="22" xfId="0" applyFont="1" applyFill="1" applyBorder="1" applyAlignment="1" applyProtection="1">
      <alignment horizontal="left" wrapText="1"/>
      <protection locked="0"/>
    </xf>
    <xf numFmtId="0" fontId="6" fillId="5" borderId="39" xfId="0" applyFont="1" applyFill="1" applyBorder="1" applyAlignment="1" applyProtection="1">
      <alignment horizontal="left" wrapText="1"/>
      <protection locked="0"/>
    </xf>
    <xf numFmtId="0" fontId="6" fillId="5" borderId="23" xfId="0" applyFont="1" applyFill="1" applyBorder="1" applyAlignment="1" applyProtection="1">
      <alignment horizontal="left" wrapText="1"/>
      <protection locked="0"/>
    </xf>
    <xf numFmtId="170" fontId="6" fillId="5" borderId="1" xfId="0" applyNumberFormat="1" applyFont="1" applyFill="1" applyBorder="1" applyAlignment="1" applyProtection="1">
      <alignment horizontal="right"/>
      <protection locked="0"/>
    </xf>
    <xf numFmtId="170" fontId="8" fillId="0" borderId="0" xfId="7" applyNumberFormat="1" applyFont="1" applyBorder="1" applyAlignment="1">
      <alignment horizontal="right" wrapText="1"/>
    </xf>
    <xf numFmtId="0" fontId="8" fillId="0" borderId="26" xfId="0" applyFont="1" applyBorder="1" applyAlignment="1">
      <alignment horizontal="left" wrapText="1"/>
    </xf>
    <xf numFmtId="0" fontId="6" fillId="5" borderId="33" xfId="0" applyFont="1" applyFill="1" applyBorder="1" applyAlignment="1" applyProtection="1">
      <alignment horizontal="left"/>
      <protection locked="0"/>
    </xf>
    <xf numFmtId="0" fontId="6" fillId="5" borderId="30" xfId="0" applyFont="1" applyFill="1" applyBorder="1" applyAlignment="1" applyProtection="1">
      <alignment horizontal="left"/>
      <protection locked="0"/>
    </xf>
    <xf numFmtId="0" fontId="6" fillId="5" borderId="34" xfId="0" applyFont="1" applyFill="1" applyBorder="1" applyAlignment="1" applyProtection="1">
      <alignment horizontal="left"/>
      <protection locked="0"/>
    </xf>
    <xf numFmtId="0" fontId="6" fillId="5" borderId="35" xfId="0" applyFont="1" applyFill="1" applyBorder="1" applyAlignment="1" applyProtection="1">
      <alignment horizontal="left"/>
      <protection locked="0"/>
    </xf>
    <xf numFmtId="0" fontId="6" fillId="5" borderId="0" xfId="0" applyFont="1" applyFill="1" applyAlignment="1" applyProtection="1">
      <alignment horizontal="left"/>
      <protection locked="0"/>
    </xf>
    <xf numFmtId="0" fontId="6" fillId="5" borderId="36" xfId="0" applyFont="1" applyFill="1" applyBorder="1" applyAlignment="1" applyProtection="1">
      <alignment horizontal="left"/>
      <protection locked="0"/>
    </xf>
    <xf numFmtId="0" fontId="6" fillId="5" borderId="37" xfId="0" applyFont="1" applyFill="1" applyBorder="1" applyAlignment="1" applyProtection="1">
      <alignment horizontal="left"/>
      <protection locked="0"/>
    </xf>
    <xf numFmtId="0" fontId="6" fillId="5" borderId="26" xfId="0" applyFont="1" applyFill="1" applyBorder="1" applyAlignment="1" applyProtection="1">
      <alignment horizontal="left"/>
      <protection locked="0"/>
    </xf>
    <xf numFmtId="0" fontId="6" fillId="5" borderId="38" xfId="0" applyFont="1" applyFill="1" applyBorder="1" applyAlignment="1" applyProtection="1">
      <alignment horizontal="left"/>
      <protection locked="0"/>
    </xf>
    <xf numFmtId="0" fontId="7" fillId="0" borderId="1" xfId="0" applyFont="1" applyBorder="1" applyAlignment="1">
      <alignment horizontal="center"/>
    </xf>
    <xf numFmtId="0" fontId="7" fillId="0" borderId="1" xfId="0" applyFont="1" applyBorder="1" applyAlignment="1">
      <alignment horizontal="center" wrapText="1"/>
    </xf>
    <xf numFmtId="0" fontId="8" fillId="0" borderId="22" xfId="0" applyFont="1" applyBorder="1" applyAlignment="1">
      <alignment horizontal="center" wrapText="1"/>
    </xf>
    <xf numFmtId="0" fontId="8" fillId="0" borderId="39" xfId="0" applyFont="1" applyBorder="1" applyAlignment="1">
      <alignment horizontal="center" wrapText="1"/>
    </xf>
    <xf numFmtId="0" fontId="7" fillId="0" borderId="22" xfId="0" applyFont="1" applyBorder="1" applyAlignment="1">
      <alignment horizontal="center"/>
    </xf>
    <xf numFmtId="0" fontId="7" fillId="0" borderId="39" xfId="0" applyFont="1" applyBorder="1" applyAlignment="1">
      <alignment horizontal="center"/>
    </xf>
    <xf numFmtId="0" fontId="7" fillId="0" borderId="23" xfId="0" applyFont="1" applyBorder="1" applyAlignment="1">
      <alignment horizontal="center"/>
    </xf>
    <xf numFmtId="0" fontId="7" fillId="0" borderId="1" xfId="0" applyFont="1" applyBorder="1" applyAlignment="1">
      <alignment horizontal="center" vertical="center" wrapText="1"/>
    </xf>
    <xf numFmtId="0" fontId="6" fillId="5" borderId="1" xfId="0" applyFont="1" applyFill="1" applyBorder="1" applyAlignment="1" applyProtection="1">
      <alignment horizontal="left" wrapText="1"/>
      <protection locked="0"/>
    </xf>
    <xf numFmtId="0" fontId="6" fillId="0" borderId="35" xfId="0" applyFont="1" applyBorder="1" applyAlignment="1">
      <alignment horizontal="left" indent="1"/>
    </xf>
    <xf numFmtId="0" fontId="6" fillId="0" borderId="0" xfId="0" applyFont="1" applyAlignment="1">
      <alignment horizontal="left" indent="1"/>
    </xf>
    <xf numFmtId="0" fontId="12" fillId="0" borderId="0" xfId="0" applyFont="1" applyAlignment="1">
      <alignment horizontal="left" wrapText="1"/>
    </xf>
    <xf numFmtId="0" fontId="8" fillId="0" borderId="30" xfId="0" applyFont="1" applyBorder="1" applyAlignment="1">
      <alignment horizontal="center"/>
    </xf>
    <xf numFmtId="0" fontId="8" fillId="0" borderId="42" xfId="0" applyFont="1" applyBorder="1" applyAlignment="1">
      <alignment horizontal="center"/>
    </xf>
    <xf numFmtId="0" fontId="8" fillId="0" borderId="30" xfId="0" applyFont="1" applyBorder="1" applyAlignment="1">
      <alignment horizontal="center" wrapText="1"/>
    </xf>
    <xf numFmtId="0" fontId="8" fillId="0" borderId="32" xfId="0" applyFont="1" applyBorder="1" applyAlignment="1">
      <alignment horizontal="center" wrapText="1"/>
    </xf>
    <xf numFmtId="0" fontId="8" fillId="0" borderId="43" xfId="0" applyFont="1" applyBorder="1" applyAlignment="1">
      <alignment horizontal="center" wrapText="1"/>
    </xf>
    <xf numFmtId="0" fontId="8" fillId="0" borderId="44" xfId="0" applyFont="1" applyBorder="1" applyAlignment="1">
      <alignment horizontal="center" wrapText="1"/>
    </xf>
    <xf numFmtId="0" fontId="6" fillId="0" borderId="0" xfId="0" applyFont="1" applyAlignment="1">
      <alignment horizontal="left" wrapText="1"/>
    </xf>
    <xf numFmtId="0" fontId="7" fillId="2" borderId="33" xfId="0" applyFont="1" applyFill="1" applyBorder="1" applyAlignment="1">
      <alignment horizontal="center" wrapText="1"/>
    </xf>
    <xf numFmtId="0" fontId="7" fillId="2" borderId="30" xfId="0" applyFont="1" applyFill="1" applyBorder="1" applyAlignment="1">
      <alignment horizontal="center" wrapText="1"/>
    </xf>
    <xf numFmtId="0" fontId="7" fillId="2" borderId="34" xfId="0" applyFont="1" applyFill="1" applyBorder="1" applyAlignment="1">
      <alignment horizontal="center" wrapText="1"/>
    </xf>
    <xf numFmtId="0" fontId="7" fillId="2" borderId="35" xfId="0" applyFont="1" applyFill="1" applyBorder="1" applyAlignment="1">
      <alignment horizontal="center" wrapText="1"/>
    </xf>
    <xf numFmtId="0" fontId="7" fillId="2" borderId="0" xfId="0" applyFont="1" applyFill="1" applyAlignment="1">
      <alignment horizontal="center" wrapText="1"/>
    </xf>
    <xf numFmtId="0" fontId="7" fillId="2" borderId="36" xfId="0" applyFont="1" applyFill="1" applyBorder="1" applyAlignment="1">
      <alignment horizontal="center" wrapText="1"/>
    </xf>
    <xf numFmtId="0" fontId="7" fillId="2" borderId="37" xfId="0" applyFont="1" applyFill="1" applyBorder="1" applyAlignment="1">
      <alignment horizontal="center" wrapText="1"/>
    </xf>
    <xf numFmtId="0" fontId="7" fillId="2" borderId="26" xfId="0" applyFont="1" applyFill="1" applyBorder="1" applyAlignment="1">
      <alignment horizontal="center" wrapText="1"/>
    </xf>
    <xf numFmtId="0" fontId="7" fillId="2" borderId="38" xfId="0" applyFont="1" applyFill="1" applyBorder="1" applyAlignment="1">
      <alignment horizontal="center" wrapText="1"/>
    </xf>
    <xf numFmtId="0" fontId="5" fillId="5" borderId="33" xfId="0" applyFont="1" applyFill="1" applyBorder="1" applyAlignment="1">
      <alignment horizontal="left" wrapText="1"/>
    </xf>
    <xf numFmtId="0" fontId="5" fillId="5" borderId="30" xfId="0" applyFont="1" applyFill="1" applyBorder="1" applyAlignment="1">
      <alignment horizontal="left" wrapText="1"/>
    </xf>
    <xf numFmtId="0" fontId="5" fillId="5" borderId="34" xfId="0" applyFont="1" applyFill="1" applyBorder="1" applyAlignment="1">
      <alignment horizontal="left" wrapText="1"/>
    </xf>
    <xf numFmtId="0" fontId="5" fillId="5" borderId="35" xfId="0" applyFont="1" applyFill="1" applyBorder="1" applyAlignment="1">
      <alignment horizontal="left" wrapText="1"/>
    </xf>
    <xf numFmtId="0" fontId="5" fillId="5" borderId="0" xfId="0" applyFont="1" applyFill="1" applyAlignment="1">
      <alignment horizontal="left" wrapText="1"/>
    </xf>
    <xf numFmtId="0" fontId="5" fillId="5" borderId="36" xfId="0" applyFont="1" applyFill="1" applyBorder="1" applyAlignment="1">
      <alignment horizontal="left" wrapText="1"/>
    </xf>
    <xf numFmtId="0" fontId="5" fillId="5" borderId="37" xfId="0" applyFont="1" applyFill="1" applyBorder="1" applyAlignment="1">
      <alignment horizontal="left" wrapText="1"/>
    </xf>
    <xf numFmtId="0" fontId="5" fillId="5" borderId="26" xfId="0" applyFont="1" applyFill="1" applyBorder="1" applyAlignment="1">
      <alignment horizontal="left" wrapText="1"/>
    </xf>
    <xf numFmtId="0" fontId="5" fillId="5" borderId="38" xfId="0" applyFont="1" applyFill="1" applyBorder="1" applyAlignment="1">
      <alignment horizontal="left" wrapText="1"/>
    </xf>
    <xf numFmtId="0" fontId="10" fillId="0" borderId="22" xfId="0" applyFont="1" applyBorder="1" applyAlignment="1">
      <alignment horizontal="center"/>
    </xf>
    <xf numFmtId="0" fontId="10" fillId="0" borderId="39" xfId="0" applyFont="1" applyBorder="1" applyAlignment="1">
      <alignment horizontal="center"/>
    </xf>
    <xf numFmtId="0" fontId="10" fillId="0" borderId="23" xfId="0" applyFont="1" applyBorder="1" applyAlignment="1">
      <alignment horizontal="center"/>
    </xf>
    <xf numFmtId="0" fontId="10" fillId="0" borderId="1" xfId="0" applyFont="1" applyBorder="1" applyAlignment="1">
      <alignment horizontal="center"/>
    </xf>
    <xf numFmtId="0" fontId="8" fillId="0" borderId="1" xfId="0" applyFont="1" applyBorder="1" applyAlignment="1">
      <alignment horizontal="center"/>
    </xf>
    <xf numFmtId="0" fontId="6" fillId="0" borderId="22" xfId="0" applyFont="1" applyBorder="1" applyAlignment="1">
      <alignment horizontal="right"/>
    </xf>
    <xf numFmtId="0" fontId="6" fillId="0" borderId="39" xfId="0" applyFont="1" applyBorder="1" applyAlignment="1">
      <alignment horizontal="right"/>
    </xf>
    <xf numFmtId="0" fontId="6" fillId="0" borderId="23" xfId="0" applyFont="1" applyBorder="1" applyAlignment="1">
      <alignment horizontal="right"/>
    </xf>
    <xf numFmtId="0" fontId="8" fillId="0" borderId="0" xfId="0" applyFont="1" applyAlignment="1">
      <alignment horizontal="left" wrapText="1"/>
    </xf>
    <xf numFmtId="0" fontId="6" fillId="0" borderId="1" xfId="0" applyFont="1" applyBorder="1" applyAlignment="1">
      <alignment horizontal="right"/>
    </xf>
    <xf numFmtId="0" fontId="6" fillId="0" borderId="1" xfId="0" applyFont="1" applyBorder="1" applyAlignment="1">
      <alignment horizontal="left" wrapText="1"/>
    </xf>
    <xf numFmtId="0" fontId="11" fillId="0" borderId="22" xfId="0" applyFont="1" applyBorder="1" applyAlignment="1">
      <alignment horizontal="left"/>
    </xf>
    <xf numFmtId="0" fontId="11" fillId="0" borderId="39" xfId="0" applyFont="1" applyBorder="1" applyAlignment="1">
      <alignment horizontal="left"/>
    </xf>
    <xf numFmtId="0" fontId="11" fillId="0" borderId="23" xfId="0" applyFont="1" applyBorder="1" applyAlignment="1">
      <alignment horizontal="left"/>
    </xf>
    <xf numFmtId="0" fontId="8" fillId="0" borderId="22" xfId="0" applyFont="1" applyBorder="1" applyAlignment="1">
      <alignment horizontal="right"/>
    </xf>
    <xf numFmtId="0" fontId="8" fillId="0" borderId="39" xfId="0" applyFont="1" applyBorder="1" applyAlignment="1">
      <alignment horizontal="right"/>
    </xf>
    <xf numFmtId="0" fontId="8" fillId="0" borderId="23" xfId="0" applyFont="1" applyBorder="1" applyAlignment="1">
      <alignment horizontal="right"/>
    </xf>
    <xf numFmtId="0" fontId="11" fillId="0" borderId="45" xfId="0" applyFont="1" applyBorder="1" applyAlignment="1">
      <alignment horizontal="left"/>
    </xf>
    <xf numFmtId="0" fontId="11" fillId="0" borderId="32" xfId="0" applyFont="1" applyBorder="1" applyAlignment="1">
      <alignment horizontal="left"/>
    </xf>
    <xf numFmtId="0" fontId="6" fillId="5" borderId="22" xfId="0" applyFont="1" applyFill="1" applyBorder="1" applyAlignment="1" applyProtection="1">
      <alignment horizontal="center" wrapText="1"/>
      <protection locked="0"/>
    </xf>
    <xf numFmtId="0" fontId="6" fillId="5" borderId="39" xfId="0" applyFont="1" applyFill="1" applyBorder="1" applyAlignment="1" applyProtection="1">
      <alignment horizontal="center" wrapText="1"/>
      <protection locked="0"/>
    </xf>
    <xf numFmtId="0" fontId="6" fillId="5" borderId="23" xfId="0" applyFont="1" applyFill="1" applyBorder="1" applyAlignment="1" applyProtection="1">
      <alignment horizontal="center" wrapText="1"/>
      <protection locked="0"/>
    </xf>
    <xf numFmtId="0" fontId="6" fillId="0" borderId="22" xfId="0" applyFont="1" applyBorder="1" applyAlignment="1">
      <alignment horizontal="left" wrapText="1"/>
    </xf>
    <xf numFmtId="0" fontId="6" fillId="0" borderId="39" xfId="0" applyFont="1" applyBorder="1" applyAlignment="1">
      <alignment horizontal="left" wrapText="1"/>
    </xf>
    <xf numFmtId="0" fontId="6" fillId="0" borderId="23" xfId="0" applyFont="1" applyBorder="1" applyAlignment="1">
      <alignment horizontal="left" wrapText="1"/>
    </xf>
    <xf numFmtId="0" fontId="8" fillId="0" borderId="22" xfId="0" applyFont="1" applyBorder="1" applyAlignment="1">
      <alignment horizontal="left" wrapText="1"/>
    </xf>
    <xf numFmtId="0" fontId="8" fillId="0" borderId="39" xfId="0" applyFont="1" applyBorder="1" applyAlignment="1">
      <alignment horizontal="left" wrapText="1"/>
    </xf>
    <xf numFmtId="0" fontId="8" fillId="0" borderId="23" xfId="0" applyFont="1" applyBorder="1" applyAlignment="1">
      <alignment horizontal="left" wrapText="1"/>
    </xf>
    <xf numFmtId="0" fontId="6" fillId="2" borderId="1" xfId="0" applyFont="1" applyFill="1" applyBorder="1" applyAlignment="1" applyProtection="1">
      <alignment horizontal="left" wrapText="1"/>
      <protection locked="0"/>
    </xf>
    <xf numFmtId="0" fontId="6" fillId="2" borderId="22" xfId="0" applyFont="1" applyFill="1" applyBorder="1" applyAlignment="1" applyProtection="1">
      <alignment horizontal="left" wrapText="1"/>
      <protection locked="0"/>
    </xf>
    <xf numFmtId="0" fontId="6" fillId="2" borderId="39" xfId="0" applyFont="1" applyFill="1" applyBorder="1" applyAlignment="1" applyProtection="1">
      <alignment horizontal="left" wrapText="1"/>
      <protection locked="0"/>
    </xf>
    <xf numFmtId="0" fontId="6" fillId="2" borderId="23" xfId="0" applyFont="1" applyFill="1" applyBorder="1" applyAlignment="1" applyProtection="1">
      <alignment horizontal="left" wrapText="1"/>
      <protection locked="0"/>
    </xf>
    <xf numFmtId="0" fontId="6" fillId="2" borderId="1" xfId="0" applyFont="1" applyFill="1" applyBorder="1" applyAlignment="1" applyProtection="1">
      <alignment horizontal="center" wrapText="1"/>
      <protection locked="0"/>
    </xf>
    <xf numFmtId="0" fontId="6" fillId="2" borderId="22" xfId="0" applyFont="1" applyFill="1" applyBorder="1" applyAlignment="1" applyProtection="1">
      <alignment horizontal="center" wrapText="1"/>
      <protection locked="0"/>
    </xf>
    <xf numFmtId="0" fontId="6" fillId="2" borderId="39" xfId="0" applyFont="1" applyFill="1" applyBorder="1" applyAlignment="1" applyProtection="1">
      <alignment horizontal="center" wrapText="1"/>
      <protection locked="0"/>
    </xf>
    <xf numFmtId="0" fontId="6" fillId="2" borderId="23" xfId="0" applyFont="1" applyFill="1" applyBorder="1" applyAlignment="1" applyProtection="1">
      <alignment horizontal="center" wrapText="1"/>
      <protection locked="0"/>
    </xf>
  </cellXfs>
  <cellStyles count="10">
    <cellStyle name="Comma" xfId="1" builtinId="3"/>
    <cellStyle name="Comma 2" xfId="6" xr:uid="{3859F5F3-97C8-45E4-9B01-842CF9150BC3}"/>
    <cellStyle name="Comma 2 2 2 2 2" xfId="9" xr:uid="{867C3B1E-81BE-4DE9-A804-0071860B34BA}"/>
    <cellStyle name="Comma 3" xfId="8" xr:uid="{78756620-E442-4A0D-8DE8-2C4865DBDBB9}"/>
    <cellStyle name="Currency" xfId="2" builtinId="4"/>
    <cellStyle name="Currency 2" xfId="7" xr:uid="{5117B0DE-22F5-4ADE-A582-9622787561D1}"/>
    <cellStyle name="Normal" xfId="0" builtinId="0"/>
    <cellStyle name="Normal 2" xfId="4" xr:uid="{9054B637-2D09-467B-B8DC-207F27D09D56}"/>
    <cellStyle name="Percent" xfId="3" builtinId="5"/>
    <cellStyle name="Percent 2" xfId="5" xr:uid="{5DE41C64-880D-4CB9-9A34-81D42C157554}"/>
  </cellStyles>
  <dxfs count="0"/>
  <tableStyles count="0" defaultTableStyle="TableStyleMedium2" defaultPivotStyle="PivotStyleLight16"/>
  <colors>
    <mruColors>
      <color rgb="FFD8EA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85182</xdr:rowOff>
    </xdr:from>
    <xdr:to>
      <xdr:col>3</xdr:col>
      <xdr:colOff>2177143</xdr:colOff>
      <xdr:row>6</xdr:row>
      <xdr:rowOff>60689</xdr:rowOff>
    </xdr:to>
    <xdr:pic>
      <xdr:nvPicPr>
        <xdr:cNvPr id="2" name="Picture 1">
          <a:extLst>
            <a:ext uri="{FF2B5EF4-FFF2-40B4-BE49-F238E27FC236}">
              <a16:creationId xmlns:a16="http://schemas.microsoft.com/office/drawing/2014/main" id="{19B945C0-DD80-46BC-924E-33B22948DEEE}"/>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182"/>
          <a:ext cx="11092543" cy="1518557"/>
        </a:xfrm>
        <a:prstGeom prst="rect">
          <a:avLst/>
        </a:prstGeom>
        <a:ln>
          <a:noFill/>
        </a:ln>
        <a:effectLst>
          <a:softEdge rad="112500"/>
        </a:effectLst>
      </xdr:spPr>
    </xdr:pic>
    <xdr:clientData/>
  </xdr:twoCellAnchor>
  <xdr:twoCellAnchor>
    <xdr:from>
      <xdr:col>0</xdr:col>
      <xdr:colOff>29527</xdr:colOff>
      <xdr:row>3</xdr:row>
      <xdr:rowOff>151585</xdr:rowOff>
    </xdr:from>
    <xdr:to>
      <xdr:col>3</xdr:col>
      <xdr:colOff>2002972</xdr:colOff>
      <xdr:row>5</xdr:row>
      <xdr:rowOff>63002</xdr:rowOff>
    </xdr:to>
    <xdr:sp macro="" textlink="">
      <xdr:nvSpPr>
        <xdr:cNvPr id="3" name="Rectangle 2">
          <a:extLst>
            <a:ext uri="{FF2B5EF4-FFF2-40B4-BE49-F238E27FC236}">
              <a16:creationId xmlns:a16="http://schemas.microsoft.com/office/drawing/2014/main" id="{01F0C646-92FF-4999-93D7-49A5183A13BA}"/>
            </a:ext>
          </a:extLst>
        </xdr:cNvPr>
        <xdr:cNvSpPr/>
      </xdr:nvSpPr>
      <xdr:spPr>
        <a:xfrm>
          <a:off x="29527" y="723085"/>
          <a:ext cx="11003145" cy="69246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 for 2022 Rate Applications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662803</xdr:colOff>
      <xdr:row>1</xdr:row>
      <xdr:rowOff>1090</xdr:rowOff>
    </xdr:from>
    <xdr:to>
      <xdr:col>3</xdr:col>
      <xdr:colOff>1832857</xdr:colOff>
      <xdr:row>2</xdr:row>
      <xdr:rowOff>52560</xdr:rowOff>
    </xdr:to>
    <xdr:sp macro="" textlink="">
      <xdr:nvSpPr>
        <xdr:cNvPr id="4" name="Rectangle 3">
          <a:extLst>
            <a:ext uri="{FF2B5EF4-FFF2-40B4-BE49-F238E27FC236}">
              <a16:creationId xmlns:a16="http://schemas.microsoft.com/office/drawing/2014/main" id="{39834489-5CB6-4126-8D3E-4255408FC891}"/>
            </a:ext>
          </a:extLst>
        </xdr:cNvPr>
        <xdr:cNvSpPr/>
      </xdr:nvSpPr>
      <xdr:spPr>
        <a:xfrm>
          <a:off x="662803" y="191590"/>
          <a:ext cx="10199754" cy="24197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199072</xdr:colOff>
      <xdr:row>1</xdr:row>
      <xdr:rowOff>75248</xdr:rowOff>
    </xdr:from>
    <xdr:to>
      <xdr:col>0</xdr:col>
      <xdr:colOff>592164</xdr:colOff>
      <xdr:row>2</xdr:row>
      <xdr:rowOff>172234</xdr:rowOff>
    </xdr:to>
    <xdr:pic>
      <xdr:nvPicPr>
        <xdr:cNvPr id="5" name="Picture 4">
          <a:extLst>
            <a:ext uri="{FF2B5EF4-FFF2-40B4-BE49-F238E27FC236}">
              <a16:creationId xmlns:a16="http://schemas.microsoft.com/office/drawing/2014/main" id="{1DED9D95-3472-49A1-9D3B-28873B5A1DD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9072" y="265748"/>
          <a:ext cx="393092" cy="287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3D4EFF82-4F4D-4D0E-A62D-8A5CC6512279}"/>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8838370" cy="162877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0620100F-016A-49C4-8D39-F5E699C2A27C}"/>
            </a:ext>
          </a:extLst>
        </xdr:cNvPr>
        <xdr:cNvSpPr/>
      </xdr:nvSpPr>
      <xdr:spPr>
        <a:xfrm>
          <a:off x="28575" y="781050"/>
          <a:ext cx="86010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52290D58-799B-4753-AD63-9C1A88C781C9}"/>
            </a:ext>
          </a:extLst>
        </xdr:cNvPr>
        <xdr:cNvSpPr/>
      </xdr:nvSpPr>
      <xdr:spPr>
        <a:xfrm>
          <a:off x="638175" y="20955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81A9474F-D6C2-44D5-8573-F28239B4591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528760</xdr:colOff>
      <xdr:row>8</xdr:row>
      <xdr:rowOff>112395</xdr:rowOff>
    </xdr:to>
    <xdr:pic>
      <xdr:nvPicPr>
        <xdr:cNvPr id="2" name="Picture 1">
          <a:extLst>
            <a:ext uri="{FF2B5EF4-FFF2-40B4-BE49-F238E27FC236}">
              <a16:creationId xmlns:a16="http://schemas.microsoft.com/office/drawing/2014/main" id="{2E82600E-1694-44E2-B017-C8003D431D63}"/>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5240"/>
          <a:ext cx="12682660" cy="1544955"/>
        </a:xfrm>
        <a:prstGeom prst="rect">
          <a:avLst/>
        </a:prstGeom>
        <a:ln>
          <a:noFill/>
        </a:ln>
        <a:effectLst>
          <a:softEdge rad="112500"/>
        </a:effectLst>
      </xdr:spPr>
    </xdr:pic>
    <xdr:clientData/>
  </xdr:twoCellAnchor>
  <xdr:twoCellAnchor>
    <xdr:from>
      <xdr:col>0</xdr:col>
      <xdr:colOff>28575</xdr:colOff>
      <xdr:row>3</xdr:row>
      <xdr:rowOff>116205</xdr:rowOff>
    </xdr:from>
    <xdr:to>
      <xdr:col>11</xdr:col>
      <xdr:colOff>320040</xdr:colOff>
      <xdr:row>7</xdr:row>
      <xdr:rowOff>95250</xdr:rowOff>
    </xdr:to>
    <xdr:sp macro="" textlink="">
      <xdr:nvSpPr>
        <xdr:cNvPr id="3" name="Rectangle 2">
          <a:extLst>
            <a:ext uri="{FF2B5EF4-FFF2-40B4-BE49-F238E27FC236}">
              <a16:creationId xmlns:a16="http://schemas.microsoft.com/office/drawing/2014/main" id="{F47048F2-0166-493C-BBBF-245DBC84F94F}"/>
            </a:ext>
          </a:extLst>
        </xdr:cNvPr>
        <xdr:cNvSpPr/>
      </xdr:nvSpPr>
      <xdr:spPr>
        <a:xfrm>
          <a:off x="28575" y="659130"/>
          <a:ext cx="12445365" cy="70294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Reasonability</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116205</xdr:rowOff>
    </xdr:from>
    <xdr:to>
      <xdr:col>8</xdr:col>
      <xdr:colOff>448466</xdr:colOff>
      <xdr:row>1</xdr:row>
      <xdr:rowOff>176656</xdr:rowOff>
    </xdr:to>
    <xdr:sp macro="" textlink="">
      <xdr:nvSpPr>
        <xdr:cNvPr id="4" name="Rectangle 3">
          <a:extLst>
            <a:ext uri="{FF2B5EF4-FFF2-40B4-BE49-F238E27FC236}">
              <a16:creationId xmlns:a16="http://schemas.microsoft.com/office/drawing/2014/main" id="{988EE95A-16E7-4FD9-BBA5-A6E7493A1DB2}"/>
            </a:ext>
          </a:extLst>
        </xdr:cNvPr>
        <xdr:cNvSpPr/>
      </xdr:nvSpPr>
      <xdr:spPr>
        <a:xfrm>
          <a:off x="619125" y="116205"/>
          <a:ext cx="10211591" cy="241426"/>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198120</xdr:colOff>
      <xdr:row>1</xdr:row>
      <xdr:rowOff>15240</xdr:rowOff>
    </xdr:from>
    <xdr:to>
      <xdr:col>0</xdr:col>
      <xdr:colOff>587402</xdr:colOff>
      <xdr:row>2</xdr:row>
      <xdr:rowOff>120253</xdr:rowOff>
    </xdr:to>
    <xdr:pic>
      <xdr:nvPicPr>
        <xdr:cNvPr id="5" name="Picture 4">
          <a:extLst>
            <a:ext uri="{FF2B5EF4-FFF2-40B4-BE49-F238E27FC236}">
              <a16:creationId xmlns:a16="http://schemas.microsoft.com/office/drawing/2014/main" id="{AC71BFC2-1A25-4214-8E22-AD785B759E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8120" y="196215"/>
          <a:ext cx="389282" cy="285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533400</xdr:colOff>
      <xdr:row>12</xdr:row>
      <xdr:rowOff>114300</xdr:rowOff>
    </xdr:to>
    <xdr:pic>
      <xdr:nvPicPr>
        <xdr:cNvPr id="2" name="Picture 1">
          <a:extLst>
            <a:ext uri="{FF2B5EF4-FFF2-40B4-BE49-F238E27FC236}">
              <a16:creationId xmlns:a16="http://schemas.microsoft.com/office/drawing/2014/main" id="{5F2342EA-A5BE-465A-B914-F47DB6F2816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4468475" cy="2286000"/>
        </a:xfrm>
        <a:prstGeom prst="rect">
          <a:avLst/>
        </a:prstGeom>
        <a:ln>
          <a:noFill/>
        </a:ln>
        <a:effectLst>
          <a:softEdge rad="112500"/>
        </a:effectLst>
      </xdr:spPr>
    </xdr:pic>
    <xdr:clientData/>
  </xdr:twoCellAnchor>
  <xdr:twoCellAnchor>
    <xdr:from>
      <xdr:col>0</xdr:col>
      <xdr:colOff>0</xdr:colOff>
      <xdr:row>2</xdr:row>
      <xdr:rowOff>66675</xdr:rowOff>
    </xdr:from>
    <xdr:to>
      <xdr:col>17</xdr:col>
      <xdr:colOff>85725</xdr:colOff>
      <xdr:row>11</xdr:row>
      <xdr:rowOff>0</xdr:rowOff>
    </xdr:to>
    <xdr:sp macro="" textlink="">
      <xdr:nvSpPr>
        <xdr:cNvPr id="3" name="Rectangle 2">
          <a:extLst>
            <a:ext uri="{FF2B5EF4-FFF2-40B4-BE49-F238E27FC236}">
              <a16:creationId xmlns:a16="http://schemas.microsoft.com/office/drawing/2014/main" id="{BC7B37B1-5536-4B26-ABEE-F18710437B94}"/>
            </a:ext>
          </a:extLst>
        </xdr:cNvPr>
        <xdr:cNvSpPr/>
      </xdr:nvSpPr>
      <xdr:spPr>
        <a:xfrm>
          <a:off x="0" y="428625"/>
          <a:ext cx="13420725" cy="15621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 - </a:t>
          </a:r>
        </a:p>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and 1589 </a:t>
          </a:r>
        </a:p>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Principal Adjustment Reconciliation</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2</xdr:col>
      <xdr:colOff>28575</xdr:colOff>
      <xdr:row>1</xdr:row>
      <xdr:rowOff>0</xdr:rowOff>
    </xdr:from>
    <xdr:to>
      <xdr:col>12</xdr:col>
      <xdr:colOff>320831</xdr:colOff>
      <xdr:row>2</xdr:row>
      <xdr:rowOff>60451</xdr:rowOff>
    </xdr:to>
    <xdr:sp macro="" textlink="">
      <xdr:nvSpPr>
        <xdr:cNvPr id="4" name="Rectangle 3">
          <a:extLst>
            <a:ext uri="{FF2B5EF4-FFF2-40B4-BE49-F238E27FC236}">
              <a16:creationId xmlns:a16="http://schemas.microsoft.com/office/drawing/2014/main" id="{9D58773A-FAFB-4A19-99A3-EF95677CBF03}"/>
            </a:ext>
          </a:extLst>
        </xdr:cNvPr>
        <xdr:cNvSpPr/>
      </xdr:nvSpPr>
      <xdr:spPr>
        <a:xfrm>
          <a:off x="1228725" y="180975"/>
          <a:ext cx="8893331" cy="241426"/>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13677-DAC7-4044-8BB6-6A107F0C22EA}">
  <sheetPr>
    <pageSetUpPr fitToPage="1"/>
  </sheetPr>
  <dimension ref="A5:K47"/>
  <sheetViews>
    <sheetView tabSelected="1" workbookViewId="0">
      <selection activeCell="I35" sqref="I35"/>
    </sheetView>
  </sheetViews>
  <sheetFormatPr defaultColWidth="9" defaultRowHeight="15" x14ac:dyDescent="0.25"/>
  <cols>
    <col min="1" max="1" width="10.28515625" customWidth="1"/>
    <col min="2" max="2" width="54.5703125" customWidth="1"/>
    <col min="3" max="3" width="70.5703125" customWidth="1"/>
    <col min="4" max="4" width="31" customWidth="1"/>
    <col min="5" max="5" width="19" customWidth="1"/>
    <col min="6" max="6" width="24.28515625" customWidth="1"/>
    <col min="7" max="7" width="15.85546875" customWidth="1"/>
    <col min="8" max="8" width="18" customWidth="1"/>
    <col min="9" max="9" width="17.5703125" customWidth="1"/>
    <col min="10" max="10" width="17.28515625" customWidth="1"/>
    <col min="11" max="11" width="18" customWidth="1"/>
    <col min="12" max="12" width="10.5703125" customWidth="1"/>
    <col min="13" max="13" width="10.28515625" customWidth="1"/>
    <col min="14" max="14" width="11.85546875" customWidth="1"/>
    <col min="15" max="15" width="10.5703125" customWidth="1"/>
    <col min="16" max="16" width="10.28515625" customWidth="1"/>
    <col min="17" max="18" width="10.5703125" customWidth="1"/>
    <col min="19" max="19" width="11" customWidth="1"/>
    <col min="20" max="20" width="13" customWidth="1"/>
    <col min="21" max="21" width="10.85546875" customWidth="1"/>
    <col min="22" max="22" width="11.28515625" customWidth="1"/>
  </cols>
  <sheetData>
    <row r="5" spans="1:6" ht="46.5" x14ac:dyDescent="0.25">
      <c r="D5" s="1"/>
    </row>
    <row r="10" spans="1:6" x14ac:dyDescent="0.25">
      <c r="D10" s="2" t="s">
        <v>0</v>
      </c>
    </row>
    <row r="12" spans="1:6" s="5" customFormat="1" x14ac:dyDescent="0.25">
      <c r="A12" s="3"/>
      <c r="B12" s="4"/>
      <c r="C12" s="3"/>
    </row>
    <row r="13" spans="1:6" s="5" customFormat="1" ht="14.25" x14ac:dyDescent="0.2">
      <c r="A13" s="4"/>
      <c r="B13" s="4"/>
      <c r="C13" s="4"/>
    </row>
    <row r="14" spans="1:6" s="5" customFormat="1" x14ac:dyDescent="0.2">
      <c r="A14" s="4"/>
      <c r="B14" s="4" t="s">
        <v>1</v>
      </c>
      <c r="C14" s="185"/>
      <c r="D14" s="4"/>
      <c r="E14" s="4"/>
      <c r="F14" s="4"/>
    </row>
    <row r="15" spans="1:6" s="5" customFormat="1" x14ac:dyDescent="0.2">
      <c r="A15" s="4"/>
      <c r="B15" s="4" t="s">
        <v>2</v>
      </c>
      <c r="C15" s="6"/>
      <c r="D15" s="4"/>
      <c r="E15" s="4"/>
      <c r="F15" s="4"/>
    </row>
    <row r="16" spans="1:6" s="5" customFormat="1" ht="15.75" thickBot="1" x14ac:dyDescent="0.25">
      <c r="A16" s="4"/>
      <c r="B16" s="7"/>
      <c r="C16" s="7"/>
    </row>
    <row r="17" spans="1:11" s="5" customFormat="1" ht="16.5" thickTop="1" thickBot="1" x14ac:dyDescent="0.3">
      <c r="A17"/>
      <c r="B17" s="8" t="s">
        <v>3</v>
      </c>
      <c r="C17" s="9" t="s">
        <v>4</v>
      </c>
    </row>
    <row r="18" spans="1:11" s="5" customFormat="1" x14ac:dyDescent="0.2">
      <c r="A18" s="4"/>
      <c r="B18" s="7"/>
      <c r="C18" s="7"/>
      <c r="D18" s="4"/>
      <c r="E18" s="4"/>
      <c r="F18" s="4"/>
    </row>
    <row r="19" spans="1:11" s="5" customFormat="1" x14ac:dyDescent="0.25">
      <c r="A19" s="10" t="s">
        <v>5</v>
      </c>
      <c r="B19"/>
      <c r="C19"/>
      <c r="D19"/>
      <c r="E19"/>
      <c r="F19"/>
      <c r="G19"/>
      <c r="H19"/>
      <c r="I19"/>
      <c r="J19"/>
      <c r="K19"/>
    </row>
    <row r="20" spans="1:11" s="5" customFormat="1" ht="34.9" customHeight="1" x14ac:dyDescent="0.25">
      <c r="A20"/>
      <c r="B20" s="200" t="s">
        <v>6</v>
      </c>
      <c r="C20" s="200"/>
      <c r="D20" s="11" t="s">
        <v>7</v>
      </c>
      <c r="E20" s="12"/>
      <c r="F20" s="13"/>
      <c r="G20" s="14"/>
      <c r="H20" s="14"/>
      <c r="I20" s="14"/>
      <c r="J20" s="14"/>
      <c r="K20" s="14"/>
    </row>
    <row r="21" spans="1:11" s="5" customFormat="1" ht="30" customHeight="1" x14ac:dyDescent="0.25">
      <c r="A21"/>
      <c r="B21" s="200" t="s">
        <v>8</v>
      </c>
      <c r="C21" s="200"/>
      <c r="D21" s="201">
        <v>2019</v>
      </c>
      <c r="E21" s="15"/>
      <c r="F21" s="15"/>
      <c r="G21" s="15"/>
      <c r="H21" s="15"/>
      <c r="I21" s="15"/>
      <c r="J21" s="15"/>
      <c r="K21" s="15"/>
    </row>
    <row r="22" spans="1:11" s="5" customFormat="1" x14ac:dyDescent="0.25">
      <c r="A22"/>
      <c r="B22" s="204" t="s">
        <v>9</v>
      </c>
      <c r="C22" s="204"/>
      <c r="D22" s="202"/>
      <c r="E22" s="12"/>
      <c r="F22" s="13"/>
      <c r="G22" s="14"/>
      <c r="H22" s="14"/>
      <c r="I22" s="14"/>
      <c r="J22" s="14"/>
      <c r="K22" s="14"/>
    </row>
    <row r="23" spans="1:11" s="5" customFormat="1" ht="29.25" customHeight="1" x14ac:dyDescent="0.25">
      <c r="A23"/>
      <c r="B23" s="205" t="s">
        <v>10</v>
      </c>
      <c r="C23" s="205"/>
      <c r="D23" s="202"/>
      <c r="E23" s="16"/>
      <c r="F23" s="16"/>
      <c r="G23" s="16"/>
      <c r="H23" s="16"/>
      <c r="I23" s="16"/>
      <c r="J23" s="16"/>
      <c r="K23" s="15"/>
    </row>
    <row r="24" spans="1:11" s="5" customFormat="1" ht="45.75" customHeight="1" x14ac:dyDescent="0.25">
      <c r="A24"/>
      <c r="B24" s="205" t="s">
        <v>11</v>
      </c>
      <c r="C24" s="205"/>
      <c r="D24" s="203"/>
      <c r="E24" s="17"/>
      <c r="F24" s="17"/>
      <c r="G24" s="17"/>
      <c r="H24" s="17"/>
      <c r="I24" s="17"/>
      <c r="J24" s="17"/>
      <c r="K24" s="18"/>
    </row>
    <row r="25" spans="1:11" s="5" customFormat="1" x14ac:dyDescent="0.25">
      <c r="A25"/>
      <c r="B25" s="19" t="s">
        <v>12</v>
      </c>
      <c r="C25" s="12"/>
      <c r="D25" s="12"/>
      <c r="E25" s="12"/>
      <c r="F25" s="13"/>
      <c r="G25" s="14"/>
      <c r="H25" s="14"/>
      <c r="I25" s="12"/>
      <c r="J25" s="14"/>
      <c r="K25" s="14"/>
    </row>
    <row r="26" spans="1:11" s="5" customFormat="1" ht="15.75" thickBot="1" x14ac:dyDescent="0.25">
      <c r="A26" s="4"/>
      <c r="B26" s="20"/>
      <c r="E26" s="4"/>
      <c r="F26" s="4"/>
    </row>
    <row r="27" spans="1:11" s="5" customFormat="1" thickBot="1" x14ac:dyDescent="0.25">
      <c r="A27" s="4"/>
      <c r="B27" s="197" t="s">
        <v>13</v>
      </c>
      <c r="C27" s="198"/>
      <c r="E27" s="4"/>
      <c r="F27" s="4"/>
    </row>
    <row r="28" spans="1:11" s="5" customFormat="1" ht="15.75" thickBot="1" x14ac:dyDescent="0.25">
      <c r="A28" s="4"/>
      <c r="B28" s="199" t="s">
        <v>14</v>
      </c>
      <c r="C28" s="199"/>
      <c r="E28" s="4"/>
      <c r="F28" s="4"/>
    </row>
    <row r="29" spans="1:11" ht="15.75" hidden="1" thickBot="1" x14ac:dyDescent="0.3">
      <c r="A29" s="5"/>
      <c r="B29" s="3" t="s">
        <v>15</v>
      </c>
      <c r="C29" s="21"/>
      <c r="D29" s="22"/>
      <c r="E29" s="5"/>
      <c r="F29" s="5"/>
      <c r="G29" s="5"/>
      <c r="H29" s="5"/>
      <c r="I29" s="5"/>
    </row>
    <row r="30" spans="1:11" ht="75" x14ac:dyDescent="0.25">
      <c r="A30" s="5"/>
      <c r="B30" s="23" t="s">
        <v>16</v>
      </c>
      <c r="C30" s="24" t="s">
        <v>17</v>
      </c>
      <c r="D30" s="24" t="s">
        <v>18</v>
      </c>
      <c r="E30" s="24" t="s">
        <v>19</v>
      </c>
      <c r="F30" s="25" t="s">
        <v>20</v>
      </c>
      <c r="G30" s="24" t="s">
        <v>21</v>
      </c>
      <c r="H30" s="26" t="s">
        <v>22</v>
      </c>
      <c r="I30" s="27" t="s">
        <v>23</v>
      </c>
    </row>
    <row r="31" spans="1:11" hidden="1" x14ac:dyDescent="0.25">
      <c r="A31" s="5"/>
      <c r="B31" s="28">
        <v>2016</v>
      </c>
      <c r="C31" s="29">
        <v>0</v>
      </c>
      <c r="D31" s="29">
        <v>0</v>
      </c>
      <c r="E31" s="30">
        <v>0</v>
      </c>
      <c r="F31" s="31">
        <v>0</v>
      </c>
      <c r="G31" s="30">
        <f>F31-C31</f>
        <v>0</v>
      </c>
      <c r="H31" s="30">
        <v>0</v>
      </c>
      <c r="I31" s="32">
        <f>IF(ISERROR(G31/H31),0,G31/H31)</f>
        <v>0</v>
      </c>
    </row>
    <row r="32" spans="1:11" hidden="1" x14ac:dyDescent="0.25">
      <c r="A32" s="5"/>
      <c r="B32" s="28">
        <v>2017</v>
      </c>
      <c r="C32" s="29">
        <v>0</v>
      </c>
      <c r="D32" s="29">
        <v>0</v>
      </c>
      <c r="E32" s="30">
        <v>0</v>
      </c>
      <c r="F32" s="31">
        <v>0</v>
      </c>
      <c r="G32" s="30">
        <f>F32-C32</f>
        <v>0</v>
      </c>
      <c r="H32" s="30">
        <v>0</v>
      </c>
      <c r="I32" s="32">
        <f>IF(ISERROR(G32/H32),0,G32/H32)</f>
        <v>0</v>
      </c>
    </row>
    <row r="33" spans="1:9" hidden="1" x14ac:dyDescent="0.25">
      <c r="A33" s="5"/>
      <c r="B33" s="28">
        <v>2018</v>
      </c>
      <c r="C33" s="29">
        <v>0</v>
      </c>
      <c r="D33" s="29">
        <v>0</v>
      </c>
      <c r="E33" s="30">
        <v>0</v>
      </c>
      <c r="F33" s="31">
        <v>0</v>
      </c>
      <c r="G33" s="30">
        <f>F33-C33</f>
        <v>0</v>
      </c>
      <c r="H33" s="30">
        <v>0</v>
      </c>
      <c r="I33" s="32">
        <f>IF(ISERROR(G33/H33),0,G33/H33)</f>
        <v>0</v>
      </c>
    </row>
    <row r="34" spans="1:9" hidden="1" x14ac:dyDescent="0.25">
      <c r="A34" s="5"/>
      <c r="B34" s="28">
        <v>2019</v>
      </c>
      <c r="C34" s="29">
        <v>0</v>
      </c>
      <c r="D34" s="29">
        <v>0</v>
      </c>
      <c r="E34" s="30">
        <v>0</v>
      </c>
      <c r="F34" s="31">
        <v>0</v>
      </c>
      <c r="G34" s="30">
        <f>F34-C34</f>
        <v>0</v>
      </c>
      <c r="H34" s="30">
        <v>0</v>
      </c>
      <c r="I34" s="32">
        <f>IF(ISERROR(G34/H34),0,G34/H34)</f>
        <v>0</v>
      </c>
    </row>
    <row r="35" spans="1:9" ht="15.75" thickBot="1" x14ac:dyDescent="0.3">
      <c r="A35" s="5"/>
      <c r="B35" s="33">
        <v>2020</v>
      </c>
      <c r="C35" s="34">
        <f>'GA 2020'!C91</f>
        <v>3974750.9487355212</v>
      </c>
      <c r="D35" s="34">
        <f>'GA 2020'!C75</f>
        <v>7322510.290000001</v>
      </c>
      <c r="E35" s="35">
        <f>SUM('GA 2020'!C76:C88)</f>
        <v>-3349766.9121989356</v>
      </c>
      <c r="F35" s="36">
        <f>'GA 2020'!C90</f>
        <v>3972743.3778010653</v>
      </c>
      <c r="G35" s="35">
        <f>F35-C35</f>
        <v>-2007.5709344558418</v>
      </c>
      <c r="H35" s="35">
        <f>'GA 2020'!J53</f>
        <v>286846160.96093225</v>
      </c>
      <c r="I35" s="37">
        <f>IF(ISERROR(G35/H35),0,G35/H35)</f>
        <v>-6.9987721910953796E-6</v>
      </c>
    </row>
    <row r="36" spans="1:9" ht="15.75" thickBot="1" x14ac:dyDescent="0.3">
      <c r="A36" s="5"/>
      <c r="B36" s="38" t="s">
        <v>24</v>
      </c>
      <c r="C36" s="39">
        <f t="shared" ref="C36:H36" si="0">SUM(C31:C35)</f>
        <v>3974750.9487355212</v>
      </c>
      <c r="D36" s="39">
        <f t="shared" si="0"/>
        <v>7322510.290000001</v>
      </c>
      <c r="E36" s="39">
        <f t="shared" si="0"/>
        <v>-3349766.9121989356</v>
      </c>
      <c r="F36" s="39">
        <f t="shared" si="0"/>
        <v>3972743.3778010653</v>
      </c>
      <c r="G36" s="39">
        <f t="shared" si="0"/>
        <v>-2007.5709344558418</v>
      </c>
      <c r="H36" s="39">
        <f t="shared" si="0"/>
        <v>286846160.96093225</v>
      </c>
      <c r="I36" s="40" t="s">
        <v>25</v>
      </c>
    </row>
    <row r="37" spans="1:9" hidden="1" x14ac:dyDescent="0.25"/>
    <row r="38" spans="1:9" hidden="1" x14ac:dyDescent="0.25"/>
    <row r="39" spans="1:9" hidden="1" x14ac:dyDescent="0.25">
      <c r="C39" s="41"/>
    </row>
    <row r="40" spans="1:9" ht="15.75" thickBot="1" x14ac:dyDescent="0.3">
      <c r="B40" s="3" t="s">
        <v>26</v>
      </c>
      <c r="C40" s="41"/>
    </row>
    <row r="41" spans="1:9" ht="15.75" thickBot="1" x14ac:dyDescent="0.3">
      <c r="B41" s="42" t="s">
        <v>16</v>
      </c>
      <c r="C41" s="43" t="s">
        <v>27</v>
      </c>
    </row>
    <row r="42" spans="1:9" hidden="1" x14ac:dyDescent="0.25">
      <c r="B42" s="44">
        <v>2016</v>
      </c>
      <c r="C42" s="45">
        <v>0</v>
      </c>
    </row>
    <row r="43" spans="1:9" hidden="1" x14ac:dyDescent="0.25">
      <c r="B43" s="28">
        <v>2017</v>
      </c>
      <c r="C43" s="46">
        <v>0</v>
      </c>
    </row>
    <row r="44" spans="1:9" hidden="1" x14ac:dyDescent="0.25">
      <c r="B44" s="28">
        <v>2018</v>
      </c>
      <c r="C44" s="46">
        <v>0</v>
      </c>
    </row>
    <row r="45" spans="1:9" hidden="1" x14ac:dyDescent="0.25">
      <c r="B45" s="28">
        <v>2019</v>
      </c>
      <c r="C45" s="46">
        <v>0</v>
      </c>
    </row>
    <row r="46" spans="1:9" ht="15.75" thickBot="1" x14ac:dyDescent="0.3">
      <c r="B46" s="47">
        <v>2020</v>
      </c>
      <c r="C46" s="48">
        <f>'Account 1588'!G19</f>
        <v>1.2617128228430944E-2</v>
      </c>
    </row>
    <row r="47" spans="1:9" ht="15.75" hidden="1" thickBot="1" x14ac:dyDescent="0.3">
      <c r="B47" s="38" t="s">
        <v>24</v>
      </c>
      <c r="C47" s="48">
        <v>1.2617128228430944E-2</v>
      </c>
    </row>
  </sheetData>
  <mergeCells count="8">
    <mergeCell ref="B27:C27"/>
    <mergeCell ref="B28:C28"/>
    <mergeCell ref="B20:C20"/>
    <mergeCell ref="B21:C21"/>
    <mergeCell ref="D21:D24"/>
    <mergeCell ref="B22:C22"/>
    <mergeCell ref="B23:C23"/>
    <mergeCell ref="B24:C24"/>
  </mergeCells>
  <dataValidations count="2">
    <dataValidation type="list" allowBlank="1" showInputMessage="1" showErrorMessage="1" sqref="D21" xr:uid="{8541DC65-ADE7-4D70-BE84-7187A44798EE}">
      <formula1>"2015,2016,2017,2018,2019"</formula1>
    </dataValidation>
    <dataValidation type="list" allowBlank="1" showInputMessage="1" showErrorMessage="1" sqref="C17" xr:uid="{878CFD7E-A9DF-47F3-B847-82327F4B8401}">
      <formula1>ListOfLDC</formula1>
    </dataValidation>
  </dataValidations>
  <pageMargins left="0.70866141732283472" right="0.70866141732283472" top="0.74803149606299213" bottom="0.74803149606299213" header="0.31496062992125984" footer="0.31496062992125984"/>
  <pageSetup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107D3-5F19-4F70-B970-E72B9F700598}">
  <sheetPr>
    <pageSetUpPr fitToPage="1"/>
  </sheetPr>
  <dimension ref="A12:W97"/>
  <sheetViews>
    <sheetView workbookViewId="0">
      <selection activeCell="C76" sqref="C76:C85"/>
    </sheetView>
  </sheetViews>
  <sheetFormatPr defaultColWidth="9" defaultRowHeight="15" x14ac:dyDescent="0.25"/>
  <cols>
    <col min="1" max="1" width="10.28515625" customWidth="1"/>
    <col min="2" max="2" width="53.85546875" customWidth="1"/>
    <col min="3" max="3" width="28" customWidth="1"/>
    <col min="4" max="4" width="23" customWidth="1"/>
    <col min="5" max="5" width="19" customWidth="1"/>
    <col min="6" max="6" width="24.28515625" customWidth="1"/>
    <col min="7" max="7" width="16.85546875" customWidth="1"/>
    <col min="8" max="8" width="20.5703125" bestFit="1" customWidth="1"/>
    <col min="9" max="11" width="20.5703125" customWidth="1"/>
    <col min="12" max="12" width="10.5703125" customWidth="1"/>
    <col min="13" max="13" width="10.28515625" customWidth="1"/>
    <col min="14" max="14" width="11.85546875" customWidth="1"/>
    <col min="15" max="15" width="10.5703125" customWidth="1"/>
    <col min="16" max="16" width="10.28515625" customWidth="1"/>
    <col min="17" max="18" width="10.5703125" customWidth="1"/>
    <col min="19" max="19" width="11" customWidth="1"/>
    <col min="20" max="20" width="13" customWidth="1"/>
    <col min="21" max="21" width="10.85546875" customWidth="1"/>
    <col min="22" max="22" width="11.28515625" customWidth="1"/>
  </cols>
  <sheetData>
    <row r="12" spans="1:19" s="5" customFormat="1" x14ac:dyDescent="0.2">
      <c r="A12" s="4" t="s">
        <v>28</v>
      </c>
      <c r="B12" s="49" t="s">
        <v>29</v>
      </c>
      <c r="C12" s="50"/>
      <c r="D12" s="50"/>
      <c r="E12" s="50"/>
      <c r="F12" s="50"/>
      <c r="I12" s="4"/>
      <c r="J12" s="4"/>
      <c r="K12" s="4"/>
      <c r="L12" s="4"/>
      <c r="M12" s="4"/>
      <c r="N12" s="4"/>
      <c r="O12" s="4"/>
      <c r="P12" s="4"/>
      <c r="Q12" s="4"/>
      <c r="R12" s="4"/>
      <c r="S12" s="4"/>
    </row>
    <row r="13" spans="1:19" s="5" customFormat="1" x14ac:dyDescent="0.2">
      <c r="A13" s="4"/>
      <c r="B13" s="207" t="s">
        <v>16</v>
      </c>
      <c r="C13" s="207"/>
      <c r="D13" s="51">
        <v>2020</v>
      </c>
      <c r="E13" s="208"/>
      <c r="F13" s="209"/>
      <c r="G13" s="4"/>
      <c r="H13" s="4"/>
      <c r="I13" s="4"/>
      <c r="J13" s="4"/>
      <c r="K13" s="4"/>
      <c r="L13" s="4"/>
      <c r="M13" s="4"/>
      <c r="N13" s="4"/>
      <c r="O13" s="4"/>
      <c r="P13" s="4"/>
      <c r="Q13" s="4"/>
    </row>
    <row r="14" spans="1:19" s="5" customFormat="1" thickBot="1" x14ac:dyDescent="0.25">
      <c r="A14" s="4"/>
      <c r="B14" s="52" t="s">
        <v>30</v>
      </c>
      <c r="C14" s="53" t="s">
        <v>31</v>
      </c>
      <c r="D14" s="54">
        <v>6912916672</v>
      </c>
      <c r="E14" s="53" t="s">
        <v>32</v>
      </c>
      <c r="F14" s="55">
        <v>1</v>
      </c>
      <c r="G14" s="4"/>
      <c r="H14" s="4"/>
      <c r="I14" s="4"/>
      <c r="J14" s="4"/>
      <c r="K14" s="4"/>
      <c r="L14" s="4"/>
      <c r="M14" s="4"/>
      <c r="N14" s="4"/>
      <c r="O14" s="4"/>
      <c r="P14" s="4"/>
      <c r="Q14" s="4"/>
    </row>
    <row r="15" spans="1:19" s="5" customFormat="1" thickBot="1" x14ac:dyDescent="0.25">
      <c r="B15" s="52" t="s">
        <v>33</v>
      </c>
      <c r="C15" s="53" t="s">
        <v>34</v>
      </c>
      <c r="D15" s="54">
        <v>2508841287</v>
      </c>
      <c r="E15" s="53" t="s">
        <v>32</v>
      </c>
      <c r="F15" s="56">
        <f>IFERROR(D15/$D$14,0)</f>
        <v>0.36292080550627531</v>
      </c>
    </row>
    <row r="16" spans="1:19" s="5" customFormat="1" thickBot="1" x14ac:dyDescent="0.25">
      <c r="B16" s="52" t="s">
        <v>35</v>
      </c>
      <c r="C16" s="53" t="s">
        <v>36</v>
      </c>
      <c r="D16" s="54">
        <v>4404075384</v>
      </c>
      <c r="E16" s="53" t="s">
        <v>32</v>
      </c>
      <c r="F16" s="56">
        <f>IFERROR(D16/$D$14,0)</f>
        <v>0.6370791943490679</v>
      </c>
    </row>
    <row r="17" spans="1:8" s="5" customFormat="1" thickBot="1" x14ac:dyDescent="0.25">
      <c r="B17" s="52" t="s">
        <v>37</v>
      </c>
      <c r="C17" s="53" t="s">
        <v>38</v>
      </c>
      <c r="D17" s="54">
        <v>1921153697</v>
      </c>
      <c r="E17" s="53" t="s">
        <v>32</v>
      </c>
      <c r="F17" s="56">
        <f>IFERROR(D17/$D$14,0)</f>
        <v>0.277907833719654</v>
      </c>
    </row>
    <row r="18" spans="1:8" s="5" customFormat="1" thickBot="1" x14ac:dyDescent="0.25">
      <c r="B18" s="52" t="s">
        <v>39</v>
      </c>
      <c r="C18" s="53" t="s">
        <v>40</v>
      </c>
      <c r="D18" s="54">
        <v>2482921687</v>
      </c>
      <c r="E18" s="53" t="s">
        <v>32</v>
      </c>
      <c r="F18" s="56">
        <f>IFERROR(D18/$D$14,0)</f>
        <v>0.35917136062941396</v>
      </c>
    </row>
    <row r="19" spans="1:8" s="5" customFormat="1" ht="34.5" customHeight="1" x14ac:dyDescent="0.2">
      <c r="B19" s="210" t="s">
        <v>41</v>
      </c>
      <c r="C19" s="210"/>
      <c r="D19" s="210"/>
      <c r="E19" s="210"/>
      <c r="F19" s="210"/>
      <c r="G19" s="211"/>
      <c r="H19" s="211"/>
    </row>
    <row r="20" spans="1:8" s="5" customFormat="1" ht="14.25" x14ac:dyDescent="0.2">
      <c r="D20" s="57"/>
    </row>
    <row r="21" spans="1:8" s="5" customFormat="1" x14ac:dyDescent="0.25">
      <c r="A21" s="5" t="s">
        <v>42</v>
      </c>
      <c r="B21" s="58" t="s">
        <v>43</v>
      </c>
    </row>
    <row r="22" spans="1:8" s="5" customFormat="1" x14ac:dyDescent="0.25">
      <c r="B22" s="58"/>
    </row>
    <row r="23" spans="1:8" s="5" customFormat="1" x14ac:dyDescent="0.25">
      <c r="B23" s="59" t="s">
        <v>44</v>
      </c>
      <c r="C23" s="60" t="s">
        <v>45</v>
      </c>
      <c r="D23" s="5" t="s">
        <v>46</v>
      </c>
      <c r="E23" s="4"/>
    </row>
    <row r="24" spans="1:8" s="5" customFormat="1" ht="14.25" x14ac:dyDescent="0.2"/>
    <row r="25" spans="1:8" s="5" customFormat="1" ht="59.45" customHeight="1" x14ac:dyDescent="0.2">
      <c r="B25" s="212" t="s">
        <v>47</v>
      </c>
      <c r="C25" s="212"/>
      <c r="D25" s="212"/>
      <c r="E25" s="212"/>
      <c r="G25" s="60" t="s">
        <v>48</v>
      </c>
    </row>
    <row r="26" spans="1:8" s="5" customFormat="1" ht="14.25" x14ac:dyDescent="0.2"/>
    <row r="27" spans="1:8" s="5" customFormat="1" x14ac:dyDescent="0.25">
      <c r="B27" s="59" t="s">
        <v>49</v>
      </c>
      <c r="C27"/>
      <c r="D27"/>
      <c r="E27"/>
      <c r="G27" s="60" t="s">
        <v>48</v>
      </c>
    </row>
    <row r="28" spans="1:8" s="5" customFormat="1" ht="15" customHeight="1" x14ac:dyDescent="0.25">
      <c r="E28" s="4"/>
      <c r="H28" s="61"/>
    </row>
    <row r="29" spans="1:8" s="5" customFormat="1" ht="15" customHeight="1" x14ac:dyDescent="0.25">
      <c r="B29" s="59" t="s">
        <v>50</v>
      </c>
      <c r="C29"/>
      <c r="D29"/>
      <c r="E29"/>
      <c r="F29"/>
      <c r="G29" s="60" t="s">
        <v>48</v>
      </c>
      <c r="H29" s="61"/>
    </row>
    <row r="30" spans="1:8" s="5" customFormat="1" ht="15" hidden="1" customHeight="1" x14ac:dyDescent="0.25">
      <c r="B30" s="61"/>
      <c r="C30" s="61"/>
      <c r="D30" s="61"/>
      <c r="E30" s="61"/>
      <c r="F30" s="61"/>
      <c r="G30" s="61"/>
      <c r="H30" s="61"/>
    </row>
    <row r="31" spans="1:8" s="5" customFormat="1" ht="15" hidden="1" customHeight="1" x14ac:dyDescent="0.25">
      <c r="B31" s="61"/>
      <c r="C31" s="61"/>
      <c r="D31" s="61"/>
      <c r="E31" s="61"/>
      <c r="F31" s="61"/>
      <c r="G31" s="61"/>
      <c r="H31" s="61"/>
    </row>
    <row r="32" spans="1:8" s="5" customFormat="1" ht="14.25" hidden="1" customHeight="1" x14ac:dyDescent="0.25">
      <c r="B32" s="61"/>
      <c r="C32" s="61"/>
      <c r="D32" s="61"/>
      <c r="E32" s="61"/>
      <c r="F32" s="61"/>
      <c r="G32" s="61"/>
      <c r="H32" s="61"/>
    </row>
    <row r="33" spans="1:23" s="5" customFormat="1" ht="14.25" hidden="1" customHeight="1" x14ac:dyDescent="0.25">
      <c r="B33" s="61"/>
      <c r="C33" s="61"/>
      <c r="D33" s="61"/>
      <c r="E33" s="61"/>
      <c r="F33" s="61"/>
      <c r="G33" s="61"/>
      <c r="H33" s="61"/>
    </row>
    <row r="34" spans="1:23" s="5" customFormat="1" ht="14.25" hidden="1" customHeight="1" x14ac:dyDescent="0.25">
      <c r="B34" s="61"/>
      <c r="C34" s="61"/>
      <c r="D34" s="61"/>
      <c r="E34" s="61"/>
      <c r="F34" s="61"/>
      <c r="G34" s="61"/>
      <c r="H34" s="61"/>
    </row>
    <row r="35" spans="1:23" s="5" customFormat="1" ht="14.25" hidden="1" customHeight="1" x14ac:dyDescent="0.25">
      <c r="B35" s="61"/>
      <c r="C35" s="61"/>
      <c r="D35" s="61"/>
      <c r="E35" s="61"/>
      <c r="F35" s="61"/>
      <c r="G35" s="61"/>
      <c r="H35" s="61"/>
    </row>
    <row r="36" spans="1:23" s="5" customFormat="1" ht="14.25" x14ac:dyDescent="0.2"/>
    <row r="37" spans="1:23" s="5" customFormat="1" x14ac:dyDescent="0.25">
      <c r="A37" s="5" t="s">
        <v>51</v>
      </c>
      <c r="B37" s="3" t="s">
        <v>52</v>
      </c>
      <c r="C37" s="58"/>
    </row>
    <row r="38" spans="1:23" s="5" customFormat="1" ht="15.75" thickBot="1" x14ac:dyDescent="0.3">
      <c r="B38" s="59" t="s">
        <v>16</v>
      </c>
      <c r="C38" s="62">
        <v>2020</v>
      </c>
      <c r="D38" s="4"/>
      <c r="E38" s="4"/>
      <c r="F38" s="63"/>
      <c r="G38" s="59"/>
      <c r="H38" s="59"/>
      <c r="I38" s="59"/>
      <c r="J38" s="59"/>
      <c r="K38" s="59"/>
      <c r="N38"/>
      <c r="O38"/>
      <c r="P38"/>
      <c r="Q38"/>
      <c r="R38"/>
      <c r="S38"/>
      <c r="T38"/>
      <c r="U38"/>
      <c r="V38"/>
      <c r="W38"/>
    </row>
    <row r="39" spans="1:23" s="61" customFormat="1" ht="80.25" customHeight="1" thickBot="1" x14ac:dyDescent="0.3">
      <c r="B39" s="64" t="s">
        <v>53</v>
      </c>
      <c r="C39" s="65" t="s">
        <v>54</v>
      </c>
      <c r="D39" s="66" t="s">
        <v>55</v>
      </c>
      <c r="E39" s="67" t="s">
        <v>56</v>
      </c>
      <c r="F39" s="68" t="s">
        <v>57</v>
      </c>
      <c r="G39" s="69" t="s">
        <v>58</v>
      </c>
      <c r="H39" s="69" t="s">
        <v>59</v>
      </c>
      <c r="I39" s="69" t="s">
        <v>60</v>
      </c>
      <c r="J39" s="69" t="s">
        <v>61</v>
      </c>
      <c r="K39" s="70" t="s">
        <v>62</v>
      </c>
      <c r="N39"/>
      <c r="O39"/>
      <c r="P39"/>
      <c r="Q39"/>
      <c r="R39"/>
      <c r="S39"/>
      <c r="T39"/>
      <c r="U39"/>
      <c r="V39"/>
      <c r="W39"/>
    </row>
    <row r="40" spans="1:23" s="61" customFormat="1" x14ac:dyDescent="0.25">
      <c r="B40" s="71"/>
      <c r="C40" s="72" t="s">
        <v>63</v>
      </c>
      <c r="D40" s="72" t="s">
        <v>64</v>
      </c>
      <c r="E40" s="24" t="s">
        <v>65</v>
      </c>
      <c r="F40" s="24" t="s">
        <v>66</v>
      </c>
      <c r="G40" s="24" t="s">
        <v>67</v>
      </c>
      <c r="H40" s="73" t="s">
        <v>68</v>
      </c>
      <c r="I40" s="24" t="s">
        <v>69</v>
      </c>
      <c r="J40" s="73" t="s">
        <v>70</v>
      </c>
      <c r="K40" s="74" t="s">
        <v>71</v>
      </c>
      <c r="N40"/>
      <c r="O40"/>
      <c r="P40"/>
      <c r="Q40"/>
      <c r="R40"/>
      <c r="S40"/>
      <c r="T40"/>
      <c r="U40"/>
      <c r="V40"/>
      <c r="W40"/>
    </row>
    <row r="41" spans="1:23" s="5" customFormat="1" x14ac:dyDescent="0.25">
      <c r="B41" s="75" t="s">
        <v>72</v>
      </c>
      <c r="C41" s="176">
        <v>237584230.52000001</v>
      </c>
      <c r="D41" s="177"/>
      <c r="E41" s="178"/>
      <c r="F41" s="76">
        <f>C41-D41+E41</f>
        <v>237584230.52000001</v>
      </c>
      <c r="G41" s="77">
        <v>8.3229999999999998E-2</v>
      </c>
      <c r="H41" s="78">
        <f>F41*G41</f>
        <v>19774135.506179601</v>
      </c>
      <c r="I41" s="77">
        <v>0.10231999999999999</v>
      </c>
      <c r="J41" s="79">
        <f>F41*I41</f>
        <v>24309618.466806401</v>
      </c>
      <c r="K41" s="80">
        <f>J41-H41</f>
        <v>4535482.9606267996</v>
      </c>
      <c r="N41"/>
      <c r="O41"/>
      <c r="P41"/>
      <c r="Q41"/>
      <c r="R41"/>
      <c r="S41"/>
      <c r="T41"/>
      <c r="U41"/>
      <c r="V41"/>
      <c r="W41"/>
    </row>
    <row r="42" spans="1:23" s="5" customFormat="1" x14ac:dyDescent="0.25">
      <c r="B42" s="75" t="s">
        <v>73</v>
      </c>
      <c r="C42" s="176">
        <v>226087886.99999991</v>
      </c>
      <c r="D42" s="177"/>
      <c r="E42" s="178"/>
      <c r="F42" s="76">
        <f t="shared" ref="F42:F52" si="0">C42-D42+E42</f>
        <v>226087886.99999991</v>
      </c>
      <c r="G42" s="77">
        <v>0.12451000000000001</v>
      </c>
      <c r="H42" s="78">
        <f t="shared" ref="H42:H52" si="1">F42*G42</f>
        <v>28150202.810369991</v>
      </c>
      <c r="I42" s="77">
        <v>0.11331000000000001</v>
      </c>
      <c r="J42" s="79">
        <f t="shared" ref="J42:J52" si="2">F42*I42</f>
        <v>25618018.475969993</v>
      </c>
      <c r="K42" s="80">
        <f t="shared" ref="K42:K52" si="3">J42-H42</f>
        <v>-2532184.3343999982</v>
      </c>
      <c r="N42"/>
      <c r="O42"/>
      <c r="P42"/>
      <c r="Q42"/>
      <c r="R42"/>
      <c r="S42"/>
      <c r="T42"/>
      <c r="U42"/>
      <c r="V42"/>
      <c r="W42"/>
    </row>
    <row r="43" spans="1:23" s="5" customFormat="1" x14ac:dyDescent="0.25">
      <c r="B43" s="75" t="s">
        <v>74</v>
      </c>
      <c r="C43" s="176">
        <v>221262146.60999992</v>
      </c>
      <c r="D43" s="177"/>
      <c r="E43" s="178"/>
      <c r="F43" s="76">
        <f t="shared" si="0"/>
        <v>221262146.60999992</v>
      </c>
      <c r="G43" s="77">
        <v>0.10432</v>
      </c>
      <c r="H43" s="78">
        <f t="shared" si="1"/>
        <v>23082067.134355191</v>
      </c>
      <c r="I43" s="77">
        <v>0.11942</v>
      </c>
      <c r="J43" s="79">
        <f t="shared" si="2"/>
        <v>26423125.548166189</v>
      </c>
      <c r="K43" s="80">
        <f t="shared" si="3"/>
        <v>3341058.4138109982</v>
      </c>
      <c r="N43"/>
      <c r="O43"/>
      <c r="P43"/>
      <c r="Q43"/>
      <c r="R43"/>
      <c r="S43"/>
      <c r="T43"/>
      <c r="U43"/>
      <c r="V43"/>
      <c r="W43"/>
    </row>
    <row r="44" spans="1:23" s="5" customFormat="1" x14ac:dyDescent="0.25">
      <c r="B44" s="75" t="s">
        <v>75</v>
      </c>
      <c r="C44" s="176">
        <v>189760254.95999998</v>
      </c>
      <c r="D44" s="177"/>
      <c r="E44" s="178"/>
      <c r="F44" s="76">
        <f t="shared" si="0"/>
        <v>189760254.95999998</v>
      </c>
      <c r="G44" s="77">
        <v>0.13707</v>
      </c>
      <c r="H44" s="78">
        <f t="shared" si="1"/>
        <v>26010438.147367198</v>
      </c>
      <c r="I44" s="77">
        <v>0.115</v>
      </c>
      <c r="J44" s="79">
        <f t="shared" si="2"/>
        <v>21822429.3204</v>
      </c>
      <c r="K44" s="80">
        <f t="shared" si="3"/>
        <v>-4188008.8269671984</v>
      </c>
      <c r="N44"/>
      <c r="O44"/>
      <c r="P44"/>
      <c r="Q44"/>
      <c r="R44"/>
      <c r="S44"/>
      <c r="T44"/>
      <c r="U44"/>
      <c r="V44"/>
      <c r="W44"/>
    </row>
    <row r="45" spans="1:23" s="5" customFormat="1" x14ac:dyDescent="0.25">
      <c r="B45" s="75" t="s">
        <v>76</v>
      </c>
      <c r="C45" s="176">
        <v>196468935.06999999</v>
      </c>
      <c r="D45" s="177"/>
      <c r="E45" s="178"/>
      <c r="F45" s="76">
        <f t="shared" si="0"/>
        <v>196468935.06999999</v>
      </c>
      <c r="G45" s="77">
        <v>9.2930000000000013E-2</v>
      </c>
      <c r="H45" s="78">
        <f t="shared" si="1"/>
        <v>18257858.136055101</v>
      </c>
      <c r="I45" s="77">
        <v>0.115</v>
      </c>
      <c r="J45" s="79">
        <f t="shared" si="2"/>
        <v>22593927.533050001</v>
      </c>
      <c r="K45" s="80">
        <f t="shared" si="3"/>
        <v>4336069.3969949</v>
      </c>
      <c r="N45"/>
      <c r="O45"/>
      <c r="P45"/>
      <c r="Q45"/>
      <c r="R45"/>
      <c r="S45"/>
      <c r="T45"/>
      <c r="U45"/>
      <c r="V45"/>
      <c r="W45"/>
    </row>
    <row r="46" spans="1:23" s="5" customFormat="1" x14ac:dyDescent="0.25">
      <c r="B46" s="75" t="s">
        <v>77</v>
      </c>
      <c r="C46" s="176">
        <v>212791494.80000001</v>
      </c>
      <c r="D46" s="177"/>
      <c r="E46" s="178"/>
      <c r="F46" s="76">
        <f t="shared" si="0"/>
        <v>212791494.80000001</v>
      </c>
      <c r="G46" s="77">
        <v>0.115</v>
      </c>
      <c r="H46" s="78">
        <f t="shared" si="1"/>
        <v>24471021.902000003</v>
      </c>
      <c r="I46" s="77">
        <v>0.115</v>
      </c>
      <c r="J46" s="79">
        <f t="shared" si="2"/>
        <v>24471021.902000003</v>
      </c>
      <c r="K46" s="80">
        <f t="shared" si="3"/>
        <v>0</v>
      </c>
      <c r="N46"/>
      <c r="O46"/>
      <c r="P46"/>
      <c r="Q46"/>
      <c r="R46"/>
      <c r="S46"/>
      <c r="T46"/>
      <c r="U46"/>
      <c r="V46"/>
      <c r="W46"/>
    </row>
    <row r="47" spans="1:23" s="5" customFormat="1" x14ac:dyDescent="0.25">
      <c r="B47" s="75" t="s">
        <v>78</v>
      </c>
      <c r="C47" s="176">
        <v>232695297.39000002</v>
      </c>
      <c r="D47" s="177"/>
      <c r="E47" s="178"/>
      <c r="F47" s="76">
        <f t="shared" si="0"/>
        <v>232695297.39000002</v>
      </c>
      <c r="G47" s="77">
        <v>0.10305</v>
      </c>
      <c r="H47" s="78">
        <f t="shared" si="1"/>
        <v>23979250.396039501</v>
      </c>
      <c r="I47" s="77">
        <v>9.9019999999999997E-2</v>
      </c>
      <c r="J47" s="79">
        <f t="shared" si="2"/>
        <v>23041488.347557802</v>
      </c>
      <c r="K47" s="80">
        <f t="shared" si="3"/>
        <v>-937762.04848169908</v>
      </c>
      <c r="N47"/>
      <c r="O47"/>
      <c r="P47"/>
      <c r="Q47"/>
      <c r="R47"/>
      <c r="S47"/>
      <c r="T47"/>
      <c r="U47"/>
      <c r="V47"/>
      <c r="W47"/>
    </row>
    <row r="48" spans="1:23" s="5" customFormat="1" x14ac:dyDescent="0.25">
      <c r="B48" s="75" t="s">
        <v>79</v>
      </c>
      <c r="C48" s="176">
        <v>226474505.2299999</v>
      </c>
      <c r="D48" s="177"/>
      <c r="E48" s="178"/>
      <c r="F48" s="76">
        <f t="shared" si="0"/>
        <v>226474505.2299999</v>
      </c>
      <c r="G48" s="77">
        <v>0.10231999999999999</v>
      </c>
      <c r="H48" s="78">
        <f t="shared" si="1"/>
        <v>23172871.375133589</v>
      </c>
      <c r="I48" s="77">
        <v>0.10348</v>
      </c>
      <c r="J48" s="79">
        <f t="shared" si="2"/>
        <v>23435581.80120039</v>
      </c>
      <c r="K48" s="80">
        <f t="shared" si="3"/>
        <v>262710.42606680095</v>
      </c>
      <c r="N48"/>
      <c r="O48"/>
      <c r="P48"/>
      <c r="Q48"/>
      <c r="R48"/>
      <c r="S48"/>
      <c r="T48"/>
      <c r="U48"/>
      <c r="V48"/>
      <c r="W48"/>
    </row>
    <row r="49" spans="2:23" s="5" customFormat="1" x14ac:dyDescent="0.25">
      <c r="B49" s="75" t="s">
        <v>80</v>
      </c>
      <c r="C49" s="176">
        <v>200346170.32000002</v>
      </c>
      <c r="D49" s="177"/>
      <c r="E49" s="178"/>
      <c r="F49" s="76">
        <f t="shared" si="0"/>
        <v>200346170.32000002</v>
      </c>
      <c r="G49" s="77">
        <v>0.11573</v>
      </c>
      <c r="H49" s="78">
        <f t="shared" si="1"/>
        <v>23186062.291133601</v>
      </c>
      <c r="I49" s="77">
        <v>0.12176000000000001</v>
      </c>
      <c r="J49" s="79">
        <f t="shared" si="2"/>
        <v>24394149.698163204</v>
      </c>
      <c r="K49" s="80">
        <f t="shared" si="3"/>
        <v>1208087.4070296027</v>
      </c>
      <c r="N49"/>
      <c r="O49"/>
      <c r="P49"/>
      <c r="Q49"/>
      <c r="R49"/>
      <c r="S49"/>
      <c r="T49"/>
      <c r="U49"/>
      <c r="V49"/>
      <c r="W49"/>
    </row>
    <row r="50" spans="2:23" s="5" customFormat="1" x14ac:dyDescent="0.25">
      <c r="B50" s="75" t="s">
        <v>81</v>
      </c>
      <c r="C50" s="176">
        <v>197920235.36999983</v>
      </c>
      <c r="D50" s="177"/>
      <c r="E50" s="178"/>
      <c r="F50" s="76">
        <f t="shared" si="0"/>
        <v>197920235.36999983</v>
      </c>
      <c r="G50" s="77">
        <v>0.14953999999999998</v>
      </c>
      <c r="H50" s="78">
        <f t="shared" si="1"/>
        <v>29596991.99722977</v>
      </c>
      <c r="I50" s="77">
        <v>0.12806000000000001</v>
      </c>
      <c r="J50" s="79">
        <f t="shared" si="2"/>
        <v>25345665.341482177</v>
      </c>
      <c r="K50" s="80">
        <f t="shared" si="3"/>
        <v>-4251326.6557475924</v>
      </c>
      <c r="N50"/>
      <c r="O50"/>
      <c r="P50"/>
      <c r="Q50"/>
      <c r="R50"/>
      <c r="S50"/>
      <c r="T50"/>
      <c r="U50"/>
      <c r="V50"/>
      <c r="W50"/>
    </row>
    <row r="51" spans="2:23" s="5" customFormat="1" x14ac:dyDescent="0.25">
      <c r="B51" s="75" t="s">
        <v>82</v>
      </c>
      <c r="C51" s="176">
        <v>199374684.97</v>
      </c>
      <c r="D51" s="177"/>
      <c r="E51" s="178"/>
      <c r="F51" s="76">
        <f t="shared" si="0"/>
        <v>199374684.97</v>
      </c>
      <c r="G51" s="77">
        <v>0.1167</v>
      </c>
      <c r="H51" s="78">
        <f t="shared" si="1"/>
        <v>23267025.735998999</v>
      </c>
      <c r="I51" s="77">
        <v>0.11705</v>
      </c>
      <c r="J51" s="79">
        <f t="shared" si="2"/>
        <v>23336806.875738502</v>
      </c>
      <c r="K51" s="80">
        <f t="shared" si="3"/>
        <v>69781.139739502221</v>
      </c>
      <c r="N51"/>
      <c r="O51"/>
      <c r="P51"/>
      <c r="Q51"/>
      <c r="R51"/>
      <c r="S51"/>
      <c r="T51"/>
      <c r="U51"/>
      <c r="V51"/>
      <c r="W51"/>
    </row>
    <row r="52" spans="2:23" s="5" customFormat="1" x14ac:dyDescent="0.25">
      <c r="B52" s="75" t="s">
        <v>83</v>
      </c>
      <c r="C52" s="176">
        <v>208887361.72000006</v>
      </c>
      <c r="D52" s="177"/>
      <c r="E52" s="178"/>
      <c r="F52" s="76">
        <f t="shared" si="0"/>
        <v>208887361.72000006</v>
      </c>
      <c r="G52" s="77">
        <v>0.10704000000000001</v>
      </c>
      <c r="H52" s="78">
        <f t="shared" si="1"/>
        <v>22359303.198508807</v>
      </c>
      <c r="I52" s="77">
        <v>0.10557999999999999</v>
      </c>
      <c r="J52" s="79">
        <f t="shared" si="2"/>
        <v>22054327.650397606</v>
      </c>
      <c r="K52" s="80">
        <f t="shared" si="3"/>
        <v>-304975.54811120033</v>
      </c>
      <c r="N52"/>
      <c r="O52"/>
      <c r="P52"/>
      <c r="Q52"/>
      <c r="R52"/>
      <c r="S52"/>
      <c r="T52"/>
      <c r="U52"/>
      <c r="V52"/>
      <c r="W52"/>
    </row>
    <row r="53" spans="2:23" s="5" customFormat="1" ht="30.75" thickBot="1" x14ac:dyDescent="0.3">
      <c r="B53" s="81" t="s">
        <v>84</v>
      </c>
      <c r="C53" s="82">
        <f>SUM(C41:C52)</f>
        <v>2549653203.96</v>
      </c>
      <c r="D53" s="82">
        <f>SUM(D41:D52)</f>
        <v>0</v>
      </c>
      <c r="E53" s="82">
        <f>SUM(E41:E52)</f>
        <v>0</v>
      </c>
      <c r="F53" s="82">
        <f>SUM(F41:F52)</f>
        <v>2549653203.96</v>
      </c>
      <c r="G53" s="83"/>
      <c r="H53" s="84">
        <f>SUM(H41:H52)</f>
        <v>285307228.63037133</v>
      </c>
      <c r="I53" s="83"/>
      <c r="J53" s="84">
        <f>SUM(J41:J52)</f>
        <v>286846160.96093225</v>
      </c>
      <c r="K53" s="85">
        <f>SUM(K41:K52)</f>
        <v>1538932.3305609152</v>
      </c>
      <c r="N53"/>
      <c r="O53"/>
      <c r="P53"/>
      <c r="Q53"/>
      <c r="R53"/>
      <c r="S53"/>
      <c r="T53"/>
      <c r="U53"/>
      <c r="V53"/>
      <c r="W53"/>
    </row>
    <row r="54" spans="2:23" s="5" customFormat="1" ht="15.75" thickBot="1" x14ac:dyDescent="0.3">
      <c r="B54" s="86"/>
      <c r="C54" s="87"/>
      <c r="D54" s="87"/>
      <c r="E54" s="87"/>
      <c r="F54" s="87"/>
      <c r="G54" s="59"/>
      <c r="H54" s="88"/>
      <c r="I54" s="59"/>
      <c r="J54" s="88"/>
      <c r="K54" s="88"/>
      <c r="N54"/>
      <c r="O54"/>
      <c r="P54"/>
      <c r="Q54"/>
      <c r="R54"/>
      <c r="S54"/>
      <c r="T54"/>
      <c r="U54"/>
      <c r="V54"/>
      <c r="W54"/>
    </row>
    <row r="55" spans="2:23" s="5" customFormat="1" ht="83.45" customHeight="1" x14ac:dyDescent="0.25">
      <c r="B55" s="86"/>
      <c r="C55" s="87"/>
      <c r="D55" s="87"/>
      <c r="E55" s="87"/>
      <c r="F55" s="87"/>
      <c r="G55" s="89" t="s">
        <v>85</v>
      </c>
      <c r="H55" s="90" t="s">
        <v>86</v>
      </c>
      <c r="I55" s="24" t="s">
        <v>87</v>
      </c>
      <c r="J55" s="91" t="s">
        <v>88</v>
      </c>
      <c r="K55" s="92" t="s">
        <v>89</v>
      </c>
      <c r="N55"/>
      <c r="O55"/>
      <c r="P55"/>
      <c r="Q55"/>
      <c r="R55"/>
      <c r="S55"/>
      <c r="T55"/>
      <c r="U55"/>
      <c r="V55"/>
      <c r="W55"/>
    </row>
    <row r="56" spans="2:23" s="5" customFormat="1" x14ac:dyDescent="0.25">
      <c r="G56" s="93" t="s">
        <v>90</v>
      </c>
      <c r="H56" s="94" t="s">
        <v>91</v>
      </c>
      <c r="I56" s="95" t="s">
        <v>92</v>
      </c>
      <c r="J56" s="96" t="s">
        <v>93</v>
      </c>
      <c r="K56" s="97" t="s">
        <v>94</v>
      </c>
      <c r="O56" s="98"/>
      <c r="P56" s="98"/>
      <c r="Q56" s="98"/>
      <c r="R56" s="98"/>
      <c r="S56" s="98"/>
      <c r="T56" s="98"/>
      <c r="U56" s="98"/>
      <c r="V56" s="98"/>
      <c r="W56" s="98"/>
    </row>
    <row r="57" spans="2:23" s="5" customFormat="1" thickBot="1" x14ac:dyDescent="0.25">
      <c r="G57" s="179">
        <v>1972515564.8473978</v>
      </c>
      <c r="H57" s="99">
        <f>F53-SUM(F44:F46)</f>
        <v>1950632519.1300001</v>
      </c>
      <c r="I57" s="99">
        <f>G57-H57</f>
        <v>21883045.71739769</v>
      </c>
      <c r="J57" s="180">
        <v>0.11131076768888966</v>
      </c>
      <c r="K57" s="100">
        <f>I57*J57</f>
        <v>2435818.618174606</v>
      </c>
      <c r="O57" s="98"/>
      <c r="P57" s="98"/>
      <c r="Q57" s="98"/>
      <c r="R57" s="98"/>
      <c r="S57" s="98"/>
      <c r="T57" s="98"/>
      <c r="U57" s="98"/>
      <c r="V57" s="98"/>
      <c r="W57" s="98"/>
    </row>
    <row r="58" spans="2:23" s="5" customFormat="1" ht="42.6" customHeight="1" x14ac:dyDescent="0.2">
      <c r="G58" s="213" t="s">
        <v>95</v>
      </c>
      <c r="H58" s="213"/>
      <c r="I58" s="213"/>
      <c r="J58" s="213"/>
      <c r="K58" s="213"/>
      <c r="O58" s="98"/>
      <c r="P58" s="98"/>
      <c r="Q58" s="98"/>
      <c r="R58" s="98"/>
      <c r="S58" s="98"/>
      <c r="T58" s="98"/>
      <c r="U58" s="98"/>
      <c r="V58" s="98"/>
      <c r="W58" s="98"/>
    </row>
    <row r="59" spans="2:23" s="5" customFormat="1" ht="67.150000000000006" customHeight="1" thickBot="1" x14ac:dyDescent="0.25">
      <c r="G59" s="206" t="s">
        <v>96</v>
      </c>
      <c r="H59" s="206"/>
      <c r="I59" s="206"/>
      <c r="J59" s="206"/>
      <c r="K59" s="206"/>
      <c r="O59" s="98"/>
      <c r="P59" s="98"/>
      <c r="Q59" s="98"/>
      <c r="R59" s="98"/>
      <c r="S59" s="98"/>
      <c r="T59" s="98"/>
      <c r="U59" s="98"/>
      <c r="V59" s="98"/>
      <c r="W59" s="98"/>
    </row>
    <row r="60" spans="2:23" s="5" customFormat="1" ht="15.75" thickBot="1" x14ac:dyDescent="0.3">
      <c r="G60" s="101"/>
      <c r="H60" s="102"/>
      <c r="I60" s="103"/>
      <c r="J60" s="104" t="s">
        <v>97</v>
      </c>
      <c r="K60" s="105">
        <f>K53+K57</f>
        <v>3974750.9487355212</v>
      </c>
      <c r="O60" s="98"/>
      <c r="P60" s="98"/>
      <c r="Q60" s="98"/>
      <c r="R60" s="98"/>
      <c r="S60" s="98"/>
      <c r="T60" s="98"/>
      <c r="U60" s="98"/>
      <c r="V60" s="98"/>
      <c r="W60" s="98"/>
    </row>
    <row r="61" spans="2:23" s="5" customFormat="1" ht="60" customHeight="1" x14ac:dyDescent="0.25">
      <c r="H61" s="218" t="s">
        <v>98</v>
      </c>
      <c r="I61" s="218"/>
      <c r="J61" s="218"/>
      <c r="K61" s="106">
        <f>IFERROR(F53/D18,0)</f>
        <v>1.0268762068934316</v>
      </c>
      <c r="O61" s="98"/>
      <c r="P61" s="98"/>
      <c r="Q61" s="98"/>
      <c r="R61" s="98"/>
      <c r="S61" s="98"/>
      <c r="T61" s="98"/>
      <c r="U61" s="98"/>
      <c r="V61" s="98"/>
      <c r="W61" s="98"/>
    </row>
    <row r="62" spans="2:23" s="5" customFormat="1" ht="30" customHeight="1" x14ac:dyDescent="0.25">
      <c r="H62" s="218" t="s">
        <v>99</v>
      </c>
      <c r="I62" s="218"/>
      <c r="J62" s="218"/>
      <c r="K62" s="181">
        <v>1.036</v>
      </c>
      <c r="O62" s="98"/>
      <c r="P62" s="98"/>
      <c r="Q62" s="98"/>
      <c r="R62" s="98"/>
      <c r="S62" s="98"/>
      <c r="T62" s="98"/>
      <c r="U62" s="98"/>
      <c r="V62" s="98"/>
      <c r="W62" s="98"/>
    </row>
    <row r="63" spans="2:23" s="5" customFormat="1" x14ac:dyDescent="0.25">
      <c r="H63" s="218" t="s">
        <v>100</v>
      </c>
      <c r="I63" s="218"/>
      <c r="J63" s="218"/>
      <c r="K63" s="107">
        <f>K61-K62</f>
        <v>-9.1237931065684119E-3</v>
      </c>
      <c r="O63" s="98"/>
      <c r="P63" s="98"/>
      <c r="Q63" s="98"/>
      <c r="R63" s="98"/>
      <c r="S63" s="98"/>
      <c r="T63" s="98"/>
      <c r="U63" s="98"/>
      <c r="V63" s="98"/>
      <c r="W63" s="98"/>
    </row>
    <row r="64" spans="2:23" s="5" customFormat="1" ht="28.15" customHeight="1" thickBot="1" x14ac:dyDescent="0.3">
      <c r="B64" s="219" t="s">
        <v>101</v>
      </c>
      <c r="C64" s="219"/>
      <c r="D64" s="219"/>
      <c r="H64" s="108"/>
      <c r="I64" s="108"/>
      <c r="J64" s="108"/>
      <c r="K64" s="107"/>
      <c r="O64" s="98"/>
      <c r="P64" s="98"/>
      <c r="Q64" s="98"/>
      <c r="R64" s="98"/>
      <c r="S64" s="98"/>
      <c r="T64" s="98"/>
      <c r="U64" s="98"/>
      <c r="V64" s="98"/>
      <c r="W64" s="98"/>
    </row>
    <row r="65" spans="1:23" s="5" customFormat="1" ht="15.75" thickBot="1" x14ac:dyDescent="0.3">
      <c r="B65" s="220" t="s">
        <v>102</v>
      </c>
      <c r="C65" s="221"/>
      <c r="D65" s="222"/>
      <c r="E65" s="109"/>
      <c r="F65" s="59" t="s">
        <v>103</v>
      </c>
      <c r="H65" s="108"/>
      <c r="I65" s="108"/>
      <c r="J65" s="108"/>
      <c r="K65" s="107"/>
      <c r="O65" s="98"/>
      <c r="P65" s="98"/>
      <c r="Q65" s="98"/>
      <c r="R65" s="98"/>
      <c r="S65" s="98"/>
      <c r="T65" s="98"/>
      <c r="U65" s="98"/>
      <c r="V65" s="98"/>
      <c r="W65" s="98"/>
    </row>
    <row r="66" spans="1:23" s="5" customFormat="1" ht="15" customHeight="1" x14ac:dyDescent="0.2">
      <c r="B66" s="223"/>
      <c r="C66" s="224"/>
      <c r="D66" s="225"/>
      <c r="E66" s="109"/>
      <c r="F66" s="220"/>
      <c r="G66" s="221"/>
      <c r="H66" s="221"/>
      <c r="I66" s="221"/>
      <c r="J66" s="221"/>
      <c r="K66" s="222"/>
      <c r="O66" s="98"/>
      <c r="P66" s="98"/>
      <c r="Q66" s="98"/>
      <c r="R66" s="98"/>
      <c r="S66" s="98"/>
      <c r="T66" s="98"/>
      <c r="U66" s="98"/>
      <c r="V66" s="98"/>
      <c r="W66" s="98"/>
    </row>
    <row r="67" spans="1:23" s="5" customFormat="1" ht="15" customHeight="1" x14ac:dyDescent="0.2">
      <c r="B67" s="223"/>
      <c r="C67" s="224"/>
      <c r="D67" s="225"/>
      <c r="E67" s="109"/>
      <c r="F67" s="223"/>
      <c r="G67" s="224"/>
      <c r="H67" s="224"/>
      <c r="I67" s="224"/>
      <c r="J67" s="224"/>
      <c r="K67" s="225"/>
      <c r="O67" s="98"/>
      <c r="P67" s="98"/>
      <c r="Q67" s="98"/>
      <c r="R67" s="98"/>
      <c r="S67" s="98"/>
      <c r="T67" s="98"/>
      <c r="U67" s="98"/>
      <c r="V67" s="98"/>
      <c r="W67" s="98"/>
    </row>
    <row r="68" spans="1:23" s="5" customFormat="1" ht="15" customHeight="1" x14ac:dyDescent="0.2">
      <c r="B68" s="223"/>
      <c r="C68" s="224"/>
      <c r="D68" s="225"/>
      <c r="E68" s="109"/>
      <c r="F68" s="223"/>
      <c r="G68" s="224"/>
      <c r="H68" s="224"/>
      <c r="I68" s="224"/>
      <c r="J68" s="224"/>
      <c r="K68" s="225"/>
      <c r="O68" s="98"/>
      <c r="P68" s="98"/>
      <c r="Q68" s="98"/>
      <c r="R68" s="98"/>
      <c r="S68" s="98"/>
      <c r="T68" s="98"/>
      <c r="U68" s="98"/>
      <c r="V68" s="98"/>
      <c r="W68" s="98"/>
    </row>
    <row r="69" spans="1:23" s="5" customFormat="1" ht="15" customHeight="1" x14ac:dyDescent="0.2">
      <c r="B69" s="223"/>
      <c r="C69" s="224"/>
      <c r="D69" s="225"/>
      <c r="E69" s="109"/>
      <c r="F69" s="223"/>
      <c r="G69" s="224"/>
      <c r="H69" s="224"/>
      <c r="I69" s="224"/>
      <c r="J69" s="224"/>
      <c r="K69" s="225"/>
      <c r="O69" s="98"/>
      <c r="P69" s="98"/>
      <c r="Q69" s="98"/>
      <c r="R69" s="98"/>
      <c r="S69" s="98"/>
      <c r="T69" s="98"/>
      <c r="U69" s="98"/>
      <c r="V69" s="98"/>
      <c r="W69" s="98"/>
    </row>
    <row r="70" spans="1:23" s="5" customFormat="1" ht="15" customHeight="1" x14ac:dyDescent="0.2">
      <c r="B70" s="223"/>
      <c r="C70" s="224"/>
      <c r="D70" s="225"/>
      <c r="E70" s="109"/>
      <c r="F70" s="223"/>
      <c r="G70" s="224"/>
      <c r="H70" s="224"/>
      <c r="I70" s="224"/>
      <c r="J70" s="224"/>
      <c r="K70" s="225"/>
      <c r="O70" s="98"/>
      <c r="P70" s="98"/>
      <c r="Q70" s="98"/>
      <c r="R70" s="98"/>
      <c r="S70" s="98"/>
      <c r="T70" s="98"/>
      <c r="U70" s="98"/>
      <c r="V70" s="98"/>
      <c r="W70" s="98"/>
    </row>
    <row r="71" spans="1:23" s="5" customFormat="1" ht="15.75" customHeight="1" thickBot="1" x14ac:dyDescent="0.25">
      <c r="B71" s="226"/>
      <c r="C71" s="227"/>
      <c r="D71" s="228"/>
      <c r="E71" s="109"/>
      <c r="F71" s="226"/>
      <c r="G71" s="227"/>
      <c r="H71" s="227"/>
      <c r="I71" s="227"/>
      <c r="J71" s="227"/>
      <c r="K71" s="228"/>
      <c r="O71" s="98"/>
      <c r="P71" s="98"/>
      <c r="Q71" s="98"/>
      <c r="R71" s="98"/>
      <c r="S71" s="98"/>
      <c r="T71" s="98"/>
      <c r="U71" s="98"/>
      <c r="V71" s="98"/>
      <c r="W71" s="98"/>
    </row>
    <row r="72" spans="1:23" s="5" customFormat="1" ht="37.15" customHeight="1" x14ac:dyDescent="0.25">
      <c r="A72" s="5" t="s">
        <v>104</v>
      </c>
      <c r="B72" s="3" t="s">
        <v>19</v>
      </c>
      <c r="C72" s="59"/>
      <c r="K72" s="110"/>
      <c r="O72" s="98"/>
      <c r="P72" s="98"/>
      <c r="Q72" s="98"/>
      <c r="R72" s="98"/>
      <c r="S72" s="98"/>
      <c r="T72" s="98"/>
      <c r="U72" s="98"/>
      <c r="V72" s="98"/>
      <c r="W72" s="98"/>
    </row>
    <row r="73" spans="1:23" s="5" customFormat="1" x14ac:dyDescent="0.25">
      <c r="B73" s="58"/>
      <c r="C73" s="59"/>
      <c r="K73" s="111"/>
    </row>
    <row r="74" spans="1:23" s="5" customFormat="1" ht="15" customHeight="1" x14ac:dyDescent="0.25">
      <c r="A74" s="112"/>
      <c r="B74" s="113" t="s">
        <v>105</v>
      </c>
      <c r="C74" s="114" t="s">
        <v>106</v>
      </c>
      <c r="D74" s="229" t="s">
        <v>107</v>
      </c>
      <c r="E74" s="229"/>
      <c r="F74" s="229"/>
      <c r="G74" s="229"/>
      <c r="H74" s="229"/>
      <c r="I74" s="230" t="s">
        <v>108</v>
      </c>
      <c r="J74" s="230"/>
      <c r="K74" s="230"/>
    </row>
    <row r="75" spans="1:23" s="5" customFormat="1" ht="63.6" customHeight="1" x14ac:dyDescent="0.25">
      <c r="A75" s="231" t="s">
        <v>109</v>
      </c>
      <c r="B75" s="232"/>
      <c r="C75" s="182">
        <v>7322510.290000001</v>
      </c>
      <c r="D75" s="233"/>
      <c r="E75" s="234"/>
      <c r="F75" s="234"/>
      <c r="G75" s="234"/>
      <c r="H75" s="235"/>
      <c r="I75" s="115" t="s">
        <v>110</v>
      </c>
      <c r="J75" s="236" t="s">
        <v>111</v>
      </c>
      <c r="K75" s="236"/>
    </row>
    <row r="76" spans="1:23" s="5" customFormat="1" ht="28.5" x14ac:dyDescent="0.2">
      <c r="A76" s="116" t="s">
        <v>112</v>
      </c>
      <c r="B76" s="117" t="s">
        <v>113</v>
      </c>
      <c r="C76" s="182">
        <v>2660968.2121313997</v>
      </c>
      <c r="D76" s="214" t="str">
        <f>IF(C76&gt;0,"CR","DR")&amp;" $"&amp;TEXT(ABS(C76)/1000,"#,###")&amp;"k related to prior year but included in the GL in the current year, therefore, should record "&amp;IF(C76&gt;0,"DR","CR")&amp;" in current year"</f>
        <v>CR $2,661k related to prior year but included in the GL in the current year, therefore, should record DR in current year</v>
      </c>
      <c r="E76" s="215"/>
      <c r="F76" s="215"/>
      <c r="G76" s="215"/>
      <c r="H76" s="216"/>
      <c r="I76" s="60" t="s">
        <v>48</v>
      </c>
      <c r="J76" s="217"/>
      <c r="K76" s="217"/>
    </row>
    <row r="77" spans="1:23" s="5" customFormat="1" ht="28.5" x14ac:dyDescent="0.2">
      <c r="A77" s="116" t="s">
        <v>114</v>
      </c>
      <c r="B77" s="117" t="s">
        <v>115</v>
      </c>
      <c r="C77" s="183">
        <v>-1372851.1378634684</v>
      </c>
      <c r="D77" s="214" t="str">
        <f>IF(C77&lt;0,"CR","DR")&amp;" $"&amp;IF(C77&lt;0,-TEXT(ROUND(C77/1000,0),"#,##"),TEXT(ROUND(C77/1000,0),"#,##"))&amp;"k relates to current year but recorded in the GL in the following year, therefore, should record the "&amp;IF(C77&gt;0,"DR","CR")&amp;" in current year"</f>
        <v>CR $1373k relates to current year but recorded in the GL in the following year, therefore, should record the CR in current year</v>
      </c>
      <c r="E77" s="215"/>
      <c r="F77" s="215"/>
      <c r="G77" s="215"/>
      <c r="H77" s="216"/>
      <c r="I77" s="60" t="s">
        <v>48</v>
      </c>
      <c r="J77" s="217"/>
      <c r="K77" s="217"/>
      <c r="L77" s="4"/>
      <c r="M77" s="4"/>
      <c r="N77" s="4"/>
      <c r="O77" s="4"/>
    </row>
    <row r="78" spans="1:23" s="5" customFormat="1" ht="28.5" x14ac:dyDescent="0.2">
      <c r="A78" s="116" t="s">
        <v>116</v>
      </c>
      <c r="B78" s="117" t="s">
        <v>117</v>
      </c>
      <c r="C78" s="182">
        <v>-6524150.0803595716</v>
      </c>
      <c r="D78" s="214" t="str">
        <f>IF(C78&gt;0,"CR","DR")&amp;" $"&amp;TEXT(ABS(C78)/1000,"#,###")&amp;"k related to prior year but included in the GL in the current year, therefore, should record "&amp;IF(C78&gt;0,"DR","CR")&amp;" in current year"</f>
        <v>DR $6,524k related to prior year but included in the GL in the current year, therefore, should record CR in current year</v>
      </c>
      <c r="E78" s="215"/>
      <c r="F78" s="215"/>
      <c r="G78" s="215"/>
      <c r="H78" s="216"/>
      <c r="I78" s="60" t="s">
        <v>48</v>
      </c>
      <c r="J78" s="217"/>
      <c r="K78" s="217"/>
      <c r="L78" s="4"/>
      <c r="M78" s="4"/>
      <c r="N78" s="4"/>
      <c r="O78" s="4"/>
    </row>
    <row r="79" spans="1:23" s="5" customFormat="1" ht="28.5" x14ac:dyDescent="0.2">
      <c r="A79" s="116" t="s">
        <v>118</v>
      </c>
      <c r="B79" s="117" t="s">
        <v>119</v>
      </c>
      <c r="C79" s="183">
        <v>1175986.4997369347</v>
      </c>
      <c r="D79" s="214" t="str">
        <f>IF(C79&lt;0,"CR","DR")&amp;" $"&amp;IF(C79&lt;0,-TEXT(ROUND(C79/1000,0),"#,##"),TEXT(ROUND(C79/1000,0),"#,##"))&amp;"k relates to current year but recorded in the GL in the following year, therefore, should record the "&amp;IF(C79&gt;0,"DR","CR")&amp;" in current year"</f>
        <v>DR $1,176k relates to current year but recorded in the GL in the following year, therefore, should record the DR in current year</v>
      </c>
      <c r="E79" s="215"/>
      <c r="F79" s="215"/>
      <c r="G79" s="215"/>
      <c r="H79" s="216"/>
      <c r="I79" s="60" t="s">
        <v>48</v>
      </c>
      <c r="J79" s="217"/>
      <c r="K79" s="217"/>
      <c r="L79" s="4"/>
      <c r="M79" s="4"/>
      <c r="N79" s="4"/>
      <c r="O79" s="4"/>
    </row>
    <row r="80" spans="1:23" s="5" customFormat="1" ht="28.5" x14ac:dyDescent="0.2">
      <c r="A80" s="116" t="s">
        <v>120</v>
      </c>
      <c r="B80" s="117" t="s">
        <v>121</v>
      </c>
      <c r="C80" s="182"/>
      <c r="D80" s="237"/>
      <c r="E80" s="237"/>
      <c r="F80" s="237"/>
      <c r="G80" s="237"/>
      <c r="H80" s="237"/>
      <c r="I80" s="60"/>
      <c r="J80" s="217"/>
      <c r="K80" s="217"/>
      <c r="L80" s="4"/>
      <c r="M80" s="4"/>
      <c r="N80" s="4"/>
      <c r="O80" s="4"/>
    </row>
    <row r="81" spans="1:15" s="5" customFormat="1" ht="28.5" x14ac:dyDescent="0.2">
      <c r="A81" s="116" t="s">
        <v>122</v>
      </c>
      <c r="B81" s="117" t="s">
        <v>123</v>
      </c>
      <c r="C81" s="182"/>
      <c r="D81" s="237"/>
      <c r="E81" s="237"/>
      <c r="F81" s="237"/>
      <c r="G81" s="237"/>
      <c r="H81" s="237"/>
      <c r="I81" s="60"/>
      <c r="J81" s="217"/>
      <c r="K81" s="217"/>
      <c r="L81" s="4"/>
      <c r="M81" s="4"/>
      <c r="N81" s="4"/>
      <c r="O81" s="4"/>
    </row>
    <row r="82" spans="1:15" s="5" customFormat="1" ht="33.75" customHeight="1" x14ac:dyDescent="0.2">
      <c r="A82" s="116">
        <v>4</v>
      </c>
      <c r="B82" s="118" t="s">
        <v>124</v>
      </c>
      <c r="C82" s="182"/>
      <c r="D82" s="214"/>
      <c r="E82" s="215"/>
      <c r="F82" s="215"/>
      <c r="G82" s="215"/>
      <c r="H82" s="216"/>
      <c r="I82" s="60"/>
      <c r="J82" s="217"/>
      <c r="K82" s="217"/>
      <c r="L82" s="4"/>
      <c r="M82" s="4"/>
      <c r="N82" s="4"/>
      <c r="O82" s="4"/>
    </row>
    <row r="83" spans="1:15" s="5" customFormat="1" ht="14.25" customHeight="1" x14ac:dyDescent="0.2">
      <c r="A83" s="116">
        <v>5</v>
      </c>
      <c r="B83" s="119" t="s">
        <v>125</v>
      </c>
      <c r="C83" s="182">
        <v>710279.5941557698</v>
      </c>
      <c r="D83" s="237" t="s">
        <v>126</v>
      </c>
      <c r="E83" s="237"/>
      <c r="F83" s="237"/>
      <c r="G83" s="237"/>
      <c r="H83" s="237"/>
      <c r="I83" s="60" t="s">
        <v>127</v>
      </c>
      <c r="J83" s="217" t="s">
        <v>128</v>
      </c>
      <c r="K83" s="217"/>
      <c r="L83" s="4"/>
      <c r="M83" s="4"/>
      <c r="N83" s="4"/>
      <c r="O83" s="4"/>
    </row>
    <row r="84" spans="1:15" s="5" customFormat="1" ht="14.25" x14ac:dyDescent="0.2">
      <c r="A84" s="120">
        <v>6</v>
      </c>
      <c r="B84" s="184"/>
      <c r="C84" s="182"/>
      <c r="D84" s="237"/>
      <c r="E84" s="237"/>
      <c r="F84" s="237"/>
      <c r="G84" s="237"/>
      <c r="H84" s="237"/>
      <c r="I84" s="60"/>
      <c r="J84" s="217"/>
      <c r="K84" s="217"/>
    </row>
    <row r="85" spans="1:15" s="5" customFormat="1" ht="14.25" x14ac:dyDescent="0.2">
      <c r="A85" s="120">
        <v>7</v>
      </c>
      <c r="B85" s="184"/>
      <c r="C85" s="182"/>
      <c r="D85" s="237"/>
      <c r="E85" s="237"/>
      <c r="F85" s="237"/>
      <c r="G85" s="237"/>
      <c r="H85" s="237"/>
      <c r="I85" s="60"/>
      <c r="J85" s="217"/>
      <c r="K85" s="217"/>
    </row>
    <row r="86" spans="1:15" s="5" customFormat="1" ht="14.25" x14ac:dyDescent="0.2">
      <c r="A86" s="120">
        <v>8</v>
      </c>
      <c r="B86" s="184"/>
      <c r="C86" s="182"/>
      <c r="D86" s="237"/>
      <c r="E86" s="237"/>
      <c r="F86" s="237"/>
      <c r="G86" s="237"/>
      <c r="H86" s="237"/>
      <c r="I86" s="60"/>
      <c r="J86" s="217"/>
      <c r="K86" s="217"/>
    </row>
    <row r="87" spans="1:15" s="5" customFormat="1" ht="14.25" x14ac:dyDescent="0.2">
      <c r="A87" s="120">
        <v>9</v>
      </c>
      <c r="B87" s="184"/>
      <c r="C87" s="182"/>
      <c r="D87" s="214"/>
      <c r="E87" s="215"/>
      <c r="F87" s="215"/>
      <c r="G87" s="215"/>
      <c r="H87" s="216"/>
      <c r="I87" s="60"/>
      <c r="J87" s="217"/>
      <c r="K87" s="217"/>
    </row>
    <row r="88" spans="1:15" s="5" customFormat="1" ht="14.25" x14ac:dyDescent="0.2">
      <c r="A88" s="120">
        <v>10</v>
      </c>
      <c r="B88" s="184"/>
      <c r="C88" s="182"/>
      <c r="D88" s="237"/>
      <c r="E88" s="237"/>
      <c r="F88" s="237"/>
      <c r="G88" s="237"/>
      <c r="H88" s="237"/>
      <c r="I88" s="60"/>
      <c r="J88" s="217"/>
      <c r="K88" s="217"/>
    </row>
    <row r="89" spans="1:15" s="5" customFormat="1" ht="14.25" x14ac:dyDescent="0.2">
      <c r="A89" s="120">
        <v>11</v>
      </c>
      <c r="B89" s="184"/>
      <c r="C89" s="182"/>
      <c r="D89" s="237"/>
      <c r="E89" s="237"/>
      <c r="F89" s="237"/>
      <c r="G89" s="237"/>
      <c r="H89" s="237"/>
      <c r="I89" s="60"/>
      <c r="J89" s="217"/>
      <c r="K89" s="217"/>
    </row>
    <row r="90" spans="1:15" s="5" customFormat="1" ht="30" x14ac:dyDescent="0.25">
      <c r="A90" s="5" t="s">
        <v>129</v>
      </c>
      <c r="B90" s="61" t="s">
        <v>20</v>
      </c>
      <c r="C90" s="121">
        <f>SUM(C75:C89)</f>
        <v>3972743.3778010653</v>
      </c>
      <c r="D90" s="122"/>
      <c r="E90" s="122"/>
      <c r="F90" s="122"/>
      <c r="G90" s="122"/>
    </row>
    <row r="91" spans="1:15" s="5" customFormat="1" ht="30" x14ac:dyDescent="0.25">
      <c r="B91" s="86" t="s">
        <v>130</v>
      </c>
      <c r="C91" s="123">
        <f>K60</f>
        <v>3974750.9487355212</v>
      </c>
      <c r="D91" s="122"/>
      <c r="E91" s="122"/>
      <c r="F91" s="122"/>
      <c r="G91" s="122"/>
    </row>
    <row r="92" spans="1:15" s="5" customFormat="1" x14ac:dyDescent="0.25">
      <c r="B92" s="86" t="s">
        <v>21</v>
      </c>
      <c r="C92" s="124">
        <f>C90-C91</f>
        <v>-2007.5709344558418</v>
      </c>
    </row>
    <row r="93" spans="1:15" s="5" customFormat="1" ht="30.75" thickBot="1" x14ac:dyDescent="0.3">
      <c r="B93" s="86" t="s">
        <v>23</v>
      </c>
      <c r="C93" s="125">
        <f>IF(ISERROR(C92/J53),0,C92/J53)</f>
        <v>-6.9987721910953796E-6</v>
      </c>
      <c r="D93" s="126" t="str">
        <f>IF(AND(C93&lt;0.01,C93&gt;-0.01),"","Unresolved differences of greater than + or - 1% should be explained")</f>
        <v/>
      </c>
      <c r="F93" s="4"/>
    </row>
    <row r="94" spans="1:15" s="5" customFormat="1" ht="15.75" thickTop="1" x14ac:dyDescent="0.25">
      <c r="B94" s="59"/>
      <c r="C94" s="127"/>
      <c r="D94" s="22"/>
      <c r="G94" s="4"/>
    </row>
    <row r="95" spans="1:15" s="5" customFormat="1" x14ac:dyDescent="0.25">
      <c r="B95" s="59"/>
      <c r="C95" s="127"/>
      <c r="D95" s="128"/>
    </row>
    <row r="96" spans="1:15" s="5" customFormat="1" ht="14.25" x14ac:dyDescent="0.2"/>
    <row r="97" s="5" customFormat="1" ht="14.25" x14ac:dyDescent="0.2"/>
  </sheetData>
  <mergeCells count="45">
    <mergeCell ref="D89:H89"/>
    <mergeCell ref="J89:K89"/>
    <mergeCell ref="D86:H86"/>
    <mergeCell ref="J86:K86"/>
    <mergeCell ref="D87:H87"/>
    <mergeCell ref="J87:K87"/>
    <mergeCell ref="D88:H88"/>
    <mergeCell ref="J88:K88"/>
    <mergeCell ref="D83:H83"/>
    <mergeCell ref="J83:K83"/>
    <mergeCell ref="D84:H84"/>
    <mergeCell ref="J84:K84"/>
    <mergeCell ref="D85:H85"/>
    <mergeCell ref="J85:K85"/>
    <mergeCell ref="D80:H80"/>
    <mergeCell ref="J80:K80"/>
    <mergeCell ref="D81:H81"/>
    <mergeCell ref="J81:K81"/>
    <mergeCell ref="D82:H82"/>
    <mergeCell ref="J82:K82"/>
    <mergeCell ref="D77:H77"/>
    <mergeCell ref="J77:K77"/>
    <mergeCell ref="D78:H78"/>
    <mergeCell ref="J78:K78"/>
    <mergeCell ref="D79:H79"/>
    <mergeCell ref="J79:K79"/>
    <mergeCell ref="D76:H76"/>
    <mergeCell ref="J76:K76"/>
    <mergeCell ref="H61:J61"/>
    <mergeCell ref="H62:J62"/>
    <mergeCell ref="H63:J63"/>
    <mergeCell ref="B64:D64"/>
    <mergeCell ref="B65:D71"/>
    <mergeCell ref="F66:K71"/>
    <mergeCell ref="D74:H74"/>
    <mergeCell ref="I74:K74"/>
    <mergeCell ref="A75:B75"/>
    <mergeCell ref="D75:H75"/>
    <mergeCell ref="J75:K75"/>
    <mergeCell ref="G59:K59"/>
    <mergeCell ref="B13:C13"/>
    <mergeCell ref="E13:F13"/>
    <mergeCell ref="B19:H19"/>
    <mergeCell ref="B25:E25"/>
    <mergeCell ref="G58:K58"/>
  </mergeCells>
  <dataValidations count="2">
    <dataValidation type="list" allowBlank="1" showInputMessage="1" showErrorMessage="1" sqref="G29 G25 G27 I76:I89" xr:uid="{C93FDC4C-79B7-4A75-985C-1403172B4EBE}">
      <formula1>"Yes,No"</formula1>
    </dataValidation>
    <dataValidation type="list" sqref="C23" xr:uid="{B51F93F3-DDBC-488C-91E1-FC826B7C8288}">
      <formula1>"1st Estimate, 2nd Estimate, Actual"</formula1>
    </dataValidation>
  </dataValidations>
  <pageMargins left="0.70866141732283472" right="0.70866141732283472" top="0.74803149606299213" bottom="0.74803149606299213" header="0.31496062992125984" footer="0.31496062992125984"/>
  <pageSetup scale="47"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1EF7B-FA19-4402-9545-AE40E21CDF47}">
  <sheetPr>
    <pageSetUpPr fitToPage="1"/>
  </sheetPr>
  <dimension ref="A7:W78"/>
  <sheetViews>
    <sheetView topLeftCell="A13" workbookViewId="0">
      <selection activeCell="B73" sqref="B73:D73"/>
    </sheetView>
  </sheetViews>
  <sheetFormatPr defaultColWidth="8.85546875" defaultRowHeight="14.25" x14ac:dyDescent="0.2"/>
  <cols>
    <col min="1" max="1" width="8.85546875" style="5"/>
    <col min="2" max="2" width="12.140625" style="5" customWidth="1"/>
    <col min="3" max="3" width="26.7109375" style="5" bestFit="1" customWidth="1"/>
    <col min="4" max="4" width="20.28515625" style="5" bestFit="1" customWidth="1"/>
    <col min="5" max="5" width="28.28515625" style="5" bestFit="1" customWidth="1"/>
    <col min="6" max="6" width="27.85546875" style="5" bestFit="1" customWidth="1"/>
    <col min="7" max="7" width="22.7109375" style="5" customWidth="1"/>
    <col min="8" max="21" width="8.85546875" style="5"/>
    <col min="22" max="22" width="0" style="5" hidden="1" customWidth="1"/>
    <col min="23" max="23" width="75.42578125" style="5" customWidth="1"/>
    <col min="24" max="16384" width="8.85546875" style="5"/>
  </cols>
  <sheetData>
    <row r="7" spans="1:23" x14ac:dyDescent="0.2">
      <c r="V7" s="129" t="s">
        <v>131</v>
      </c>
    </row>
    <row r="10" spans="1:23" x14ac:dyDescent="0.2">
      <c r="R10" s="240"/>
      <c r="S10" s="240"/>
      <c r="T10" s="240"/>
      <c r="U10" s="240"/>
      <c r="V10" s="240"/>
      <c r="W10" s="240"/>
    </row>
    <row r="11" spans="1:23" ht="15" x14ac:dyDescent="0.25">
      <c r="A11" s="5" t="s">
        <v>132</v>
      </c>
      <c r="B11" s="58" t="s">
        <v>133</v>
      </c>
      <c r="F11" s="126"/>
      <c r="R11" s="240"/>
      <c r="S11" s="240"/>
      <c r="T11" s="240"/>
      <c r="U11" s="240"/>
      <c r="V11" s="240"/>
      <c r="W11" s="240"/>
    </row>
    <row r="12" spans="1:23" ht="15" thickBot="1" x14ac:dyDescent="0.25">
      <c r="R12" s="240"/>
      <c r="S12" s="240"/>
      <c r="T12" s="240"/>
      <c r="U12" s="240"/>
      <c r="V12" s="240"/>
      <c r="W12" s="240"/>
    </row>
    <row r="13" spans="1:23" ht="15" x14ac:dyDescent="0.25">
      <c r="B13" s="130"/>
      <c r="C13" s="241" t="s">
        <v>134</v>
      </c>
      <c r="D13" s="241"/>
      <c r="E13" s="242"/>
      <c r="F13" s="243" t="s">
        <v>135</v>
      </c>
      <c r="G13" s="245" t="s">
        <v>136</v>
      </c>
    </row>
    <row r="14" spans="1:23" s="131" customFormat="1" ht="31.9" customHeight="1" x14ac:dyDescent="0.25">
      <c r="B14" s="132" t="s">
        <v>16</v>
      </c>
      <c r="C14" s="133" t="s">
        <v>137</v>
      </c>
      <c r="D14" s="134" t="s">
        <v>138</v>
      </c>
      <c r="E14" s="135" t="s">
        <v>139</v>
      </c>
      <c r="F14" s="244"/>
      <c r="G14" s="246"/>
    </row>
    <row r="15" spans="1:23" ht="13.9" hidden="1" customHeight="1" x14ac:dyDescent="0.2">
      <c r="B15" s="136">
        <v>2016</v>
      </c>
      <c r="C15" s="137"/>
      <c r="D15" s="137"/>
      <c r="E15" s="138">
        <f>SUM(C15:D15)</f>
        <v>0</v>
      </c>
      <c r="F15" s="138">
        <v>0</v>
      </c>
      <c r="G15" s="139">
        <f t="shared" ref="G15:G20" si="0">IFERROR(E15/F15,0)</f>
        <v>0</v>
      </c>
      <c r="H15" s="126" t="str">
        <f>IF(ABS(G15)&gt;0.01,$V$7,"")</f>
        <v/>
      </c>
      <c r="O15" s="140"/>
      <c r="P15" s="140"/>
      <c r="Q15" s="140"/>
      <c r="R15" s="140"/>
      <c r="S15" s="140"/>
      <c r="T15" s="140"/>
    </row>
    <row r="16" spans="1:23" hidden="1" x14ac:dyDescent="0.2">
      <c r="B16" s="136">
        <v>2017</v>
      </c>
      <c r="C16" s="137"/>
      <c r="D16" s="137"/>
      <c r="E16" s="138">
        <f>SUM(C16:D16)</f>
        <v>0</v>
      </c>
      <c r="F16" s="138"/>
      <c r="G16" s="139">
        <f t="shared" si="0"/>
        <v>0</v>
      </c>
      <c r="H16" s="126" t="str">
        <f>IF(ABS(G16)&gt;0.01,$V$7,"")</f>
        <v/>
      </c>
      <c r="O16" s="140"/>
      <c r="P16" s="140"/>
      <c r="Q16" s="140"/>
      <c r="R16" s="140"/>
      <c r="S16" s="140"/>
      <c r="T16" s="140"/>
    </row>
    <row r="17" spans="2:20" hidden="1" x14ac:dyDescent="0.2">
      <c r="B17" s="136">
        <v>2018</v>
      </c>
      <c r="C17" s="137"/>
      <c r="D17" s="137"/>
      <c r="E17" s="138">
        <f>SUM(C17:D17)</f>
        <v>0</v>
      </c>
      <c r="F17" s="138"/>
      <c r="G17" s="139">
        <f t="shared" si="0"/>
        <v>0</v>
      </c>
      <c r="H17" s="126" t="str">
        <f>IF(ABS(G17)&gt;0.01,$V$7,"")</f>
        <v/>
      </c>
      <c r="I17" s="141"/>
      <c r="J17" s="141"/>
      <c r="K17" s="141"/>
      <c r="L17" s="141"/>
      <c r="M17" s="141"/>
      <c r="N17" s="141"/>
      <c r="O17" s="140"/>
      <c r="P17" s="140"/>
      <c r="Q17" s="140"/>
      <c r="R17" s="140"/>
      <c r="S17" s="140"/>
      <c r="T17" s="140"/>
    </row>
    <row r="18" spans="2:20" hidden="1" x14ac:dyDescent="0.2">
      <c r="B18" s="136">
        <v>2019</v>
      </c>
      <c r="C18" s="137"/>
      <c r="D18" s="137"/>
      <c r="E18" s="138">
        <f>SUM(C18:D18)</f>
        <v>0</v>
      </c>
      <c r="F18" s="138"/>
      <c r="G18" s="139">
        <f t="shared" si="0"/>
        <v>0</v>
      </c>
      <c r="H18" s="126" t="str">
        <f>IF(ABS(G18)&gt;0.01,$V$7,"")</f>
        <v/>
      </c>
      <c r="I18" s="141"/>
      <c r="J18" s="141"/>
      <c r="K18" s="141"/>
      <c r="L18" s="141"/>
      <c r="M18" s="141"/>
      <c r="N18" s="141"/>
      <c r="O18" s="140"/>
      <c r="P18" s="140"/>
      <c r="Q18" s="140"/>
      <c r="R18" s="140"/>
      <c r="S18" s="140"/>
      <c r="T18" s="140"/>
    </row>
    <row r="19" spans="2:20" ht="15" thickBot="1" x14ac:dyDescent="0.25">
      <c r="B19" s="142">
        <v>2020</v>
      </c>
      <c r="C19" s="175">
        <v>-2962282.11</v>
      </c>
      <c r="D19" s="175">
        <v>7573539.2626659237</v>
      </c>
      <c r="E19" s="143">
        <f>SUM(C19:D19)</f>
        <v>4611257.1526659243</v>
      </c>
      <c r="F19" s="143">
        <v>365475968</v>
      </c>
      <c r="G19" s="144">
        <f t="shared" si="0"/>
        <v>1.2617128228430944E-2</v>
      </c>
      <c r="H19" s="126" t="str">
        <f>IF(ABS(G19)&gt;0.01,$V$7,"")</f>
        <v>The annual Account 1588 balance relative to cost of power is expected to be small. If it is greater than +/-1%, provide an explanation in the text box below.</v>
      </c>
      <c r="I19" s="141"/>
      <c r="J19" s="141"/>
      <c r="K19" s="141"/>
      <c r="L19" s="141"/>
      <c r="M19" s="141"/>
      <c r="N19" s="141"/>
      <c r="O19" s="140"/>
      <c r="P19" s="140"/>
      <c r="Q19" s="140"/>
      <c r="R19" s="140"/>
      <c r="S19" s="140"/>
      <c r="T19" s="140"/>
    </row>
    <row r="20" spans="2:20" ht="15.75" thickBot="1" x14ac:dyDescent="0.3">
      <c r="B20" s="145" t="s">
        <v>140</v>
      </c>
      <c r="C20" s="146">
        <f>SUM(C15:C19)</f>
        <v>-2962282.11</v>
      </c>
      <c r="D20" s="146">
        <f>SUM(D15:D19)</f>
        <v>7573539.2626659237</v>
      </c>
      <c r="E20" s="146">
        <f>SUM(E15:E19)</f>
        <v>4611257.1526659243</v>
      </c>
      <c r="F20" s="146">
        <f>SUM(F15:F19)</f>
        <v>365475968</v>
      </c>
      <c r="G20" s="147">
        <f t="shared" si="0"/>
        <v>1.2617128228430944E-2</v>
      </c>
      <c r="I20" s="126"/>
    </row>
    <row r="21" spans="2:20" x14ac:dyDescent="0.2">
      <c r="B21" s="148"/>
      <c r="C21" s="149"/>
      <c r="D21" s="149"/>
      <c r="E21" s="149"/>
      <c r="F21" s="149"/>
      <c r="G21" s="149"/>
    </row>
    <row r="22" spans="2:20" ht="15" x14ac:dyDescent="0.25">
      <c r="B22" s="59" t="s">
        <v>141</v>
      </c>
      <c r="C22" s="149"/>
      <c r="D22" s="149"/>
      <c r="E22" s="149"/>
      <c r="F22" s="149"/>
      <c r="G22" s="149"/>
    </row>
    <row r="23" spans="2:20" ht="46.9" customHeight="1" x14ac:dyDescent="0.2">
      <c r="B23" s="247" t="s">
        <v>142</v>
      </c>
      <c r="C23" s="247"/>
      <c r="D23" s="247"/>
      <c r="E23" s="247"/>
      <c r="F23" s="247"/>
      <c r="G23" s="247"/>
    </row>
    <row r="24" spans="2:20" ht="28.15" customHeight="1" x14ac:dyDescent="0.2">
      <c r="B24" s="247" t="s">
        <v>143</v>
      </c>
      <c r="C24" s="247"/>
      <c r="D24" s="247"/>
      <c r="E24" s="247"/>
      <c r="F24" s="247"/>
      <c r="G24" s="247"/>
    </row>
    <row r="26" spans="2:20" x14ac:dyDescent="0.2">
      <c r="B26" s="126"/>
      <c r="C26" s="126"/>
    </row>
    <row r="27" spans="2:20" x14ac:dyDescent="0.2">
      <c r="B27" s="126"/>
      <c r="C27" s="126"/>
    </row>
    <row r="28" spans="2:20" x14ac:dyDescent="0.2">
      <c r="B28" s="126"/>
      <c r="C28" s="126"/>
    </row>
    <row r="29" spans="2:20" ht="16.899999999999999" customHeight="1" x14ac:dyDescent="0.25">
      <c r="B29" s="3" t="s">
        <v>144</v>
      </c>
      <c r="C29" s="126"/>
    </row>
    <row r="30" spans="2:20" ht="15.6" customHeight="1" x14ac:dyDescent="0.25">
      <c r="B30" s="3"/>
      <c r="C30" s="126"/>
    </row>
    <row r="31" spans="2:20" ht="15" hidden="1" x14ac:dyDescent="0.25">
      <c r="B31" s="150">
        <v>2016</v>
      </c>
      <c r="C31" s="126"/>
    </row>
    <row r="32" spans="2:20" hidden="1" x14ac:dyDescent="0.2">
      <c r="B32" s="248"/>
      <c r="C32" s="249"/>
      <c r="D32" s="249"/>
      <c r="E32" s="249"/>
      <c r="F32" s="249"/>
      <c r="G32" s="250"/>
    </row>
    <row r="33" spans="2:9" s="131" customFormat="1" hidden="1" x14ac:dyDescent="0.2">
      <c r="B33" s="251"/>
      <c r="C33" s="252"/>
      <c r="D33" s="252"/>
      <c r="E33" s="252"/>
      <c r="F33" s="252"/>
      <c r="G33" s="253"/>
      <c r="I33" s="126"/>
    </row>
    <row r="34" spans="2:9" s="131" customFormat="1" hidden="1" x14ac:dyDescent="0.2">
      <c r="B34" s="251"/>
      <c r="C34" s="252"/>
      <c r="D34" s="252"/>
      <c r="E34" s="252"/>
      <c r="F34" s="252"/>
      <c r="G34" s="253"/>
    </row>
    <row r="35" spans="2:9" s="131" customFormat="1" hidden="1" x14ac:dyDescent="0.2">
      <c r="B35" s="251"/>
      <c r="C35" s="252"/>
      <c r="D35" s="252"/>
      <c r="E35" s="252"/>
      <c r="F35" s="252"/>
      <c r="G35" s="253"/>
    </row>
    <row r="36" spans="2:9" s="131" customFormat="1" hidden="1" x14ac:dyDescent="0.2">
      <c r="B36" s="251"/>
      <c r="C36" s="252"/>
      <c r="D36" s="252"/>
      <c r="E36" s="252"/>
      <c r="F36" s="252"/>
      <c r="G36" s="253"/>
    </row>
    <row r="37" spans="2:9" s="131" customFormat="1" ht="15" hidden="1" thickBot="1" x14ac:dyDescent="0.25">
      <c r="B37" s="254"/>
      <c r="C37" s="255"/>
      <c r="D37" s="255"/>
      <c r="E37" s="255"/>
      <c r="F37" s="255"/>
      <c r="G37" s="256"/>
    </row>
    <row r="38" spans="2:9" hidden="1" x14ac:dyDescent="0.2"/>
    <row r="39" spans="2:9" ht="15" hidden="1" x14ac:dyDescent="0.25">
      <c r="B39" s="150">
        <v>2017</v>
      </c>
      <c r="C39" s="126"/>
    </row>
    <row r="40" spans="2:9" hidden="1" x14ac:dyDescent="0.2">
      <c r="B40" s="248"/>
      <c r="C40" s="249"/>
      <c r="D40" s="249"/>
      <c r="E40" s="249"/>
      <c r="F40" s="249"/>
      <c r="G40" s="250"/>
    </row>
    <row r="41" spans="2:9" hidden="1" x14ac:dyDescent="0.2">
      <c r="B41" s="251"/>
      <c r="C41" s="252"/>
      <c r="D41" s="252"/>
      <c r="E41" s="252"/>
      <c r="F41" s="252"/>
      <c r="G41" s="253"/>
    </row>
    <row r="42" spans="2:9" hidden="1" x14ac:dyDescent="0.2">
      <c r="B42" s="251"/>
      <c r="C42" s="252"/>
      <c r="D42" s="252"/>
      <c r="E42" s="252"/>
      <c r="F42" s="252"/>
      <c r="G42" s="253"/>
    </row>
    <row r="43" spans="2:9" hidden="1" x14ac:dyDescent="0.2">
      <c r="B43" s="251"/>
      <c r="C43" s="252"/>
      <c r="D43" s="252"/>
      <c r="E43" s="252"/>
      <c r="F43" s="252"/>
      <c r="G43" s="253"/>
    </row>
    <row r="44" spans="2:9" hidden="1" x14ac:dyDescent="0.2">
      <c r="B44" s="251"/>
      <c r="C44" s="252"/>
      <c r="D44" s="252"/>
      <c r="E44" s="252"/>
      <c r="F44" s="252"/>
      <c r="G44" s="253"/>
    </row>
    <row r="45" spans="2:9" ht="15" hidden="1" thickBot="1" x14ac:dyDescent="0.25">
      <c r="B45" s="254"/>
      <c r="C45" s="255"/>
      <c r="D45" s="255"/>
      <c r="E45" s="255"/>
      <c r="F45" s="255"/>
      <c r="G45" s="256"/>
    </row>
    <row r="46" spans="2:9" hidden="1" x14ac:dyDescent="0.2"/>
    <row r="47" spans="2:9" ht="15" hidden="1" x14ac:dyDescent="0.25">
      <c r="B47" s="150">
        <v>2018</v>
      </c>
      <c r="C47" s="126"/>
    </row>
    <row r="48" spans="2:9" hidden="1" x14ac:dyDescent="0.2">
      <c r="B48" s="248"/>
      <c r="C48" s="249"/>
      <c r="D48" s="249"/>
      <c r="E48" s="249"/>
      <c r="F48" s="249"/>
      <c r="G48" s="250"/>
    </row>
    <row r="49" spans="2:7" hidden="1" x14ac:dyDescent="0.2">
      <c r="B49" s="251"/>
      <c r="C49" s="252"/>
      <c r="D49" s="252"/>
      <c r="E49" s="252"/>
      <c r="F49" s="252"/>
      <c r="G49" s="253"/>
    </row>
    <row r="50" spans="2:7" hidden="1" x14ac:dyDescent="0.2">
      <c r="B50" s="251"/>
      <c r="C50" s="252"/>
      <c r="D50" s="252"/>
      <c r="E50" s="252"/>
      <c r="F50" s="252"/>
      <c r="G50" s="253"/>
    </row>
    <row r="51" spans="2:7" hidden="1" x14ac:dyDescent="0.2">
      <c r="B51" s="251"/>
      <c r="C51" s="252"/>
      <c r="D51" s="252"/>
      <c r="E51" s="252"/>
      <c r="F51" s="252"/>
      <c r="G51" s="253"/>
    </row>
    <row r="52" spans="2:7" hidden="1" x14ac:dyDescent="0.2">
      <c r="B52" s="251"/>
      <c r="C52" s="252"/>
      <c r="D52" s="252"/>
      <c r="E52" s="252"/>
      <c r="F52" s="252"/>
      <c r="G52" s="253"/>
    </row>
    <row r="53" spans="2:7" ht="15" hidden="1" thickBot="1" x14ac:dyDescent="0.25">
      <c r="B53" s="254"/>
      <c r="C53" s="255"/>
      <c r="D53" s="255"/>
      <c r="E53" s="255"/>
      <c r="F53" s="255"/>
      <c r="G53" s="256"/>
    </row>
    <row r="54" spans="2:7" hidden="1" x14ac:dyDescent="0.2"/>
    <row r="55" spans="2:7" ht="15" hidden="1" x14ac:dyDescent="0.25">
      <c r="B55" s="150">
        <v>2019</v>
      </c>
      <c r="C55" s="126"/>
    </row>
    <row r="56" spans="2:7" hidden="1" x14ac:dyDescent="0.2">
      <c r="B56" s="248"/>
      <c r="C56" s="249"/>
      <c r="D56" s="249"/>
      <c r="E56" s="249"/>
      <c r="F56" s="249"/>
      <c r="G56" s="250"/>
    </row>
    <row r="57" spans="2:7" hidden="1" x14ac:dyDescent="0.2">
      <c r="B57" s="251"/>
      <c r="C57" s="252"/>
      <c r="D57" s="252"/>
      <c r="E57" s="252"/>
      <c r="F57" s="252"/>
      <c r="G57" s="253"/>
    </row>
    <row r="58" spans="2:7" hidden="1" x14ac:dyDescent="0.2">
      <c r="B58" s="251"/>
      <c r="C58" s="252"/>
      <c r="D58" s="252"/>
      <c r="E58" s="252"/>
      <c r="F58" s="252"/>
      <c r="G58" s="253"/>
    </row>
    <row r="59" spans="2:7" hidden="1" x14ac:dyDescent="0.2">
      <c r="B59" s="251"/>
      <c r="C59" s="252"/>
      <c r="D59" s="252"/>
      <c r="E59" s="252"/>
      <c r="F59" s="252"/>
      <c r="G59" s="253"/>
    </row>
    <row r="60" spans="2:7" hidden="1" x14ac:dyDescent="0.2">
      <c r="B60" s="251"/>
      <c r="C60" s="252"/>
      <c r="D60" s="252"/>
      <c r="E60" s="252"/>
      <c r="F60" s="252"/>
      <c r="G60" s="253"/>
    </row>
    <row r="61" spans="2:7" ht="15" hidden="1" thickBot="1" x14ac:dyDescent="0.25">
      <c r="B61" s="254"/>
      <c r="C61" s="255"/>
      <c r="D61" s="255"/>
      <c r="E61" s="255"/>
      <c r="F61" s="255"/>
      <c r="G61" s="256"/>
    </row>
    <row r="63" spans="2:7" ht="15.75" thickBot="1" x14ac:dyDescent="0.3">
      <c r="B63" s="150">
        <v>2020</v>
      </c>
      <c r="C63" s="126"/>
    </row>
    <row r="64" spans="2:7" x14ac:dyDescent="0.2">
      <c r="B64" s="257" t="s">
        <v>188</v>
      </c>
      <c r="C64" s="258"/>
      <c r="D64" s="258"/>
      <c r="E64" s="258"/>
      <c r="F64" s="258"/>
      <c r="G64" s="259"/>
    </row>
    <row r="65" spans="2:7" x14ac:dyDescent="0.2">
      <c r="B65" s="260"/>
      <c r="C65" s="261"/>
      <c r="D65" s="261"/>
      <c r="E65" s="261"/>
      <c r="F65" s="261"/>
      <c r="G65" s="262"/>
    </row>
    <row r="66" spans="2:7" x14ac:dyDescent="0.2">
      <c r="B66" s="260"/>
      <c r="C66" s="261"/>
      <c r="D66" s="261"/>
      <c r="E66" s="261"/>
      <c r="F66" s="261"/>
      <c r="G66" s="262"/>
    </row>
    <row r="67" spans="2:7" x14ac:dyDescent="0.2">
      <c r="B67" s="260"/>
      <c r="C67" s="261"/>
      <c r="D67" s="261"/>
      <c r="E67" s="261"/>
      <c r="F67" s="261"/>
      <c r="G67" s="262"/>
    </row>
    <row r="68" spans="2:7" x14ac:dyDescent="0.2">
      <c r="B68" s="260"/>
      <c r="C68" s="261"/>
      <c r="D68" s="261"/>
      <c r="E68" s="261"/>
      <c r="F68" s="261"/>
      <c r="G68" s="262"/>
    </row>
    <row r="69" spans="2:7" ht="15" thickBot="1" x14ac:dyDescent="0.25">
      <c r="B69" s="263"/>
      <c r="C69" s="264"/>
      <c r="D69" s="264"/>
      <c r="E69" s="264"/>
      <c r="F69" s="264"/>
      <c r="G69" s="265"/>
    </row>
    <row r="70" spans="2:7" ht="15" thickBot="1" x14ac:dyDescent="0.25"/>
    <row r="71" spans="2:7" ht="15" x14ac:dyDescent="0.25">
      <c r="B71" s="186" t="s">
        <v>145</v>
      </c>
      <c r="C71" s="187"/>
      <c r="D71" s="187"/>
      <c r="E71" s="188"/>
    </row>
    <row r="72" spans="2:7" ht="15" x14ac:dyDescent="0.25">
      <c r="B72" s="189" t="s">
        <v>139</v>
      </c>
      <c r="C72" s="190"/>
      <c r="D72" s="190"/>
      <c r="E72" s="191">
        <f>E19</f>
        <v>4611257.1526659243</v>
      </c>
    </row>
    <row r="73" spans="2:7" ht="14.25" customHeight="1" x14ac:dyDescent="0.25">
      <c r="B73" s="238" t="s">
        <v>146</v>
      </c>
      <c r="C73" s="239"/>
      <c r="D73" s="239"/>
      <c r="E73" s="192">
        <v>-3051334.6771893711</v>
      </c>
      <c r="F73" s="10"/>
      <c r="G73" s="10"/>
    </row>
    <row r="74" spans="2:7" ht="14.25" customHeight="1" x14ac:dyDescent="0.25">
      <c r="B74" s="193" t="s">
        <v>147</v>
      </c>
      <c r="E74" s="191">
        <f>SUM(E72:E73)</f>
        <v>1559922.4754765532</v>
      </c>
      <c r="F74" s="10"/>
      <c r="G74" s="10"/>
    </row>
    <row r="75" spans="2:7" ht="14.25" customHeight="1" x14ac:dyDescent="0.25">
      <c r="B75" s="193" t="s">
        <v>148</v>
      </c>
      <c r="E75" s="191">
        <f>F19</f>
        <v>365475968</v>
      </c>
      <c r="F75" s="10"/>
      <c r="G75" s="10"/>
    </row>
    <row r="76" spans="2:7" ht="14.25" customHeight="1" thickBot="1" x14ac:dyDescent="0.3">
      <c r="B76" s="194" t="s">
        <v>136</v>
      </c>
      <c r="C76" s="195"/>
      <c r="D76" s="195"/>
      <c r="E76" s="196">
        <f>IFERROR(E74/E75,0)</f>
        <v>4.2681943877539803E-3</v>
      </c>
      <c r="F76" s="10"/>
      <c r="G76" s="10"/>
    </row>
    <row r="77" spans="2:7" ht="14.25" customHeight="1" x14ac:dyDescent="0.25">
      <c r="B77" s="10"/>
      <c r="C77" s="10"/>
      <c r="D77" s="10"/>
      <c r="E77" s="10"/>
      <c r="F77" s="10"/>
      <c r="G77" s="10"/>
    </row>
    <row r="78" spans="2:7" ht="14.25" customHeight="1" x14ac:dyDescent="0.25">
      <c r="B78" s="10"/>
      <c r="C78" s="10"/>
      <c r="D78" s="10"/>
      <c r="E78" s="10"/>
      <c r="F78" s="10"/>
      <c r="G78" s="10"/>
    </row>
  </sheetData>
  <mergeCells count="12">
    <mergeCell ref="B73:D73"/>
    <mergeCell ref="R10:W12"/>
    <mergeCell ref="C13:E13"/>
    <mergeCell ref="F13:F14"/>
    <mergeCell ref="G13:G14"/>
    <mergeCell ref="B23:G23"/>
    <mergeCell ref="B24:G24"/>
    <mergeCell ref="B32:G37"/>
    <mergeCell ref="B40:G45"/>
    <mergeCell ref="B48:G53"/>
    <mergeCell ref="B56:G61"/>
    <mergeCell ref="B64:G69"/>
  </mergeCells>
  <pageMargins left="0.70866141732283472" right="0.70866141732283472" top="0.74803149606299213" bottom="0.74803149606299213" header="0.31496062992125984" footer="0.31496062992125984"/>
  <pageSetup scale="78" orientation="landscape" r:id="rId1"/>
  <ignoredErrors>
    <ignoredError sqref="E1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B1B1A-7BEE-4598-9B90-824E7C07F17D}">
  <sheetPr>
    <pageSetUpPr fitToPage="1"/>
  </sheetPr>
  <dimension ref="A15:AC170"/>
  <sheetViews>
    <sheetView topLeftCell="B1" workbookViewId="0">
      <selection activeCell="C55" sqref="C55:I55"/>
    </sheetView>
  </sheetViews>
  <sheetFormatPr defaultColWidth="9" defaultRowHeight="14.25" x14ac:dyDescent="0.2"/>
  <cols>
    <col min="1" max="9" width="9" style="5"/>
    <col min="10" max="12" width="22" style="148" customWidth="1"/>
    <col min="13" max="14" width="9" style="148"/>
    <col min="15" max="15" width="17" style="148" customWidth="1"/>
    <col min="16" max="21" width="9" style="5"/>
    <col min="22" max="22" width="22" style="5" customWidth="1"/>
    <col min="23" max="23" width="18.28515625" style="5" customWidth="1"/>
    <col min="24" max="24" width="23.7109375" style="5" customWidth="1"/>
    <col min="25" max="16384" width="9" style="5"/>
  </cols>
  <sheetData>
    <row r="15" spans="1:22" ht="18" x14ac:dyDescent="0.25">
      <c r="A15" s="5" t="s">
        <v>149</v>
      </c>
      <c r="B15" s="151" t="s">
        <v>150</v>
      </c>
    </row>
    <row r="16" spans="1:22" x14ac:dyDescent="0.2">
      <c r="V16" s="148"/>
    </row>
    <row r="17" spans="1:24" ht="15" x14ac:dyDescent="0.25">
      <c r="B17" s="266" t="s">
        <v>151</v>
      </c>
      <c r="C17" s="267"/>
      <c r="D17" s="267"/>
      <c r="E17" s="267"/>
      <c r="F17" s="267"/>
      <c r="G17" s="267"/>
      <c r="H17" s="267"/>
      <c r="I17" s="267"/>
      <c r="J17" s="267"/>
      <c r="K17" s="267"/>
      <c r="L17" s="268"/>
      <c r="N17" s="269" t="s">
        <v>134</v>
      </c>
      <c r="O17" s="269"/>
      <c r="P17" s="269"/>
      <c r="Q17" s="269"/>
      <c r="R17" s="269"/>
      <c r="S17" s="269"/>
      <c r="T17" s="269"/>
      <c r="U17" s="269"/>
      <c r="V17" s="269"/>
      <c r="W17" s="269"/>
      <c r="X17" s="269"/>
    </row>
    <row r="18" spans="1:24" ht="45" x14ac:dyDescent="0.25">
      <c r="B18" s="270" t="s">
        <v>152</v>
      </c>
      <c r="C18" s="270"/>
      <c r="D18" s="270"/>
      <c r="E18" s="270"/>
      <c r="F18" s="270"/>
      <c r="G18" s="270"/>
      <c r="H18" s="270"/>
      <c r="I18" s="270"/>
      <c r="J18" s="113" t="s">
        <v>106</v>
      </c>
      <c r="K18" s="152" t="s">
        <v>153</v>
      </c>
      <c r="L18" s="152" t="s">
        <v>154</v>
      </c>
      <c r="M18" s="5"/>
      <c r="N18" s="270" t="s">
        <v>152</v>
      </c>
      <c r="O18" s="270"/>
      <c r="P18" s="270"/>
      <c r="Q18" s="270"/>
      <c r="R18" s="270"/>
      <c r="S18" s="270"/>
      <c r="T18" s="270"/>
      <c r="U18" s="270"/>
      <c r="V18" s="113" t="s">
        <v>106</v>
      </c>
      <c r="W18" s="152" t="s">
        <v>155</v>
      </c>
      <c r="X18" s="152" t="s">
        <v>154</v>
      </c>
    </row>
    <row r="19" spans="1:24" x14ac:dyDescent="0.2">
      <c r="B19" s="112">
        <v>1</v>
      </c>
      <c r="C19" s="237" t="s">
        <v>156</v>
      </c>
      <c r="D19" s="237"/>
      <c r="E19" s="237"/>
      <c r="F19" s="237"/>
      <c r="G19" s="237"/>
      <c r="H19" s="237"/>
      <c r="I19" s="237"/>
      <c r="J19" s="170">
        <v>2980120</v>
      </c>
      <c r="K19" s="153" t="s">
        <v>127</v>
      </c>
      <c r="L19" s="170" t="s">
        <v>157</v>
      </c>
      <c r="N19" s="112">
        <v>1</v>
      </c>
      <c r="O19" s="237" t="s">
        <v>158</v>
      </c>
      <c r="P19" s="237"/>
      <c r="Q19" s="237"/>
      <c r="R19" s="237"/>
      <c r="S19" s="237"/>
      <c r="T19" s="237"/>
      <c r="U19" s="237"/>
      <c r="V19" s="170">
        <v>2692617</v>
      </c>
      <c r="W19" s="153" t="s">
        <v>48</v>
      </c>
      <c r="X19" s="170"/>
    </row>
    <row r="20" spans="1:24" x14ac:dyDescent="0.2">
      <c r="B20" s="112">
        <v>2</v>
      </c>
      <c r="C20" s="237" t="s">
        <v>159</v>
      </c>
      <c r="D20" s="237"/>
      <c r="E20" s="237"/>
      <c r="F20" s="237"/>
      <c r="G20" s="237"/>
      <c r="H20" s="237"/>
      <c r="I20" s="237"/>
      <c r="J20" s="170">
        <v>-2660968</v>
      </c>
      <c r="K20" s="153" t="s">
        <v>48</v>
      </c>
      <c r="L20" s="170"/>
      <c r="N20" s="112">
        <v>2</v>
      </c>
      <c r="O20" s="237" t="s">
        <v>160</v>
      </c>
      <c r="P20" s="237"/>
      <c r="Q20" s="237"/>
      <c r="R20" s="237"/>
      <c r="S20" s="237"/>
      <c r="T20" s="237"/>
      <c r="U20" s="237"/>
      <c r="V20" s="170">
        <v>-1131553</v>
      </c>
      <c r="W20" s="153" t="s">
        <v>127</v>
      </c>
      <c r="X20" s="170" t="s">
        <v>161</v>
      </c>
    </row>
    <row r="21" spans="1:24" x14ac:dyDescent="0.2">
      <c r="B21" s="112">
        <v>3</v>
      </c>
      <c r="C21" s="237" t="s">
        <v>117</v>
      </c>
      <c r="D21" s="237"/>
      <c r="E21" s="237"/>
      <c r="F21" s="237"/>
      <c r="G21" s="237"/>
      <c r="H21" s="237"/>
      <c r="I21" s="237"/>
      <c r="J21" s="170">
        <v>-4266242</v>
      </c>
      <c r="K21" s="153" t="s">
        <v>127</v>
      </c>
      <c r="L21" s="170" t="s">
        <v>157</v>
      </c>
      <c r="N21" s="112">
        <v>3</v>
      </c>
      <c r="O21" s="237"/>
      <c r="P21" s="237"/>
      <c r="Q21" s="237"/>
      <c r="R21" s="237"/>
      <c r="S21" s="237"/>
      <c r="T21" s="237"/>
      <c r="U21" s="237"/>
      <c r="V21" s="171"/>
      <c r="W21" s="153"/>
      <c r="X21" s="171"/>
    </row>
    <row r="22" spans="1:24" x14ac:dyDescent="0.2">
      <c r="B22" s="112">
        <v>4</v>
      </c>
      <c r="C22" s="237" t="s">
        <v>162</v>
      </c>
      <c r="D22" s="237"/>
      <c r="E22" s="237"/>
      <c r="F22" s="237"/>
      <c r="G22" s="237"/>
      <c r="H22" s="237"/>
      <c r="I22" s="237"/>
      <c r="J22" s="170">
        <v>6524150</v>
      </c>
      <c r="K22" s="153" t="s">
        <v>48</v>
      </c>
      <c r="L22" s="170"/>
      <c r="N22" s="112">
        <v>4</v>
      </c>
      <c r="O22" s="237"/>
      <c r="P22" s="237"/>
      <c r="Q22" s="237"/>
      <c r="R22" s="237"/>
      <c r="S22" s="237"/>
      <c r="T22" s="237"/>
      <c r="U22" s="237"/>
      <c r="V22" s="171"/>
      <c r="W22" s="153"/>
      <c r="X22" s="171"/>
    </row>
    <row r="23" spans="1:24" x14ac:dyDescent="0.2">
      <c r="B23" s="112">
        <v>5</v>
      </c>
      <c r="C23" s="237"/>
      <c r="D23" s="237"/>
      <c r="E23" s="237"/>
      <c r="F23" s="237"/>
      <c r="G23" s="237"/>
      <c r="H23" s="237"/>
      <c r="I23" s="237"/>
      <c r="J23" s="171"/>
      <c r="K23" s="153"/>
      <c r="L23" s="171"/>
      <c r="N23" s="112">
        <v>5</v>
      </c>
      <c r="O23" s="237"/>
      <c r="P23" s="237"/>
      <c r="Q23" s="237"/>
      <c r="R23" s="237"/>
      <c r="S23" s="237"/>
      <c r="T23" s="237"/>
      <c r="U23" s="237"/>
      <c r="V23" s="171"/>
      <c r="W23" s="153"/>
      <c r="X23" s="171"/>
    </row>
    <row r="24" spans="1:24" x14ac:dyDescent="0.2">
      <c r="B24" s="112">
        <v>6</v>
      </c>
      <c r="C24" s="237"/>
      <c r="D24" s="237"/>
      <c r="E24" s="237"/>
      <c r="F24" s="237"/>
      <c r="G24" s="237"/>
      <c r="H24" s="237"/>
      <c r="I24" s="237"/>
      <c r="J24" s="171"/>
      <c r="K24" s="153"/>
      <c r="L24" s="171"/>
      <c r="N24" s="112">
        <v>6</v>
      </c>
      <c r="O24" s="237"/>
      <c r="P24" s="237"/>
      <c r="Q24" s="237"/>
      <c r="R24" s="237"/>
      <c r="S24" s="237"/>
      <c r="T24" s="237"/>
      <c r="U24" s="237"/>
      <c r="V24" s="171"/>
      <c r="W24" s="153"/>
      <c r="X24" s="171"/>
    </row>
    <row r="25" spans="1:24" x14ac:dyDescent="0.2">
      <c r="B25" s="112">
        <v>7</v>
      </c>
      <c r="C25" s="237"/>
      <c r="D25" s="237"/>
      <c r="E25" s="237"/>
      <c r="F25" s="237"/>
      <c r="G25" s="237"/>
      <c r="H25" s="237"/>
      <c r="I25" s="237"/>
      <c r="J25" s="171"/>
      <c r="K25" s="153"/>
      <c r="L25" s="171"/>
      <c r="N25" s="112">
        <v>7</v>
      </c>
      <c r="O25" s="237"/>
      <c r="P25" s="237"/>
      <c r="Q25" s="237"/>
      <c r="R25" s="237"/>
      <c r="S25" s="237"/>
      <c r="T25" s="237"/>
      <c r="U25" s="237"/>
      <c r="V25" s="171"/>
      <c r="W25" s="153"/>
      <c r="X25" s="171"/>
    </row>
    <row r="26" spans="1:24" x14ac:dyDescent="0.2">
      <c r="B26" s="112">
        <v>8</v>
      </c>
      <c r="C26" s="237"/>
      <c r="D26" s="237"/>
      <c r="E26" s="237"/>
      <c r="F26" s="237"/>
      <c r="G26" s="237"/>
      <c r="H26" s="237"/>
      <c r="I26" s="237"/>
      <c r="J26" s="171"/>
      <c r="K26" s="153"/>
      <c r="L26" s="171"/>
      <c r="N26" s="112">
        <v>8</v>
      </c>
      <c r="O26" s="237"/>
      <c r="P26" s="237"/>
      <c r="Q26" s="237"/>
      <c r="R26" s="237"/>
      <c r="S26" s="237"/>
      <c r="T26" s="237"/>
      <c r="U26" s="237"/>
      <c r="V26" s="171"/>
      <c r="W26" s="153"/>
      <c r="X26" s="171"/>
    </row>
    <row r="27" spans="1:24" x14ac:dyDescent="0.2">
      <c r="B27" s="275" t="s">
        <v>163</v>
      </c>
      <c r="C27" s="275"/>
      <c r="D27" s="275"/>
      <c r="E27" s="275"/>
      <c r="F27" s="275"/>
      <c r="G27" s="275"/>
      <c r="H27" s="275"/>
      <c r="I27" s="275"/>
      <c r="J27" s="155">
        <f>SUM(J19:J26)</f>
        <v>2577060</v>
      </c>
      <c r="N27" s="275" t="s">
        <v>163</v>
      </c>
      <c r="O27" s="275"/>
      <c r="P27" s="275"/>
      <c r="Q27" s="275"/>
      <c r="R27" s="275"/>
      <c r="S27" s="275"/>
      <c r="T27" s="275"/>
      <c r="U27" s="275"/>
      <c r="V27" s="155">
        <f>SUM(V19:V26)</f>
        <v>1561064</v>
      </c>
      <c r="W27" s="148"/>
    </row>
    <row r="28" spans="1:24" ht="15" x14ac:dyDescent="0.2">
      <c r="B28" s="271" t="s">
        <v>164</v>
      </c>
      <c r="C28" s="272"/>
      <c r="D28" s="272"/>
      <c r="E28" s="272"/>
      <c r="F28" s="272"/>
      <c r="G28" s="272"/>
      <c r="H28" s="272"/>
      <c r="I28" s="273"/>
      <c r="J28" s="170">
        <v>2577059</v>
      </c>
      <c r="K28" s="156"/>
      <c r="L28" s="156"/>
      <c r="N28" s="271" t="s">
        <v>164</v>
      </c>
      <c r="O28" s="272"/>
      <c r="P28" s="272"/>
      <c r="Q28" s="272"/>
      <c r="R28" s="272"/>
      <c r="S28" s="272"/>
      <c r="T28" s="272"/>
      <c r="U28" s="273"/>
      <c r="V28" s="171">
        <v>1561064</v>
      </c>
      <c r="W28" s="156"/>
    </row>
    <row r="29" spans="1:24" x14ac:dyDescent="0.2">
      <c r="B29" s="271" t="s">
        <v>100</v>
      </c>
      <c r="C29" s="272"/>
      <c r="D29" s="272"/>
      <c r="E29" s="272"/>
      <c r="F29" s="272"/>
      <c r="G29" s="272"/>
      <c r="H29" s="272"/>
      <c r="I29" s="273"/>
      <c r="J29" s="157">
        <f>J27-J28</f>
        <v>1</v>
      </c>
      <c r="K29" s="5"/>
      <c r="L29" s="5"/>
      <c r="N29" s="271" t="s">
        <v>100</v>
      </c>
      <c r="O29" s="272"/>
      <c r="P29" s="272"/>
      <c r="Q29" s="272"/>
      <c r="R29" s="272"/>
      <c r="S29" s="272"/>
      <c r="T29" s="272"/>
      <c r="U29" s="273"/>
      <c r="V29" s="157">
        <f>V27-V28</f>
        <v>0</v>
      </c>
    </row>
    <row r="32" spans="1:24" ht="18" x14ac:dyDescent="0.25">
      <c r="A32" s="5" t="s">
        <v>165</v>
      </c>
      <c r="B32" s="151" t="s">
        <v>166</v>
      </c>
    </row>
    <row r="34" spans="1:26" ht="15" x14ac:dyDescent="0.25">
      <c r="B34" s="59" t="s">
        <v>141</v>
      </c>
    </row>
    <row r="35" spans="1:26" ht="15" customHeight="1" x14ac:dyDescent="0.2">
      <c r="B35" s="5" t="s">
        <v>167</v>
      </c>
      <c r="W35" s="247"/>
      <c r="X35" s="247"/>
      <c r="Y35" s="247"/>
      <c r="Z35" s="247"/>
    </row>
    <row r="36" spans="1:26" x14ac:dyDescent="0.2">
      <c r="B36" s="5" t="s">
        <v>168</v>
      </c>
      <c r="W36" s="247"/>
      <c r="X36" s="247"/>
      <c r="Y36" s="247"/>
      <c r="Z36" s="247"/>
    </row>
    <row r="37" spans="1:26" x14ac:dyDescent="0.2">
      <c r="B37" s="5" t="s">
        <v>169</v>
      </c>
      <c r="W37" s="247"/>
      <c r="X37" s="247"/>
      <c r="Y37" s="247"/>
      <c r="Z37" s="247"/>
    </row>
    <row r="38" spans="1:26" ht="29.25" customHeight="1" x14ac:dyDescent="0.2">
      <c r="B38" s="247" t="s">
        <v>170</v>
      </c>
      <c r="C38" s="247"/>
      <c r="D38" s="247"/>
      <c r="E38" s="247"/>
      <c r="F38" s="247"/>
      <c r="G38" s="247"/>
      <c r="H38" s="247"/>
      <c r="I38" s="247"/>
      <c r="J38" s="247"/>
      <c r="K38" s="247"/>
      <c r="L38" s="247"/>
      <c r="M38" s="247"/>
      <c r="N38" s="247"/>
      <c r="O38" s="247"/>
      <c r="P38" s="247"/>
      <c r="Q38" s="247"/>
      <c r="R38" s="247"/>
      <c r="S38" s="247"/>
      <c r="T38" s="247"/>
      <c r="U38" s="247"/>
      <c r="V38" s="247"/>
      <c r="W38" s="247"/>
      <c r="X38" s="247"/>
      <c r="Y38" s="247"/>
      <c r="Z38" s="247"/>
    </row>
    <row r="39" spans="1:26" ht="53.25" customHeight="1" x14ac:dyDescent="0.25">
      <c r="B39" s="274" t="s">
        <v>171</v>
      </c>
      <c r="C39" s="274"/>
      <c r="D39" s="274"/>
      <c r="E39" s="274"/>
      <c r="F39" s="274"/>
      <c r="G39" s="274"/>
      <c r="H39" s="274"/>
      <c r="I39" s="274"/>
      <c r="J39" s="274"/>
      <c r="K39" s="274"/>
      <c r="L39" s="274"/>
      <c r="M39" s="274"/>
      <c r="N39" s="274"/>
      <c r="O39" s="274"/>
      <c r="P39" s="274"/>
      <c r="Q39" s="274"/>
      <c r="R39" s="274"/>
      <c r="S39" s="274"/>
      <c r="T39" s="274"/>
      <c r="U39" s="274"/>
      <c r="V39" s="274"/>
      <c r="W39" s="247"/>
      <c r="X39" s="247"/>
      <c r="Y39" s="247"/>
      <c r="Z39" s="247"/>
    </row>
    <row r="40" spans="1:26" x14ac:dyDescent="0.2">
      <c r="P40" s="148"/>
    </row>
    <row r="41" spans="1:26" ht="15" x14ac:dyDescent="0.25">
      <c r="A41" s="158"/>
      <c r="B41" s="266" t="s">
        <v>151</v>
      </c>
      <c r="C41" s="267"/>
      <c r="D41" s="267"/>
      <c r="E41" s="267"/>
      <c r="F41" s="267"/>
      <c r="G41" s="267"/>
      <c r="H41" s="267"/>
      <c r="I41" s="267"/>
      <c r="J41" s="267"/>
      <c r="K41" s="268"/>
      <c r="L41" s="150"/>
      <c r="M41" s="158"/>
      <c r="N41" s="269" t="s">
        <v>134</v>
      </c>
      <c r="O41" s="269"/>
      <c r="P41" s="269"/>
      <c r="Q41" s="269"/>
      <c r="R41" s="269"/>
      <c r="S41" s="269"/>
      <c r="T41" s="269"/>
      <c r="U41" s="269"/>
      <c r="V41" s="269"/>
      <c r="W41" s="269"/>
    </row>
    <row r="42" spans="1:26" ht="30" x14ac:dyDescent="0.25">
      <c r="A42" s="159" t="s">
        <v>16</v>
      </c>
      <c r="B42" s="270" t="s">
        <v>152</v>
      </c>
      <c r="C42" s="270"/>
      <c r="D42" s="270"/>
      <c r="E42" s="270"/>
      <c r="F42" s="270"/>
      <c r="G42" s="270"/>
      <c r="H42" s="270"/>
      <c r="I42" s="270"/>
      <c r="J42" s="113" t="s">
        <v>106</v>
      </c>
      <c r="K42" s="113" t="s">
        <v>172</v>
      </c>
      <c r="L42" s="62"/>
      <c r="M42" s="159" t="s">
        <v>16</v>
      </c>
      <c r="N42" s="270" t="s">
        <v>152</v>
      </c>
      <c r="O42" s="270"/>
      <c r="P42" s="270"/>
      <c r="Q42" s="270"/>
      <c r="R42" s="270"/>
      <c r="S42" s="270"/>
      <c r="T42" s="270"/>
      <c r="U42" s="270"/>
      <c r="V42" s="113" t="s">
        <v>106</v>
      </c>
      <c r="W42" s="152" t="s">
        <v>172</v>
      </c>
    </row>
    <row r="43" spans="1:26" ht="15" customHeight="1" x14ac:dyDescent="0.2">
      <c r="A43" s="172">
        <v>2020</v>
      </c>
      <c r="B43" s="277" t="s">
        <v>173</v>
      </c>
      <c r="C43" s="278"/>
      <c r="D43" s="278"/>
      <c r="E43" s="278"/>
      <c r="F43" s="278"/>
      <c r="G43" s="278"/>
      <c r="H43" s="278"/>
      <c r="I43" s="278"/>
      <c r="J43" s="278"/>
      <c r="K43" s="279"/>
      <c r="L43" s="161"/>
      <c r="M43" s="172">
        <v>2020</v>
      </c>
      <c r="N43" s="277" t="s">
        <v>173</v>
      </c>
      <c r="O43" s="278"/>
      <c r="P43" s="278"/>
      <c r="Q43" s="278"/>
      <c r="R43" s="278"/>
      <c r="S43" s="278"/>
      <c r="T43" s="278"/>
      <c r="U43" s="278"/>
      <c r="V43" s="278"/>
      <c r="W43" s="279"/>
    </row>
    <row r="44" spans="1:26" x14ac:dyDescent="0.2">
      <c r="A44" s="162"/>
      <c r="B44" s="112">
        <v>1</v>
      </c>
      <c r="C44" s="276" t="str">
        <f>IF(K19="Yes",C19,"")</f>
        <v/>
      </c>
      <c r="D44" s="276"/>
      <c r="E44" s="276"/>
      <c r="F44" s="276"/>
      <c r="G44" s="276"/>
      <c r="H44" s="276"/>
      <c r="I44" s="276"/>
      <c r="J44" s="163" t="str">
        <f>IF(K19="Yes",-J19,"")</f>
        <v/>
      </c>
      <c r="K44" s="172"/>
      <c r="L44" s="164"/>
      <c r="M44" s="162"/>
      <c r="N44" s="112">
        <v>1</v>
      </c>
      <c r="O44" s="276" t="str">
        <f>IF(W19="Yes",O19,"")</f>
        <v>CT 1142 true-up based on actuals</v>
      </c>
      <c r="P44" s="276"/>
      <c r="Q44" s="276"/>
      <c r="R44" s="276"/>
      <c r="S44" s="276"/>
      <c r="T44" s="276"/>
      <c r="U44" s="276"/>
      <c r="V44" s="163">
        <f>IF(W19="Yes",-V19,"")</f>
        <v>-2692617</v>
      </c>
      <c r="W44" s="171">
        <v>2020</v>
      </c>
    </row>
    <row r="45" spans="1:26" x14ac:dyDescent="0.2">
      <c r="A45" s="162"/>
      <c r="B45" s="112">
        <v>2</v>
      </c>
      <c r="C45" s="276" t="str">
        <f t="shared" ref="C45:C51" si="0">IF(K20="Yes",C20,"")</f>
        <v>Current year RPP Settlement true up process that are booked in subsequent year</v>
      </c>
      <c r="D45" s="276"/>
      <c r="E45" s="276"/>
      <c r="F45" s="276"/>
      <c r="G45" s="276"/>
      <c r="H45" s="276"/>
      <c r="I45" s="276"/>
      <c r="J45" s="163">
        <f t="shared" ref="J45:J51" si="1">IF(K20="Yes",-J20,"")</f>
        <v>2660968</v>
      </c>
      <c r="K45" s="172">
        <v>2020</v>
      </c>
      <c r="L45" s="164"/>
      <c r="M45" s="162"/>
      <c r="N45" s="112">
        <v>2</v>
      </c>
      <c r="O45" s="276" t="str">
        <f t="shared" ref="O45:O51" si="2">IF(W20="Yes",O20,"")</f>
        <v/>
      </c>
      <c r="P45" s="276"/>
      <c r="Q45" s="276"/>
      <c r="R45" s="276"/>
      <c r="S45" s="276"/>
      <c r="T45" s="276"/>
      <c r="U45" s="276"/>
      <c r="V45" s="163" t="str">
        <f t="shared" ref="V45:V51" si="3">IF(W20="Yes",-V20,"")</f>
        <v/>
      </c>
      <c r="W45" s="171"/>
    </row>
    <row r="46" spans="1:26" x14ac:dyDescent="0.2">
      <c r="A46" s="162"/>
      <c r="B46" s="112">
        <v>3</v>
      </c>
      <c r="C46" s="276" t="str">
        <f t="shared" si="0"/>
        <v/>
      </c>
      <c r="D46" s="276"/>
      <c r="E46" s="276"/>
      <c r="F46" s="276"/>
      <c r="G46" s="276"/>
      <c r="H46" s="276"/>
      <c r="I46" s="276"/>
      <c r="J46" s="163" t="str">
        <f t="shared" si="1"/>
        <v/>
      </c>
      <c r="K46" s="172"/>
      <c r="L46" s="164"/>
      <c r="M46" s="162"/>
      <c r="N46" s="112">
        <v>3</v>
      </c>
      <c r="O46" s="276" t="str">
        <f t="shared" si="2"/>
        <v/>
      </c>
      <c r="P46" s="276"/>
      <c r="Q46" s="276"/>
      <c r="R46" s="276"/>
      <c r="S46" s="276"/>
      <c r="T46" s="276"/>
      <c r="U46" s="276"/>
      <c r="V46" s="163" t="str">
        <f t="shared" si="3"/>
        <v/>
      </c>
      <c r="W46" s="171"/>
    </row>
    <row r="47" spans="1:26" x14ac:dyDescent="0.2">
      <c r="A47" s="162"/>
      <c r="B47" s="112">
        <v>4</v>
      </c>
      <c r="C47" s="276" t="str">
        <f t="shared" si="0"/>
        <v>Current year end unbilled to actual revenue differences</v>
      </c>
      <c r="D47" s="276"/>
      <c r="E47" s="276"/>
      <c r="F47" s="276"/>
      <c r="G47" s="276"/>
      <c r="H47" s="276"/>
      <c r="I47" s="276"/>
      <c r="J47" s="163">
        <f t="shared" si="1"/>
        <v>-6524150</v>
      </c>
      <c r="K47" s="172">
        <v>2020</v>
      </c>
      <c r="L47" s="164"/>
      <c r="M47" s="162"/>
      <c r="N47" s="112">
        <v>4</v>
      </c>
      <c r="O47" s="276" t="str">
        <f t="shared" si="2"/>
        <v/>
      </c>
      <c r="P47" s="276"/>
      <c r="Q47" s="276"/>
      <c r="R47" s="276"/>
      <c r="S47" s="276"/>
      <c r="T47" s="276"/>
      <c r="U47" s="276"/>
      <c r="V47" s="163" t="str">
        <f t="shared" si="3"/>
        <v/>
      </c>
      <c r="W47" s="171"/>
    </row>
    <row r="48" spans="1:26" x14ac:dyDescent="0.2">
      <c r="A48" s="162"/>
      <c r="B48" s="112">
        <v>5</v>
      </c>
      <c r="C48" s="276" t="str">
        <f t="shared" si="0"/>
        <v/>
      </c>
      <c r="D48" s="276"/>
      <c r="E48" s="276"/>
      <c r="F48" s="276"/>
      <c r="G48" s="276"/>
      <c r="H48" s="276"/>
      <c r="I48" s="276"/>
      <c r="J48" s="163" t="str">
        <f t="shared" si="1"/>
        <v/>
      </c>
      <c r="K48" s="172"/>
      <c r="L48" s="164"/>
      <c r="M48" s="162"/>
      <c r="N48" s="112">
        <v>5</v>
      </c>
      <c r="O48" s="276" t="str">
        <f t="shared" si="2"/>
        <v/>
      </c>
      <c r="P48" s="276"/>
      <c r="Q48" s="276"/>
      <c r="R48" s="276"/>
      <c r="S48" s="276"/>
      <c r="T48" s="276"/>
      <c r="U48" s="276"/>
      <c r="V48" s="163" t="str">
        <f t="shared" si="3"/>
        <v/>
      </c>
      <c r="W48" s="171"/>
    </row>
    <row r="49" spans="1:29" x14ac:dyDescent="0.2">
      <c r="A49" s="162"/>
      <c r="B49" s="112">
        <v>6</v>
      </c>
      <c r="C49" s="276" t="str">
        <f t="shared" si="0"/>
        <v/>
      </c>
      <c r="D49" s="276"/>
      <c r="E49" s="276"/>
      <c r="F49" s="276"/>
      <c r="G49" s="276"/>
      <c r="H49" s="276"/>
      <c r="I49" s="276"/>
      <c r="J49" s="163" t="str">
        <f t="shared" si="1"/>
        <v/>
      </c>
      <c r="K49" s="172"/>
      <c r="L49" s="164"/>
      <c r="M49" s="162"/>
      <c r="N49" s="112">
        <v>6</v>
      </c>
      <c r="O49" s="276" t="str">
        <f t="shared" si="2"/>
        <v/>
      </c>
      <c r="P49" s="276"/>
      <c r="Q49" s="276"/>
      <c r="R49" s="276"/>
      <c r="S49" s="276"/>
      <c r="T49" s="276"/>
      <c r="U49" s="276"/>
      <c r="V49" s="163" t="str">
        <f t="shared" si="3"/>
        <v/>
      </c>
      <c r="W49" s="171"/>
    </row>
    <row r="50" spans="1:29" x14ac:dyDescent="0.2">
      <c r="A50" s="162"/>
      <c r="B50" s="112">
        <v>7</v>
      </c>
      <c r="C50" s="276" t="str">
        <f t="shared" si="0"/>
        <v/>
      </c>
      <c r="D50" s="276"/>
      <c r="E50" s="276"/>
      <c r="F50" s="276"/>
      <c r="G50" s="276"/>
      <c r="H50" s="276"/>
      <c r="I50" s="276"/>
      <c r="J50" s="163" t="str">
        <f t="shared" si="1"/>
        <v/>
      </c>
      <c r="K50" s="172"/>
      <c r="L50" s="164"/>
      <c r="M50" s="162"/>
      <c r="N50" s="112">
        <v>7</v>
      </c>
      <c r="O50" s="276" t="str">
        <f t="shared" si="2"/>
        <v/>
      </c>
      <c r="P50" s="276"/>
      <c r="Q50" s="276"/>
      <c r="R50" s="276"/>
      <c r="S50" s="276"/>
      <c r="T50" s="276"/>
      <c r="U50" s="276"/>
      <c r="V50" s="163" t="str">
        <f t="shared" si="3"/>
        <v/>
      </c>
      <c r="W50" s="171"/>
    </row>
    <row r="51" spans="1:29" x14ac:dyDescent="0.2">
      <c r="A51" s="162"/>
      <c r="B51" s="112">
        <v>8</v>
      </c>
      <c r="C51" s="276" t="str">
        <f t="shared" si="0"/>
        <v/>
      </c>
      <c r="D51" s="276"/>
      <c r="E51" s="276"/>
      <c r="F51" s="276"/>
      <c r="G51" s="276"/>
      <c r="H51" s="276"/>
      <c r="I51" s="276"/>
      <c r="J51" s="163" t="str">
        <f t="shared" si="1"/>
        <v/>
      </c>
      <c r="K51" s="172"/>
      <c r="L51" s="164"/>
      <c r="M51" s="162"/>
      <c r="N51" s="112">
        <v>8</v>
      </c>
      <c r="O51" s="276" t="str">
        <f t="shared" si="2"/>
        <v/>
      </c>
      <c r="P51" s="276"/>
      <c r="Q51" s="276"/>
      <c r="R51" s="276"/>
      <c r="S51" s="276"/>
      <c r="T51" s="276"/>
      <c r="U51" s="276"/>
      <c r="V51" s="163" t="str">
        <f t="shared" si="3"/>
        <v/>
      </c>
      <c r="W51" s="171"/>
    </row>
    <row r="52" spans="1:29" ht="15" x14ac:dyDescent="0.25">
      <c r="A52" s="162"/>
      <c r="B52" s="280" t="s">
        <v>174</v>
      </c>
      <c r="C52" s="281"/>
      <c r="D52" s="281"/>
      <c r="E52" s="281"/>
      <c r="F52" s="281"/>
      <c r="G52" s="281"/>
      <c r="H52" s="281"/>
      <c r="I52" s="282"/>
      <c r="J52" s="155">
        <f>SUM(J44:J51)</f>
        <v>-3863182</v>
      </c>
      <c r="K52" s="155"/>
      <c r="L52" s="165"/>
      <c r="M52" s="162"/>
      <c r="N52" s="280" t="s">
        <v>174</v>
      </c>
      <c r="O52" s="281"/>
      <c r="P52" s="281"/>
      <c r="Q52" s="281"/>
      <c r="R52" s="281"/>
      <c r="S52" s="281"/>
      <c r="T52" s="281"/>
      <c r="U52" s="282"/>
      <c r="V52" s="155">
        <f>SUM(V44:V51)</f>
        <v>-2692617</v>
      </c>
      <c r="W52" s="112"/>
    </row>
    <row r="53" spans="1:29" x14ac:dyDescent="0.2">
      <c r="A53" s="172">
        <v>2020</v>
      </c>
      <c r="B53" s="277" t="s">
        <v>175</v>
      </c>
      <c r="C53" s="278"/>
      <c r="D53" s="278"/>
      <c r="E53" s="278"/>
      <c r="F53" s="278"/>
      <c r="G53" s="278"/>
      <c r="H53" s="278"/>
      <c r="I53" s="278"/>
      <c r="J53" s="278"/>
      <c r="K53" s="279"/>
      <c r="L53" s="161"/>
      <c r="M53" s="172">
        <v>2020</v>
      </c>
      <c r="N53" s="283" t="s">
        <v>175</v>
      </c>
      <c r="O53" s="284"/>
      <c r="P53" s="284"/>
      <c r="Q53" s="284"/>
      <c r="R53" s="284"/>
      <c r="S53" s="284"/>
      <c r="T53" s="284"/>
      <c r="U53" s="284"/>
      <c r="V53" s="284"/>
      <c r="W53" s="284"/>
    </row>
    <row r="54" spans="1:29" ht="14.25" customHeight="1" x14ac:dyDescent="0.2">
      <c r="A54" s="162"/>
      <c r="B54" s="112">
        <v>1</v>
      </c>
      <c r="C54" s="288" t="s">
        <v>176</v>
      </c>
      <c r="D54" s="289"/>
      <c r="E54" s="289"/>
      <c r="F54" s="289"/>
      <c r="G54" s="289"/>
      <c r="H54" s="289"/>
      <c r="I54" s="290"/>
      <c r="J54" s="173">
        <v>-1372851.1378634684</v>
      </c>
      <c r="K54" s="174">
        <v>2021</v>
      </c>
      <c r="L54" s="164"/>
      <c r="M54" s="162"/>
      <c r="N54" s="112">
        <v>1</v>
      </c>
      <c r="O54" s="288" t="s">
        <v>177</v>
      </c>
      <c r="P54" s="289"/>
      <c r="Q54" s="289"/>
      <c r="R54" s="289"/>
      <c r="S54" s="289"/>
      <c r="T54" s="289"/>
      <c r="U54" s="290"/>
      <c r="V54" s="171"/>
      <c r="W54" s="171"/>
      <c r="X54" s="109"/>
      <c r="Y54" s="109"/>
      <c r="Z54" s="109"/>
      <c r="AA54" s="109"/>
      <c r="AB54" s="109"/>
      <c r="AC54" s="109"/>
    </row>
    <row r="55" spans="1:29" x14ac:dyDescent="0.2">
      <c r="A55" s="162"/>
      <c r="B55" s="112">
        <v>2</v>
      </c>
      <c r="C55" s="276" t="s">
        <v>178</v>
      </c>
      <c r="D55" s="276"/>
      <c r="E55" s="276"/>
      <c r="F55" s="276"/>
      <c r="G55" s="276"/>
      <c r="H55" s="276"/>
      <c r="I55" s="276"/>
      <c r="J55" s="170">
        <v>1175986.4997369347</v>
      </c>
      <c r="K55" s="174">
        <v>2021</v>
      </c>
      <c r="L55" s="164"/>
      <c r="M55" s="162"/>
      <c r="N55" s="112">
        <v>2</v>
      </c>
      <c r="O55" s="276" t="s">
        <v>179</v>
      </c>
      <c r="P55" s="276"/>
      <c r="Q55" s="276"/>
      <c r="R55" s="276"/>
      <c r="S55" s="276"/>
      <c r="T55" s="276"/>
      <c r="U55" s="276"/>
      <c r="V55" s="170">
        <v>-757665.69313693792</v>
      </c>
      <c r="W55" s="170">
        <v>2021</v>
      </c>
    </row>
    <row r="56" spans="1:29" x14ac:dyDescent="0.2">
      <c r="A56" s="162"/>
      <c r="B56" s="112">
        <v>3</v>
      </c>
      <c r="C56" s="214"/>
      <c r="D56" s="215"/>
      <c r="E56" s="215"/>
      <c r="F56" s="215"/>
      <c r="G56" s="215"/>
      <c r="H56" s="215"/>
      <c r="I56" s="216"/>
      <c r="J56" s="171"/>
      <c r="K56" s="172"/>
      <c r="L56" s="164"/>
      <c r="M56" s="162"/>
      <c r="N56" s="112">
        <v>3</v>
      </c>
      <c r="O56" s="276" t="s">
        <v>178</v>
      </c>
      <c r="P56" s="276"/>
      <c r="Q56" s="276"/>
      <c r="R56" s="276"/>
      <c r="S56" s="276"/>
      <c r="T56" s="276"/>
      <c r="U56" s="276"/>
      <c r="V56" s="170">
        <v>11023821.955802862</v>
      </c>
      <c r="W56" s="170">
        <v>2021</v>
      </c>
    </row>
    <row r="57" spans="1:29" x14ac:dyDescent="0.2">
      <c r="A57" s="162"/>
      <c r="B57" s="112">
        <v>4</v>
      </c>
      <c r="C57" s="237"/>
      <c r="D57" s="237"/>
      <c r="E57" s="237"/>
      <c r="F57" s="237"/>
      <c r="G57" s="237"/>
      <c r="H57" s="237"/>
      <c r="I57" s="237"/>
      <c r="J57" s="171"/>
      <c r="K57" s="172"/>
      <c r="L57" s="164"/>
      <c r="M57" s="162"/>
      <c r="N57" s="112">
        <v>4</v>
      </c>
      <c r="O57" s="214"/>
      <c r="P57" s="215"/>
      <c r="Q57" s="215"/>
      <c r="R57" s="215"/>
      <c r="S57" s="215"/>
      <c r="T57" s="215"/>
      <c r="U57" s="216"/>
      <c r="V57" s="171"/>
      <c r="W57" s="171"/>
    </row>
    <row r="58" spans="1:29" x14ac:dyDescent="0.2">
      <c r="A58" s="162"/>
      <c r="B58" s="112">
        <v>5</v>
      </c>
      <c r="C58" s="285"/>
      <c r="D58" s="286"/>
      <c r="E58" s="286"/>
      <c r="F58" s="286"/>
      <c r="G58" s="286"/>
      <c r="H58" s="286"/>
      <c r="I58" s="287"/>
      <c r="J58" s="171"/>
      <c r="K58" s="172"/>
      <c r="L58" s="164"/>
      <c r="M58" s="162"/>
      <c r="N58" s="112">
        <v>5</v>
      </c>
      <c r="O58" s="285"/>
      <c r="P58" s="286"/>
      <c r="Q58" s="286"/>
      <c r="R58" s="286"/>
      <c r="S58" s="286"/>
      <c r="T58" s="286"/>
      <c r="U58" s="287"/>
      <c r="V58" s="171"/>
      <c r="W58" s="171"/>
    </row>
    <row r="59" spans="1:29" x14ac:dyDescent="0.2">
      <c r="A59" s="162"/>
      <c r="B59" s="112">
        <v>6</v>
      </c>
      <c r="C59" s="285"/>
      <c r="D59" s="286"/>
      <c r="E59" s="286"/>
      <c r="F59" s="286"/>
      <c r="G59" s="286"/>
      <c r="H59" s="286"/>
      <c r="I59" s="287"/>
      <c r="J59" s="171"/>
      <c r="K59" s="172"/>
      <c r="L59" s="164"/>
      <c r="M59" s="162"/>
      <c r="N59" s="112">
        <v>6</v>
      </c>
      <c r="O59" s="285"/>
      <c r="P59" s="286"/>
      <c r="Q59" s="286"/>
      <c r="R59" s="286"/>
      <c r="S59" s="286"/>
      <c r="T59" s="286"/>
      <c r="U59" s="287"/>
      <c r="V59" s="171"/>
      <c r="W59" s="171"/>
    </row>
    <row r="60" spans="1:29" x14ac:dyDescent="0.2">
      <c r="A60" s="162"/>
      <c r="B60" s="112">
        <v>7</v>
      </c>
      <c r="C60" s="285"/>
      <c r="D60" s="286"/>
      <c r="E60" s="286"/>
      <c r="F60" s="286"/>
      <c r="G60" s="286"/>
      <c r="H60" s="286"/>
      <c r="I60" s="287"/>
      <c r="J60" s="171"/>
      <c r="K60" s="172"/>
      <c r="L60" s="164"/>
      <c r="M60" s="162"/>
      <c r="N60" s="112">
        <v>7</v>
      </c>
      <c r="O60" s="285"/>
      <c r="P60" s="286"/>
      <c r="Q60" s="286"/>
      <c r="R60" s="286"/>
      <c r="S60" s="286"/>
      <c r="T60" s="286"/>
      <c r="U60" s="287"/>
      <c r="V60" s="171"/>
      <c r="W60" s="171"/>
    </row>
    <row r="61" spans="1:29" x14ac:dyDescent="0.2">
      <c r="A61" s="162"/>
      <c r="B61" s="112">
        <v>8</v>
      </c>
      <c r="C61" s="285"/>
      <c r="D61" s="286"/>
      <c r="E61" s="286"/>
      <c r="F61" s="286"/>
      <c r="G61" s="286"/>
      <c r="H61" s="286"/>
      <c r="I61" s="287"/>
      <c r="J61" s="171"/>
      <c r="K61" s="172"/>
      <c r="L61" s="164"/>
      <c r="M61" s="162"/>
      <c r="N61" s="112">
        <v>8</v>
      </c>
      <c r="O61" s="285"/>
      <c r="P61" s="286"/>
      <c r="Q61" s="286"/>
      <c r="R61" s="286"/>
      <c r="S61" s="286"/>
      <c r="T61" s="286"/>
      <c r="U61" s="287"/>
      <c r="V61" s="171"/>
      <c r="W61" s="171"/>
    </row>
    <row r="62" spans="1:29" ht="15" x14ac:dyDescent="0.25">
      <c r="A62" s="162"/>
      <c r="B62" s="280" t="s">
        <v>180</v>
      </c>
      <c r="C62" s="281"/>
      <c r="D62" s="281"/>
      <c r="E62" s="281"/>
      <c r="F62" s="281"/>
      <c r="G62" s="281"/>
      <c r="H62" s="281"/>
      <c r="I62" s="282"/>
      <c r="J62" s="155">
        <f>SUM(J54:J61)</f>
        <v>-196864.63812653371</v>
      </c>
      <c r="K62" s="166"/>
      <c r="L62" s="166"/>
      <c r="M62" s="162"/>
      <c r="N62" s="280" t="s">
        <v>180</v>
      </c>
      <c r="O62" s="281"/>
      <c r="P62" s="281"/>
      <c r="Q62" s="281"/>
      <c r="R62" s="281"/>
      <c r="S62" s="281"/>
      <c r="T62" s="281"/>
      <c r="U62" s="282"/>
      <c r="V62" s="155">
        <f>SUM(V54:V61)</f>
        <v>10266156.262665924</v>
      </c>
    </row>
    <row r="63" spans="1:29" ht="32.25" customHeight="1" x14ac:dyDescent="0.25">
      <c r="A63" s="167"/>
      <c r="B63" s="291" t="s">
        <v>181</v>
      </c>
      <c r="C63" s="292"/>
      <c r="D63" s="292"/>
      <c r="E63" s="292"/>
      <c r="F63" s="292"/>
      <c r="G63" s="292"/>
      <c r="H63" s="292"/>
      <c r="I63" s="293"/>
      <c r="J63" s="155">
        <f>J62+J52</f>
        <v>-4060046.6381265335</v>
      </c>
      <c r="K63" s="166"/>
      <c r="L63" s="166"/>
      <c r="M63" s="167"/>
      <c r="N63" s="291" t="s">
        <v>181</v>
      </c>
      <c r="O63" s="292"/>
      <c r="P63" s="292"/>
      <c r="Q63" s="292"/>
      <c r="R63" s="292"/>
      <c r="S63" s="292"/>
      <c r="T63" s="292"/>
      <c r="U63" s="293"/>
      <c r="V63" s="155">
        <f>V62+V52</f>
        <v>7573539.2626659237</v>
      </c>
    </row>
    <row r="66" spans="1:23" hidden="1" x14ac:dyDescent="0.2"/>
    <row r="67" spans="1:23" ht="15" hidden="1" x14ac:dyDescent="0.25">
      <c r="A67" s="158"/>
      <c r="B67" s="266" t="s">
        <v>151</v>
      </c>
      <c r="C67" s="267"/>
      <c r="D67" s="267"/>
      <c r="E67" s="267"/>
      <c r="F67" s="267"/>
      <c r="G67" s="267"/>
      <c r="H67" s="267"/>
      <c r="I67" s="267"/>
      <c r="J67" s="267"/>
      <c r="K67" s="268"/>
      <c r="L67" s="150"/>
      <c r="M67" s="158"/>
      <c r="N67" s="269" t="s">
        <v>134</v>
      </c>
      <c r="O67" s="269"/>
      <c r="P67" s="269"/>
      <c r="Q67" s="269"/>
      <c r="R67" s="269"/>
      <c r="S67" s="269"/>
      <c r="T67" s="269"/>
      <c r="U67" s="269"/>
      <c r="V67" s="269"/>
      <c r="W67" s="269"/>
    </row>
    <row r="68" spans="1:23" ht="30" hidden="1" x14ac:dyDescent="0.25">
      <c r="A68" s="159" t="s">
        <v>16</v>
      </c>
      <c r="B68" s="270" t="s">
        <v>152</v>
      </c>
      <c r="C68" s="270"/>
      <c r="D68" s="270"/>
      <c r="E68" s="270"/>
      <c r="F68" s="270"/>
      <c r="G68" s="270"/>
      <c r="H68" s="270"/>
      <c r="I68" s="270"/>
      <c r="J68" s="113" t="s">
        <v>106</v>
      </c>
      <c r="K68" s="113" t="s">
        <v>172</v>
      </c>
      <c r="L68" s="62"/>
      <c r="M68" s="159" t="s">
        <v>16</v>
      </c>
      <c r="N68" s="270" t="s">
        <v>152</v>
      </c>
      <c r="O68" s="270"/>
      <c r="P68" s="270"/>
      <c r="Q68" s="270"/>
      <c r="R68" s="270"/>
      <c r="S68" s="270"/>
      <c r="T68" s="270"/>
      <c r="U68" s="270"/>
      <c r="V68" s="113" t="s">
        <v>106</v>
      </c>
      <c r="W68" s="152" t="s">
        <v>172</v>
      </c>
    </row>
    <row r="69" spans="1:23" hidden="1" x14ac:dyDescent="0.2">
      <c r="A69" s="160"/>
      <c r="B69" s="277" t="s">
        <v>182</v>
      </c>
      <c r="C69" s="278"/>
      <c r="D69" s="278"/>
      <c r="E69" s="278"/>
      <c r="F69" s="278"/>
      <c r="G69" s="278"/>
      <c r="H69" s="278"/>
      <c r="I69" s="278"/>
      <c r="J69" s="278"/>
      <c r="K69" s="279"/>
      <c r="L69" s="161"/>
      <c r="M69" s="160"/>
      <c r="N69" s="277" t="s">
        <v>182</v>
      </c>
      <c r="O69" s="278"/>
      <c r="P69" s="278"/>
      <c r="Q69" s="278"/>
      <c r="R69" s="278"/>
      <c r="S69" s="278"/>
      <c r="T69" s="278"/>
      <c r="U69" s="278"/>
      <c r="V69" s="278"/>
      <c r="W69" s="279"/>
    </row>
    <row r="70" spans="1:23" ht="30.75" hidden="1" customHeight="1" x14ac:dyDescent="0.2">
      <c r="A70" s="162"/>
      <c r="B70" s="112">
        <v>1</v>
      </c>
      <c r="C70" s="288" t="s">
        <v>183</v>
      </c>
      <c r="D70" s="289"/>
      <c r="E70" s="289"/>
      <c r="F70" s="289"/>
      <c r="G70" s="289"/>
      <c r="H70" s="289"/>
      <c r="I70" s="290"/>
      <c r="J70" s="154"/>
      <c r="K70" s="160"/>
      <c r="L70" s="164"/>
      <c r="M70" s="162"/>
      <c r="N70" s="112">
        <v>1</v>
      </c>
      <c r="O70" s="288" t="s">
        <v>184</v>
      </c>
      <c r="P70" s="289"/>
      <c r="Q70" s="289"/>
      <c r="R70" s="289"/>
      <c r="S70" s="289"/>
      <c r="T70" s="289"/>
      <c r="U70" s="290"/>
      <c r="V70" s="154"/>
      <c r="W70" s="154"/>
    </row>
    <row r="71" spans="1:23" hidden="1" x14ac:dyDescent="0.2">
      <c r="A71" s="162"/>
      <c r="B71" s="112">
        <v>2</v>
      </c>
      <c r="C71" s="276" t="s">
        <v>185</v>
      </c>
      <c r="D71" s="276"/>
      <c r="E71" s="276"/>
      <c r="F71" s="276"/>
      <c r="G71" s="276"/>
      <c r="H71" s="276"/>
      <c r="I71" s="276"/>
      <c r="J71" s="154"/>
      <c r="K71" s="160"/>
      <c r="L71" s="164"/>
      <c r="M71" s="162"/>
      <c r="N71" s="112">
        <v>2</v>
      </c>
      <c r="O71" s="276" t="s">
        <v>186</v>
      </c>
      <c r="P71" s="276"/>
      <c r="Q71" s="276"/>
      <c r="R71" s="276"/>
      <c r="S71" s="276"/>
      <c r="T71" s="276"/>
      <c r="U71" s="276"/>
      <c r="V71" s="154"/>
      <c r="W71" s="154"/>
    </row>
    <row r="72" spans="1:23" hidden="1" x14ac:dyDescent="0.2">
      <c r="A72" s="162"/>
      <c r="B72" s="112">
        <v>3</v>
      </c>
      <c r="C72" s="294"/>
      <c r="D72" s="294"/>
      <c r="E72" s="294"/>
      <c r="F72" s="294"/>
      <c r="G72" s="294"/>
      <c r="H72" s="294"/>
      <c r="I72" s="294"/>
      <c r="J72" s="154"/>
      <c r="K72" s="160"/>
      <c r="L72" s="164"/>
      <c r="M72" s="162"/>
      <c r="N72" s="112">
        <v>3</v>
      </c>
      <c r="O72" s="276" t="s">
        <v>185</v>
      </c>
      <c r="P72" s="276"/>
      <c r="Q72" s="276"/>
      <c r="R72" s="276"/>
      <c r="S72" s="276"/>
      <c r="T72" s="276"/>
      <c r="U72" s="276"/>
      <c r="V72" s="154"/>
      <c r="W72" s="154"/>
    </row>
    <row r="73" spans="1:23" hidden="1" x14ac:dyDescent="0.2">
      <c r="A73" s="162"/>
      <c r="B73" s="112">
        <v>4</v>
      </c>
      <c r="C73" s="294"/>
      <c r="D73" s="294"/>
      <c r="E73" s="294"/>
      <c r="F73" s="294"/>
      <c r="G73" s="294"/>
      <c r="H73" s="294"/>
      <c r="I73" s="294"/>
      <c r="J73" s="154"/>
      <c r="K73" s="160"/>
      <c r="L73" s="164"/>
      <c r="M73" s="162"/>
      <c r="N73" s="112">
        <v>4</v>
      </c>
      <c r="O73" s="295"/>
      <c r="P73" s="296"/>
      <c r="Q73" s="296"/>
      <c r="R73" s="296"/>
      <c r="S73" s="296"/>
      <c r="T73" s="296"/>
      <c r="U73" s="297"/>
      <c r="V73" s="154"/>
      <c r="W73" s="154"/>
    </row>
    <row r="74" spans="1:23" hidden="1" x14ac:dyDescent="0.2">
      <c r="A74" s="162"/>
      <c r="B74" s="112">
        <v>5</v>
      </c>
      <c r="C74" s="298"/>
      <c r="D74" s="298"/>
      <c r="E74" s="298"/>
      <c r="F74" s="298"/>
      <c r="G74" s="298"/>
      <c r="H74" s="298"/>
      <c r="I74" s="298"/>
      <c r="J74" s="154"/>
      <c r="K74" s="160"/>
      <c r="L74" s="164"/>
      <c r="M74" s="162"/>
      <c r="N74" s="112">
        <v>5</v>
      </c>
      <c r="O74" s="299"/>
      <c r="P74" s="300"/>
      <c r="Q74" s="300"/>
      <c r="R74" s="300"/>
      <c r="S74" s="300"/>
      <c r="T74" s="300"/>
      <c r="U74" s="301"/>
      <c r="V74" s="154"/>
      <c r="W74" s="154"/>
    </row>
    <row r="75" spans="1:23" hidden="1" x14ac:dyDescent="0.2">
      <c r="A75" s="162"/>
      <c r="B75" s="112">
        <v>6</v>
      </c>
      <c r="C75" s="298"/>
      <c r="D75" s="298"/>
      <c r="E75" s="298"/>
      <c r="F75" s="298"/>
      <c r="G75" s="298"/>
      <c r="H75" s="298"/>
      <c r="I75" s="298"/>
      <c r="J75" s="154"/>
      <c r="K75" s="160"/>
      <c r="L75" s="164"/>
      <c r="M75" s="162"/>
      <c r="N75" s="112">
        <v>6</v>
      </c>
      <c r="O75" s="299"/>
      <c r="P75" s="300"/>
      <c r="Q75" s="300"/>
      <c r="R75" s="300"/>
      <c r="S75" s="300"/>
      <c r="T75" s="300"/>
      <c r="U75" s="301"/>
      <c r="V75" s="154"/>
      <c r="W75" s="154"/>
    </row>
    <row r="76" spans="1:23" hidden="1" x14ac:dyDescent="0.2">
      <c r="A76" s="162"/>
      <c r="B76" s="112">
        <v>7</v>
      </c>
      <c r="C76" s="298"/>
      <c r="D76" s="298"/>
      <c r="E76" s="298"/>
      <c r="F76" s="298"/>
      <c r="G76" s="298"/>
      <c r="H76" s="298"/>
      <c r="I76" s="298"/>
      <c r="J76" s="154"/>
      <c r="K76" s="160"/>
      <c r="L76" s="164"/>
      <c r="M76" s="162"/>
      <c r="N76" s="112">
        <v>7</v>
      </c>
      <c r="O76" s="299"/>
      <c r="P76" s="300"/>
      <c r="Q76" s="300"/>
      <c r="R76" s="300"/>
      <c r="S76" s="300"/>
      <c r="T76" s="300"/>
      <c r="U76" s="301"/>
      <c r="V76" s="154"/>
      <c r="W76" s="154"/>
    </row>
    <row r="77" spans="1:23" hidden="1" x14ac:dyDescent="0.2">
      <c r="A77" s="162"/>
      <c r="B77" s="112">
        <v>8</v>
      </c>
      <c r="C77" s="298"/>
      <c r="D77" s="298"/>
      <c r="E77" s="298"/>
      <c r="F77" s="298"/>
      <c r="G77" s="298"/>
      <c r="H77" s="298"/>
      <c r="I77" s="298"/>
      <c r="J77" s="154"/>
      <c r="K77" s="160"/>
      <c r="L77" s="164"/>
      <c r="M77" s="162"/>
      <c r="N77" s="112">
        <v>8</v>
      </c>
      <c r="O77" s="299"/>
      <c r="P77" s="300"/>
      <c r="Q77" s="300"/>
      <c r="R77" s="300"/>
      <c r="S77" s="300"/>
      <c r="T77" s="300"/>
      <c r="U77" s="301"/>
      <c r="V77" s="154"/>
      <c r="W77" s="154"/>
    </row>
    <row r="78" spans="1:23" ht="15" hidden="1" x14ac:dyDescent="0.25">
      <c r="A78" s="162"/>
      <c r="B78" s="280" t="s">
        <v>174</v>
      </c>
      <c r="C78" s="281"/>
      <c r="D78" s="281"/>
      <c r="E78" s="281"/>
      <c r="F78" s="281"/>
      <c r="G78" s="281"/>
      <c r="H78" s="281"/>
      <c r="I78" s="282"/>
      <c r="J78" s="155">
        <f>SUM(J70:J77)</f>
        <v>0</v>
      </c>
      <c r="K78" s="155"/>
      <c r="L78" s="165"/>
      <c r="M78" s="162"/>
      <c r="N78" s="280" t="s">
        <v>174</v>
      </c>
      <c r="O78" s="281"/>
      <c r="P78" s="281"/>
      <c r="Q78" s="281"/>
      <c r="R78" s="281"/>
      <c r="S78" s="281"/>
      <c r="T78" s="281"/>
      <c r="U78" s="282"/>
      <c r="V78" s="155">
        <f>SUM(V70:V77)</f>
        <v>0</v>
      </c>
      <c r="W78" s="112"/>
    </row>
    <row r="79" spans="1:23" hidden="1" x14ac:dyDescent="0.2">
      <c r="A79" s="160"/>
      <c r="B79" s="277" t="s">
        <v>175</v>
      </c>
      <c r="C79" s="278"/>
      <c r="D79" s="278"/>
      <c r="E79" s="278"/>
      <c r="F79" s="278"/>
      <c r="G79" s="278"/>
      <c r="H79" s="278"/>
      <c r="I79" s="278"/>
      <c r="J79" s="278"/>
      <c r="K79" s="279"/>
      <c r="L79" s="161"/>
      <c r="M79" s="160"/>
      <c r="N79" s="283" t="s">
        <v>175</v>
      </c>
      <c r="O79" s="284"/>
      <c r="P79" s="284"/>
      <c r="Q79" s="284"/>
      <c r="R79" s="284"/>
      <c r="S79" s="284"/>
      <c r="T79" s="284"/>
      <c r="U79" s="284"/>
      <c r="V79" s="284"/>
      <c r="W79" s="284"/>
    </row>
    <row r="80" spans="1:23" hidden="1" x14ac:dyDescent="0.2">
      <c r="A80" s="162"/>
      <c r="B80" s="112">
        <v>1</v>
      </c>
      <c r="C80" s="288" t="s">
        <v>176</v>
      </c>
      <c r="D80" s="289"/>
      <c r="E80" s="289"/>
      <c r="F80" s="289"/>
      <c r="G80" s="289"/>
      <c r="H80" s="289"/>
      <c r="I80" s="290"/>
      <c r="J80" s="154"/>
      <c r="K80" s="160"/>
      <c r="L80" s="164"/>
      <c r="M80" s="162"/>
      <c r="N80" s="112">
        <v>1</v>
      </c>
      <c r="O80" s="288" t="s">
        <v>177</v>
      </c>
      <c r="P80" s="289"/>
      <c r="Q80" s="289"/>
      <c r="R80" s="289"/>
      <c r="S80" s="289"/>
      <c r="T80" s="289"/>
      <c r="U80" s="290"/>
      <c r="V80" s="154"/>
      <c r="W80" s="154"/>
    </row>
    <row r="81" spans="1:23" hidden="1" x14ac:dyDescent="0.2">
      <c r="A81" s="162"/>
      <c r="B81" s="112">
        <v>2</v>
      </c>
      <c r="C81" s="276" t="s">
        <v>178</v>
      </c>
      <c r="D81" s="276"/>
      <c r="E81" s="276"/>
      <c r="F81" s="276"/>
      <c r="G81" s="276"/>
      <c r="H81" s="276"/>
      <c r="I81" s="276"/>
      <c r="J81" s="154"/>
      <c r="K81" s="160"/>
      <c r="L81" s="164"/>
      <c r="M81" s="162"/>
      <c r="N81" s="112">
        <v>2</v>
      </c>
      <c r="O81" s="276" t="s">
        <v>186</v>
      </c>
      <c r="P81" s="276"/>
      <c r="Q81" s="276"/>
      <c r="R81" s="276"/>
      <c r="S81" s="276"/>
      <c r="T81" s="276"/>
      <c r="U81" s="276"/>
      <c r="V81" s="154"/>
      <c r="W81" s="154"/>
    </row>
    <row r="82" spans="1:23" hidden="1" x14ac:dyDescent="0.2">
      <c r="A82" s="162"/>
      <c r="B82" s="112">
        <v>3</v>
      </c>
      <c r="C82" s="294"/>
      <c r="D82" s="294"/>
      <c r="E82" s="294"/>
      <c r="F82" s="294"/>
      <c r="G82" s="294"/>
      <c r="H82" s="294"/>
      <c r="I82" s="294"/>
      <c r="J82" s="154"/>
      <c r="K82" s="160"/>
      <c r="L82" s="164"/>
      <c r="M82" s="162"/>
      <c r="N82" s="112">
        <v>3</v>
      </c>
      <c r="O82" s="276" t="s">
        <v>178</v>
      </c>
      <c r="P82" s="276"/>
      <c r="Q82" s="276"/>
      <c r="R82" s="276"/>
      <c r="S82" s="276"/>
      <c r="T82" s="276"/>
      <c r="U82" s="276"/>
      <c r="V82" s="154"/>
      <c r="W82" s="154"/>
    </row>
    <row r="83" spans="1:23" hidden="1" x14ac:dyDescent="0.2">
      <c r="A83" s="162"/>
      <c r="B83" s="112">
        <v>4</v>
      </c>
      <c r="C83" s="294"/>
      <c r="D83" s="294"/>
      <c r="E83" s="294"/>
      <c r="F83" s="294"/>
      <c r="G83" s="294"/>
      <c r="H83" s="294"/>
      <c r="I83" s="294"/>
      <c r="J83" s="154"/>
      <c r="K83" s="160"/>
      <c r="L83" s="164"/>
      <c r="M83" s="162"/>
      <c r="N83" s="112">
        <v>4</v>
      </c>
      <c r="O83" s="295"/>
      <c r="P83" s="296"/>
      <c r="Q83" s="296"/>
      <c r="R83" s="296"/>
      <c r="S83" s="296"/>
      <c r="T83" s="296"/>
      <c r="U83" s="297"/>
      <c r="V83" s="154"/>
      <c r="W83" s="154"/>
    </row>
    <row r="84" spans="1:23" hidden="1" x14ac:dyDescent="0.2">
      <c r="A84" s="162"/>
      <c r="B84" s="112">
        <v>5</v>
      </c>
      <c r="C84" s="298"/>
      <c r="D84" s="298"/>
      <c r="E84" s="298"/>
      <c r="F84" s="298"/>
      <c r="G84" s="298"/>
      <c r="H84" s="298"/>
      <c r="I84" s="298"/>
      <c r="J84" s="154"/>
      <c r="K84" s="160"/>
      <c r="L84" s="164"/>
      <c r="M84" s="162"/>
      <c r="N84" s="112">
        <v>5</v>
      </c>
      <c r="O84" s="299"/>
      <c r="P84" s="300"/>
      <c r="Q84" s="300"/>
      <c r="R84" s="300"/>
      <c r="S84" s="300"/>
      <c r="T84" s="300"/>
      <c r="U84" s="301"/>
      <c r="V84" s="154"/>
      <c r="W84" s="154"/>
    </row>
    <row r="85" spans="1:23" hidden="1" x14ac:dyDescent="0.2">
      <c r="A85" s="162"/>
      <c r="B85" s="112">
        <v>6</v>
      </c>
      <c r="C85" s="298"/>
      <c r="D85" s="298"/>
      <c r="E85" s="298"/>
      <c r="F85" s="298"/>
      <c r="G85" s="298"/>
      <c r="H85" s="298"/>
      <c r="I85" s="298"/>
      <c r="J85" s="154"/>
      <c r="K85" s="160"/>
      <c r="L85" s="164"/>
      <c r="M85" s="162"/>
      <c r="N85" s="112">
        <v>6</v>
      </c>
      <c r="O85" s="299"/>
      <c r="P85" s="300"/>
      <c r="Q85" s="300"/>
      <c r="R85" s="300"/>
      <c r="S85" s="300"/>
      <c r="T85" s="300"/>
      <c r="U85" s="301"/>
      <c r="V85" s="154"/>
      <c r="W85" s="154"/>
    </row>
    <row r="86" spans="1:23" hidden="1" x14ac:dyDescent="0.2">
      <c r="A86" s="162"/>
      <c r="B86" s="112">
        <v>7</v>
      </c>
      <c r="C86" s="298"/>
      <c r="D86" s="298"/>
      <c r="E86" s="298"/>
      <c r="F86" s="298"/>
      <c r="G86" s="298"/>
      <c r="H86" s="298"/>
      <c r="I86" s="298"/>
      <c r="J86" s="154"/>
      <c r="K86" s="160"/>
      <c r="L86" s="164"/>
      <c r="M86" s="162"/>
      <c r="N86" s="112">
        <v>7</v>
      </c>
      <c r="O86" s="299"/>
      <c r="P86" s="300"/>
      <c r="Q86" s="300"/>
      <c r="R86" s="300"/>
      <c r="S86" s="300"/>
      <c r="T86" s="300"/>
      <c r="U86" s="301"/>
      <c r="V86" s="154"/>
      <c r="W86" s="154"/>
    </row>
    <row r="87" spans="1:23" hidden="1" x14ac:dyDescent="0.2">
      <c r="A87" s="162"/>
      <c r="B87" s="112">
        <v>8</v>
      </c>
      <c r="C87" s="298"/>
      <c r="D87" s="298"/>
      <c r="E87" s="298"/>
      <c r="F87" s="298"/>
      <c r="G87" s="298"/>
      <c r="H87" s="298"/>
      <c r="I87" s="298"/>
      <c r="J87" s="154"/>
      <c r="K87" s="160"/>
      <c r="L87" s="164"/>
      <c r="M87" s="162"/>
      <c r="N87" s="112">
        <v>8</v>
      </c>
      <c r="O87" s="299"/>
      <c r="P87" s="300"/>
      <c r="Q87" s="300"/>
      <c r="R87" s="300"/>
      <c r="S87" s="300"/>
      <c r="T87" s="300"/>
      <c r="U87" s="301"/>
      <c r="V87" s="154"/>
      <c r="W87" s="154"/>
    </row>
    <row r="88" spans="1:23" ht="15" hidden="1" x14ac:dyDescent="0.25">
      <c r="A88" s="162"/>
      <c r="B88" s="280" t="s">
        <v>180</v>
      </c>
      <c r="C88" s="281"/>
      <c r="D88" s="281"/>
      <c r="E88" s="281"/>
      <c r="F88" s="281"/>
      <c r="G88" s="281"/>
      <c r="H88" s="281"/>
      <c r="I88" s="282"/>
      <c r="J88" s="155">
        <f>SUM(J80:J87)</f>
        <v>0</v>
      </c>
      <c r="K88" s="166"/>
      <c r="L88" s="166"/>
      <c r="M88" s="162"/>
      <c r="N88" s="280" t="s">
        <v>180</v>
      </c>
      <c r="O88" s="281"/>
      <c r="P88" s="281"/>
      <c r="Q88" s="281"/>
      <c r="R88" s="281"/>
      <c r="S88" s="281"/>
      <c r="T88" s="281"/>
      <c r="U88" s="282"/>
      <c r="V88" s="155">
        <f>SUM(V80:V87)</f>
        <v>0</v>
      </c>
    </row>
    <row r="89" spans="1:23" ht="29.65" hidden="1" customHeight="1" x14ac:dyDescent="0.25">
      <c r="A89" s="167"/>
      <c r="B89" s="291" t="s">
        <v>181</v>
      </c>
      <c r="C89" s="292"/>
      <c r="D89" s="292"/>
      <c r="E89" s="292"/>
      <c r="F89" s="292"/>
      <c r="G89" s="292"/>
      <c r="H89" s="292"/>
      <c r="I89" s="293"/>
      <c r="J89" s="155">
        <f>J88+J78</f>
        <v>0</v>
      </c>
      <c r="K89" s="166"/>
      <c r="L89" s="166"/>
      <c r="M89" s="167"/>
      <c r="N89" s="291" t="s">
        <v>181</v>
      </c>
      <c r="O89" s="292"/>
      <c r="P89" s="292"/>
      <c r="Q89" s="292"/>
      <c r="R89" s="292"/>
      <c r="S89" s="292"/>
      <c r="T89" s="292"/>
      <c r="U89" s="293"/>
      <c r="V89" s="155">
        <f>V88+V78</f>
        <v>0</v>
      </c>
    </row>
    <row r="90" spans="1:23" ht="15" hidden="1" x14ac:dyDescent="0.25">
      <c r="B90" s="168"/>
      <c r="C90" s="168"/>
      <c r="D90" s="168"/>
      <c r="E90" s="168"/>
      <c r="F90" s="168"/>
      <c r="G90" s="168"/>
      <c r="H90" s="168"/>
      <c r="I90" s="168"/>
      <c r="J90" s="166"/>
      <c r="K90" s="166"/>
      <c r="L90" s="166"/>
      <c r="M90" s="5"/>
      <c r="N90" s="169"/>
      <c r="O90" s="169"/>
      <c r="P90" s="169"/>
      <c r="Q90" s="169"/>
      <c r="R90" s="169"/>
      <c r="S90" s="169"/>
      <c r="T90" s="169"/>
      <c r="U90" s="169"/>
      <c r="V90" s="166"/>
    </row>
    <row r="91" spans="1:23" hidden="1" x14ac:dyDescent="0.2"/>
    <row r="92" spans="1:23" ht="15" hidden="1" x14ac:dyDescent="0.25">
      <c r="A92" s="158"/>
      <c r="B92" s="266" t="s">
        <v>151</v>
      </c>
      <c r="C92" s="267"/>
      <c r="D92" s="267"/>
      <c r="E92" s="267"/>
      <c r="F92" s="267"/>
      <c r="G92" s="267"/>
      <c r="H92" s="267"/>
      <c r="I92" s="267"/>
      <c r="J92" s="267"/>
      <c r="K92" s="268"/>
      <c r="L92" s="150"/>
      <c r="M92" s="158"/>
      <c r="N92" s="269" t="s">
        <v>134</v>
      </c>
      <c r="O92" s="269"/>
      <c r="P92" s="269"/>
      <c r="Q92" s="269"/>
      <c r="R92" s="269"/>
      <c r="S92" s="269"/>
      <c r="T92" s="269"/>
      <c r="U92" s="269"/>
      <c r="V92" s="269"/>
      <c r="W92" s="269"/>
    </row>
    <row r="93" spans="1:23" ht="30" hidden="1" x14ac:dyDescent="0.25">
      <c r="A93" s="159" t="s">
        <v>16</v>
      </c>
      <c r="B93" s="270" t="s">
        <v>152</v>
      </c>
      <c r="C93" s="270"/>
      <c r="D93" s="270"/>
      <c r="E93" s="270"/>
      <c r="F93" s="270"/>
      <c r="G93" s="270"/>
      <c r="H93" s="270"/>
      <c r="I93" s="270"/>
      <c r="J93" s="113" t="s">
        <v>106</v>
      </c>
      <c r="K93" s="113" t="s">
        <v>172</v>
      </c>
      <c r="L93" s="62"/>
      <c r="M93" s="159" t="s">
        <v>16</v>
      </c>
      <c r="N93" s="270" t="s">
        <v>152</v>
      </c>
      <c r="O93" s="270"/>
      <c r="P93" s="270"/>
      <c r="Q93" s="270"/>
      <c r="R93" s="270"/>
      <c r="S93" s="270"/>
      <c r="T93" s="270"/>
      <c r="U93" s="270"/>
      <c r="V93" s="113" t="s">
        <v>106</v>
      </c>
      <c r="W93" s="152" t="s">
        <v>172</v>
      </c>
    </row>
    <row r="94" spans="1:23" hidden="1" x14ac:dyDescent="0.2">
      <c r="A94" s="160"/>
      <c r="B94" s="277" t="s">
        <v>182</v>
      </c>
      <c r="C94" s="278"/>
      <c r="D94" s="278"/>
      <c r="E94" s="278"/>
      <c r="F94" s="278"/>
      <c r="G94" s="278"/>
      <c r="H94" s="278"/>
      <c r="I94" s="278"/>
      <c r="J94" s="278"/>
      <c r="K94" s="279"/>
      <c r="L94" s="161"/>
      <c r="M94" s="160"/>
      <c r="N94" s="277" t="s">
        <v>182</v>
      </c>
      <c r="O94" s="278"/>
      <c r="P94" s="278"/>
      <c r="Q94" s="278"/>
      <c r="R94" s="278"/>
      <c r="S94" s="278"/>
      <c r="T94" s="278"/>
      <c r="U94" s="278"/>
      <c r="V94" s="278"/>
      <c r="W94" s="279"/>
    </row>
    <row r="95" spans="1:23" hidden="1" x14ac:dyDescent="0.2">
      <c r="A95" s="162"/>
      <c r="B95" s="112">
        <v>1</v>
      </c>
      <c r="C95" s="288" t="s">
        <v>183</v>
      </c>
      <c r="D95" s="289"/>
      <c r="E95" s="289"/>
      <c r="F95" s="289"/>
      <c r="G95" s="289"/>
      <c r="H95" s="289"/>
      <c r="I95" s="290"/>
      <c r="J95" s="154"/>
      <c r="K95" s="160"/>
      <c r="L95" s="164"/>
      <c r="M95" s="162"/>
      <c r="N95" s="112">
        <v>1</v>
      </c>
      <c r="O95" s="288" t="s">
        <v>184</v>
      </c>
      <c r="P95" s="289"/>
      <c r="Q95" s="289"/>
      <c r="R95" s="289"/>
      <c r="S95" s="289"/>
      <c r="T95" s="289"/>
      <c r="U95" s="290"/>
      <c r="V95" s="154"/>
      <c r="W95" s="154"/>
    </row>
    <row r="96" spans="1:23" hidden="1" x14ac:dyDescent="0.2">
      <c r="A96" s="162"/>
      <c r="B96" s="112">
        <v>2</v>
      </c>
      <c r="C96" s="276" t="s">
        <v>185</v>
      </c>
      <c r="D96" s="276"/>
      <c r="E96" s="276"/>
      <c r="F96" s="276"/>
      <c r="G96" s="276"/>
      <c r="H96" s="276"/>
      <c r="I96" s="276"/>
      <c r="J96" s="154"/>
      <c r="K96" s="160"/>
      <c r="L96" s="164"/>
      <c r="M96" s="162"/>
      <c r="N96" s="112">
        <v>2</v>
      </c>
      <c r="O96" s="276" t="s">
        <v>186</v>
      </c>
      <c r="P96" s="276"/>
      <c r="Q96" s="276"/>
      <c r="R96" s="276"/>
      <c r="S96" s="276"/>
      <c r="T96" s="276"/>
      <c r="U96" s="276"/>
      <c r="V96" s="154"/>
      <c r="W96" s="154"/>
    </row>
    <row r="97" spans="1:23" hidden="1" x14ac:dyDescent="0.2">
      <c r="A97" s="162"/>
      <c r="B97" s="112">
        <v>3</v>
      </c>
      <c r="C97" s="294"/>
      <c r="D97" s="294"/>
      <c r="E97" s="294"/>
      <c r="F97" s="294"/>
      <c r="G97" s="294"/>
      <c r="H97" s="294"/>
      <c r="I97" s="294"/>
      <c r="J97" s="154"/>
      <c r="K97" s="160"/>
      <c r="L97" s="164"/>
      <c r="M97" s="162"/>
      <c r="N97" s="112">
        <v>3</v>
      </c>
      <c r="O97" s="276" t="s">
        <v>185</v>
      </c>
      <c r="P97" s="276"/>
      <c r="Q97" s="276"/>
      <c r="R97" s="276"/>
      <c r="S97" s="276"/>
      <c r="T97" s="276"/>
      <c r="U97" s="276"/>
      <c r="V97" s="154"/>
      <c r="W97" s="154"/>
    </row>
    <row r="98" spans="1:23" hidden="1" x14ac:dyDescent="0.2">
      <c r="A98" s="162"/>
      <c r="B98" s="112">
        <v>4</v>
      </c>
      <c r="C98" s="294"/>
      <c r="D98" s="294"/>
      <c r="E98" s="294"/>
      <c r="F98" s="294"/>
      <c r="G98" s="294"/>
      <c r="H98" s="294"/>
      <c r="I98" s="294"/>
      <c r="J98" s="154"/>
      <c r="K98" s="160"/>
      <c r="L98" s="164"/>
      <c r="M98" s="162"/>
      <c r="N98" s="112">
        <v>4</v>
      </c>
      <c r="O98" s="295"/>
      <c r="P98" s="296"/>
      <c r="Q98" s="296"/>
      <c r="R98" s="296"/>
      <c r="S98" s="296"/>
      <c r="T98" s="296"/>
      <c r="U98" s="297"/>
      <c r="V98" s="154"/>
      <c r="W98" s="154"/>
    </row>
    <row r="99" spans="1:23" hidden="1" x14ac:dyDescent="0.2">
      <c r="A99" s="162"/>
      <c r="B99" s="112">
        <v>5</v>
      </c>
      <c r="C99" s="298"/>
      <c r="D99" s="298"/>
      <c r="E99" s="298"/>
      <c r="F99" s="298"/>
      <c r="G99" s="298"/>
      <c r="H99" s="298"/>
      <c r="I99" s="298"/>
      <c r="J99" s="154"/>
      <c r="K99" s="160"/>
      <c r="L99" s="164"/>
      <c r="M99" s="162"/>
      <c r="N99" s="112">
        <v>5</v>
      </c>
      <c r="O99" s="299"/>
      <c r="P99" s="300"/>
      <c r="Q99" s="300"/>
      <c r="R99" s="300"/>
      <c r="S99" s="300"/>
      <c r="T99" s="300"/>
      <c r="U99" s="301"/>
      <c r="V99" s="154"/>
      <c r="W99" s="154"/>
    </row>
    <row r="100" spans="1:23" hidden="1" x14ac:dyDescent="0.2">
      <c r="A100" s="162"/>
      <c r="B100" s="112">
        <v>6</v>
      </c>
      <c r="C100" s="298"/>
      <c r="D100" s="298"/>
      <c r="E100" s="298"/>
      <c r="F100" s="298"/>
      <c r="G100" s="298"/>
      <c r="H100" s="298"/>
      <c r="I100" s="298"/>
      <c r="J100" s="154"/>
      <c r="K100" s="160"/>
      <c r="L100" s="164"/>
      <c r="M100" s="162"/>
      <c r="N100" s="112">
        <v>6</v>
      </c>
      <c r="O100" s="299"/>
      <c r="P100" s="300"/>
      <c r="Q100" s="300"/>
      <c r="R100" s="300"/>
      <c r="S100" s="300"/>
      <c r="T100" s="300"/>
      <c r="U100" s="301"/>
      <c r="V100" s="154"/>
      <c r="W100" s="154"/>
    </row>
    <row r="101" spans="1:23" hidden="1" x14ac:dyDescent="0.2">
      <c r="A101" s="162"/>
      <c r="B101" s="112">
        <v>7</v>
      </c>
      <c r="C101" s="298"/>
      <c r="D101" s="298"/>
      <c r="E101" s="298"/>
      <c r="F101" s="298"/>
      <c r="G101" s="298"/>
      <c r="H101" s="298"/>
      <c r="I101" s="298"/>
      <c r="J101" s="154"/>
      <c r="K101" s="160"/>
      <c r="L101" s="164"/>
      <c r="M101" s="162"/>
      <c r="N101" s="112">
        <v>7</v>
      </c>
      <c r="O101" s="299"/>
      <c r="P101" s="300"/>
      <c r="Q101" s="300"/>
      <c r="R101" s="300"/>
      <c r="S101" s="300"/>
      <c r="T101" s="300"/>
      <c r="U101" s="301"/>
      <c r="V101" s="154"/>
      <c r="W101" s="154"/>
    </row>
    <row r="102" spans="1:23" hidden="1" x14ac:dyDescent="0.2">
      <c r="A102" s="162"/>
      <c r="B102" s="112">
        <v>8</v>
      </c>
      <c r="C102" s="298"/>
      <c r="D102" s="298"/>
      <c r="E102" s="298"/>
      <c r="F102" s="298"/>
      <c r="G102" s="298"/>
      <c r="H102" s="298"/>
      <c r="I102" s="298"/>
      <c r="J102" s="154"/>
      <c r="K102" s="160"/>
      <c r="L102" s="164"/>
      <c r="M102" s="162"/>
      <c r="N102" s="112">
        <v>8</v>
      </c>
      <c r="O102" s="299"/>
      <c r="P102" s="300"/>
      <c r="Q102" s="300"/>
      <c r="R102" s="300"/>
      <c r="S102" s="300"/>
      <c r="T102" s="300"/>
      <c r="U102" s="301"/>
      <c r="V102" s="154"/>
      <c r="W102" s="154"/>
    </row>
    <row r="103" spans="1:23" ht="15" hidden="1" x14ac:dyDescent="0.25">
      <c r="A103" s="162"/>
      <c r="B103" s="280" t="s">
        <v>174</v>
      </c>
      <c r="C103" s="281"/>
      <c r="D103" s="281"/>
      <c r="E103" s="281"/>
      <c r="F103" s="281"/>
      <c r="G103" s="281"/>
      <c r="H103" s="281"/>
      <c r="I103" s="282"/>
      <c r="J103" s="155">
        <f>SUM(J95:J102)</f>
        <v>0</v>
      </c>
      <c r="K103" s="155"/>
      <c r="L103" s="165"/>
      <c r="M103" s="162"/>
      <c r="N103" s="280" t="s">
        <v>174</v>
      </c>
      <c r="O103" s="281"/>
      <c r="P103" s="281"/>
      <c r="Q103" s="281"/>
      <c r="R103" s="281"/>
      <c r="S103" s="281"/>
      <c r="T103" s="281"/>
      <c r="U103" s="282"/>
      <c r="V103" s="155">
        <f>SUM(V95:V102)</f>
        <v>0</v>
      </c>
      <c r="W103" s="112"/>
    </row>
    <row r="104" spans="1:23" hidden="1" x14ac:dyDescent="0.2">
      <c r="A104" s="160"/>
      <c r="B104" s="277" t="s">
        <v>175</v>
      </c>
      <c r="C104" s="278"/>
      <c r="D104" s="278"/>
      <c r="E104" s="278"/>
      <c r="F104" s="278"/>
      <c r="G104" s="278"/>
      <c r="H104" s="278"/>
      <c r="I104" s="278"/>
      <c r="J104" s="278"/>
      <c r="K104" s="279"/>
      <c r="L104" s="161"/>
      <c r="M104" s="160"/>
      <c r="N104" s="283" t="s">
        <v>175</v>
      </c>
      <c r="O104" s="284"/>
      <c r="P104" s="284"/>
      <c r="Q104" s="284"/>
      <c r="R104" s="284"/>
      <c r="S104" s="284"/>
      <c r="T104" s="284"/>
      <c r="U104" s="284"/>
      <c r="V104" s="284"/>
      <c r="W104" s="284"/>
    </row>
    <row r="105" spans="1:23" hidden="1" x14ac:dyDescent="0.2">
      <c r="A105" s="162"/>
      <c r="B105" s="112">
        <v>1</v>
      </c>
      <c r="C105" s="288" t="s">
        <v>176</v>
      </c>
      <c r="D105" s="289"/>
      <c r="E105" s="289"/>
      <c r="F105" s="289"/>
      <c r="G105" s="289"/>
      <c r="H105" s="289"/>
      <c r="I105" s="290"/>
      <c r="J105" s="154"/>
      <c r="K105" s="160"/>
      <c r="L105" s="164"/>
      <c r="M105" s="162"/>
      <c r="N105" s="112">
        <v>1</v>
      </c>
      <c r="O105" s="288" t="s">
        <v>177</v>
      </c>
      <c r="P105" s="289"/>
      <c r="Q105" s="289"/>
      <c r="R105" s="289"/>
      <c r="S105" s="289"/>
      <c r="T105" s="289"/>
      <c r="U105" s="290"/>
      <c r="V105" s="154"/>
      <c r="W105" s="154"/>
    </row>
    <row r="106" spans="1:23" hidden="1" x14ac:dyDescent="0.2">
      <c r="A106" s="162"/>
      <c r="B106" s="112">
        <v>2</v>
      </c>
      <c r="C106" s="276" t="s">
        <v>178</v>
      </c>
      <c r="D106" s="276"/>
      <c r="E106" s="276"/>
      <c r="F106" s="276"/>
      <c r="G106" s="276"/>
      <c r="H106" s="276"/>
      <c r="I106" s="276"/>
      <c r="J106" s="154"/>
      <c r="K106" s="160"/>
      <c r="L106" s="164"/>
      <c r="M106" s="162"/>
      <c r="N106" s="112">
        <v>2</v>
      </c>
      <c r="O106" s="276" t="s">
        <v>186</v>
      </c>
      <c r="P106" s="276"/>
      <c r="Q106" s="276"/>
      <c r="R106" s="276"/>
      <c r="S106" s="276"/>
      <c r="T106" s="276"/>
      <c r="U106" s="276"/>
      <c r="V106" s="154"/>
      <c r="W106" s="154"/>
    </row>
    <row r="107" spans="1:23" hidden="1" x14ac:dyDescent="0.2">
      <c r="A107" s="162"/>
      <c r="B107" s="112">
        <v>3</v>
      </c>
      <c r="C107" s="294"/>
      <c r="D107" s="294"/>
      <c r="E107" s="294"/>
      <c r="F107" s="294"/>
      <c r="G107" s="294"/>
      <c r="H107" s="294"/>
      <c r="I107" s="294"/>
      <c r="J107" s="154"/>
      <c r="K107" s="160"/>
      <c r="L107" s="164"/>
      <c r="M107" s="162"/>
      <c r="N107" s="112">
        <v>3</v>
      </c>
      <c r="O107" s="276" t="s">
        <v>178</v>
      </c>
      <c r="P107" s="276"/>
      <c r="Q107" s="276"/>
      <c r="R107" s="276"/>
      <c r="S107" s="276"/>
      <c r="T107" s="276"/>
      <c r="U107" s="276"/>
      <c r="V107" s="154"/>
      <c r="W107" s="154"/>
    </row>
    <row r="108" spans="1:23" hidden="1" x14ac:dyDescent="0.2">
      <c r="A108" s="162"/>
      <c r="B108" s="112">
        <v>4</v>
      </c>
      <c r="C108" s="294"/>
      <c r="D108" s="294"/>
      <c r="E108" s="294"/>
      <c r="F108" s="294"/>
      <c r="G108" s="294"/>
      <c r="H108" s="294"/>
      <c r="I108" s="294"/>
      <c r="J108" s="154"/>
      <c r="K108" s="160"/>
      <c r="L108" s="164"/>
      <c r="M108" s="162"/>
      <c r="N108" s="112">
        <v>4</v>
      </c>
      <c r="O108" s="295"/>
      <c r="P108" s="296"/>
      <c r="Q108" s="296"/>
      <c r="R108" s="296"/>
      <c r="S108" s="296"/>
      <c r="T108" s="296"/>
      <c r="U108" s="297"/>
      <c r="V108" s="154"/>
      <c r="W108" s="154"/>
    </row>
    <row r="109" spans="1:23" hidden="1" x14ac:dyDescent="0.2">
      <c r="A109" s="162"/>
      <c r="B109" s="112">
        <v>5</v>
      </c>
      <c r="C109" s="298"/>
      <c r="D109" s="298"/>
      <c r="E109" s="298"/>
      <c r="F109" s="298"/>
      <c r="G109" s="298"/>
      <c r="H109" s="298"/>
      <c r="I109" s="298"/>
      <c r="J109" s="154"/>
      <c r="K109" s="160"/>
      <c r="L109" s="164"/>
      <c r="M109" s="162"/>
      <c r="N109" s="112">
        <v>5</v>
      </c>
      <c r="O109" s="299"/>
      <c r="P109" s="300"/>
      <c r="Q109" s="300"/>
      <c r="R109" s="300"/>
      <c r="S109" s="300"/>
      <c r="T109" s="300"/>
      <c r="U109" s="301"/>
      <c r="V109" s="154"/>
      <c r="W109" s="154"/>
    </row>
    <row r="110" spans="1:23" hidden="1" x14ac:dyDescent="0.2">
      <c r="A110" s="162"/>
      <c r="B110" s="112">
        <v>6</v>
      </c>
      <c r="C110" s="298"/>
      <c r="D110" s="298"/>
      <c r="E110" s="298"/>
      <c r="F110" s="298"/>
      <c r="G110" s="298"/>
      <c r="H110" s="298"/>
      <c r="I110" s="298"/>
      <c r="J110" s="154"/>
      <c r="K110" s="160"/>
      <c r="L110" s="164"/>
      <c r="M110" s="162"/>
      <c r="N110" s="112">
        <v>6</v>
      </c>
      <c r="O110" s="299"/>
      <c r="P110" s="300"/>
      <c r="Q110" s="300"/>
      <c r="R110" s="300"/>
      <c r="S110" s="300"/>
      <c r="T110" s="300"/>
      <c r="U110" s="301"/>
      <c r="V110" s="154"/>
      <c r="W110" s="154"/>
    </row>
    <row r="111" spans="1:23" hidden="1" x14ac:dyDescent="0.2">
      <c r="A111" s="162"/>
      <c r="B111" s="112">
        <v>7</v>
      </c>
      <c r="C111" s="298"/>
      <c r="D111" s="298"/>
      <c r="E111" s="298"/>
      <c r="F111" s="298"/>
      <c r="G111" s="298"/>
      <c r="H111" s="298"/>
      <c r="I111" s="298"/>
      <c r="J111" s="154"/>
      <c r="K111" s="160"/>
      <c r="L111" s="164"/>
      <c r="M111" s="162"/>
      <c r="N111" s="112">
        <v>7</v>
      </c>
      <c r="O111" s="299"/>
      <c r="P111" s="300"/>
      <c r="Q111" s="300"/>
      <c r="R111" s="300"/>
      <c r="S111" s="300"/>
      <c r="T111" s="300"/>
      <c r="U111" s="301"/>
      <c r="V111" s="154"/>
      <c r="W111" s="154"/>
    </row>
    <row r="112" spans="1:23" hidden="1" x14ac:dyDescent="0.2">
      <c r="A112" s="162"/>
      <c r="B112" s="112">
        <v>8</v>
      </c>
      <c r="C112" s="298"/>
      <c r="D112" s="298"/>
      <c r="E112" s="298"/>
      <c r="F112" s="298"/>
      <c r="G112" s="298"/>
      <c r="H112" s="298"/>
      <c r="I112" s="298"/>
      <c r="J112" s="154"/>
      <c r="K112" s="160"/>
      <c r="L112" s="164"/>
      <c r="M112" s="162"/>
      <c r="N112" s="112">
        <v>8</v>
      </c>
      <c r="O112" s="299"/>
      <c r="P112" s="300"/>
      <c r="Q112" s="300"/>
      <c r="R112" s="300"/>
      <c r="S112" s="300"/>
      <c r="T112" s="300"/>
      <c r="U112" s="301"/>
      <c r="V112" s="154"/>
      <c r="W112" s="154"/>
    </row>
    <row r="113" spans="1:23" ht="15" hidden="1" x14ac:dyDescent="0.25">
      <c r="A113" s="162"/>
      <c r="B113" s="280" t="s">
        <v>180</v>
      </c>
      <c r="C113" s="281"/>
      <c r="D113" s="281"/>
      <c r="E113" s="281"/>
      <c r="F113" s="281"/>
      <c r="G113" s="281"/>
      <c r="H113" s="281"/>
      <c r="I113" s="282"/>
      <c r="J113" s="155">
        <f>SUM(J105:J112)</f>
        <v>0</v>
      </c>
      <c r="K113" s="166"/>
      <c r="L113" s="166"/>
      <c r="M113" s="162"/>
      <c r="N113" s="280" t="s">
        <v>180</v>
      </c>
      <c r="O113" s="281"/>
      <c r="P113" s="281"/>
      <c r="Q113" s="281"/>
      <c r="R113" s="281"/>
      <c r="S113" s="281"/>
      <c r="T113" s="281"/>
      <c r="U113" s="282"/>
      <c r="V113" s="155">
        <f>SUM(V105:V112)</f>
        <v>0</v>
      </c>
    </row>
    <row r="114" spans="1:23" ht="29.65" hidden="1" customHeight="1" x14ac:dyDescent="0.25">
      <c r="A114" s="167"/>
      <c r="B114" s="291" t="s">
        <v>181</v>
      </c>
      <c r="C114" s="292"/>
      <c r="D114" s="292"/>
      <c r="E114" s="292"/>
      <c r="F114" s="292"/>
      <c r="G114" s="292"/>
      <c r="H114" s="292"/>
      <c r="I114" s="293"/>
      <c r="J114" s="155">
        <f>J113+J103</f>
        <v>0</v>
      </c>
      <c r="K114" s="166"/>
      <c r="L114" s="166"/>
      <c r="M114" s="167"/>
      <c r="N114" s="291" t="s">
        <v>181</v>
      </c>
      <c r="O114" s="292"/>
      <c r="P114" s="292"/>
      <c r="Q114" s="292"/>
      <c r="R114" s="292"/>
      <c r="S114" s="292"/>
      <c r="T114" s="292"/>
      <c r="U114" s="293"/>
      <c r="V114" s="155">
        <f>V113+V103</f>
        <v>0</v>
      </c>
    </row>
    <row r="115" spans="1:23" ht="15" hidden="1" x14ac:dyDescent="0.25">
      <c r="B115" s="168"/>
      <c r="C115" s="168"/>
      <c r="D115" s="168"/>
      <c r="E115" s="168"/>
      <c r="F115" s="168"/>
      <c r="G115" s="168"/>
      <c r="H115" s="168"/>
      <c r="I115" s="168"/>
      <c r="J115" s="166"/>
      <c r="K115" s="166"/>
      <c r="L115" s="166"/>
      <c r="M115" s="5"/>
      <c r="N115" s="169"/>
      <c r="O115" s="169"/>
      <c r="P115" s="169"/>
      <c r="Q115" s="169"/>
      <c r="R115" s="169"/>
      <c r="S115" s="169"/>
      <c r="T115" s="169"/>
      <c r="U115" s="169"/>
      <c r="V115" s="166"/>
    </row>
    <row r="116" spans="1:23" hidden="1" x14ac:dyDescent="0.2">
      <c r="J116" s="5"/>
      <c r="P116" s="148"/>
    </row>
    <row r="117" spans="1:23" ht="15" hidden="1" x14ac:dyDescent="0.25">
      <c r="A117" s="158"/>
      <c r="B117" s="266" t="s">
        <v>151</v>
      </c>
      <c r="C117" s="267"/>
      <c r="D117" s="267"/>
      <c r="E117" s="267"/>
      <c r="F117" s="267"/>
      <c r="G117" s="267"/>
      <c r="H117" s="267"/>
      <c r="I117" s="267"/>
      <c r="J117" s="267"/>
      <c r="K117" s="268"/>
      <c r="L117" s="150"/>
      <c r="M117" s="158"/>
      <c r="N117" s="269" t="s">
        <v>134</v>
      </c>
      <c r="O117" s="269"/>
      <c r="P117" s="269"/>
      <c r="Q117" s="269"/>
      <c r="R117" s="269"/>
      <c r="S117" s="269"/>
      <c r="T117" s="269"/>
      <c r="U117" s="269"/>
      <c r="V117" s="269"/>
      <c r="W117" s="269"/>
    </row>
    <row r="118" spans="1:23" ht="30" hidden="1" x14ac:dyDescent="0.25">
      <c r="A118" s="159" t="s">
        <v>16</v>
      </c>
      <c r="B118" s="270" t="s">
        <v>152</v>
      </c>
      <c r="C118" s="270"/>
      <c r="D118" s="270"/>
      <c r="E118" s="270"/>
      <c r="F118" s="270"/>
      <c r="G118" s="270"/>
      <c r="H118" s="270"/>
      <c r="I118" s="270"/>
      <c r="J118" s="113" t="s">
        <v>106</v>
      </c>
      <c r="K118" s="113" t="s">
        <v>172</v>
      </c>
      <c r="L118" s="62"/>
      <c r="M118" s="159" t="s">
        <v>16</v>
      </c>
      <c r="N118" s="270" t="s">
        <v>152</v>
      </c>
      <c r="O118" s="270"/>
      <c r="P118" s="270"/>
      <c r="Q118" s="270"/>
      <c r="R118" s="270"/>
      <c r="S118" s="270"/>
      <c r="T118" s="270"/>
      <c r="U118" s="270"/>
      <c r="V118" s="113" t="s">
        <v>106</v>
      </c>
      <c r="W118" s="152" t="s">
        <v>172</v>
      </c>
    </row>
    <row r="119" spans="1:23" hidden="1" x14ac:dyDescent="0.2">
      <c r="A119" s="160"/>
      <c r="B119" s="277" t="s">
        <v>182</v>
      </c>
      <c r="C119" s="278"/>
      <c r="D119" s="278"/>
      <c r="E119" s="278"/>
      <c r="F119" s="278"/>
      <c r="G119" s="278"/>
      <c r="H119" s="278"/>
      <c r="I119" s="278"/>
      <c r="J119" s="278"/>
      <c r="K119" s="279"/>
      <c r="L119" s="161"/>
      <c r="M119" s="160"/>
      <c r="N119" s="277" t="s">
        <v>182</v>
      </c>
      <c r="O119" s="278"/>
      <c r="P119" s="278"/>
      <c r="Q119" s="278"/>
      <c r="R119" s="278"/>
      <c r="S119" s="278"/>
      <c r="T119" s="278"/>
      <c r="U119" s="278"/>
      <c r="V119" s="278"/>
      <c r="W119" s="279"/>
    </row>
    <row r="120" spans="1:23" hidden="1" x14ac:dyDescent="0.2">
      <c r="A120" s="162"/>
      <c r="B120" s="112">
        <v>1</v>
      </c>
      <c r="C120" s="288" t="s">
        <v>183</v>
      </c>
      <c r="D120" s="289"/>
      <c r="E120" s="289"/>
      <c r="F120" s="289"/>
      <c r="G120" s="289"/>
      <c r="H120" s="289"/>
      <c r="I120" s="290"/>
      <c r="J120" s="154"/>
      <c r="K120" s="160"/>
      <c r="L120" s="164"/>
      <c r="M120" s="162"/>
      <c r="N120" s="112">
        <v>1</v>
      </c>
      <c r="O120" s="288" t="s">
        <v>184</v>
      </c>
      <c r="P120" s="289"/>
      <c r="Q120" s="289"/>
      <c r="R120" s="289"/>
      <c r="S120" s="289"/>
      <c r="T120" s="289"/>
      <c r="U120" s="290"/>
      <c r="V120" s="154"/>
      <c r="W120" s="154"/>
    </row>
    <row r="121" spans="1:23" hidden="1" x14ac:dyDescent="0.2">
      <c r="A121" s="162"/>
      <c r="B121" s="112">
        <v>2</v>
      </c>
      <c r="C121" s="276" t="s">
        <v>185</v>
      </c>
      <c r="D121" s="276"/>
      <c r="E121" s="276"/>
      <c r="F121" s="276"/>
      <c r="G121" s="276"/>
      <c r="H121" s="276"/>
      <c r="I121" s="276"/>
      <c r="J121" s="154"/>
      <c r="K121" s="160"/>
      <c r="L121" s="164"/>
      <c r="M121" s="162"/>
      <c r="N121" s="112">
        <v>2</v>
      </c>
      <c r="O121" s="276" t="s">
        <v>186</v>
      </c>
      <c r="P121" s="276"/>
      <c r="Q121" s="276"/>
      <c r="R121" s="276"/>
      <c r="S121" s="276"/>
      <c r="T121" s="276"/>
      <c r="U121" s="276"/>
      <c r="V121" s="154"/>
      <c r="W121" s="154"/>
    </row>
    <row r="122" spans="1:23" hidden="1" x14ac:dyDescent="0.2">
      <c r="A122" s="162"/>
      <c r="B122" s="112">
        <v>3</v>
      </c>
      <c r="C122" s="294"/>
      <c r="D122" s="294"/>
      <c r="E122" s="294"/>
      <c r="F122" s="294"/>
      <c r="G122" s="294"/>
      <c r="H122" s="294"/>
      <c r="I122" s="294"/>
      <c r="J122" s="154"/>
      <c r="K122" s="160"/>
      <c r="L122" s="164"/>
      <c r="M122" s="162"/>
      <c r="N122" s="112">
        <v>3</v>
      </c>
      <c r="O122" s="276" t="s">
        <v>185</v>
      </c>
      <c r="P122" s="276"/>
      <c r="Q122" s="276"/>
      <c r="R122" s="276"/>
      <c r="S122" s="276"/>
      <c r="T122" s="276"/>
      <c r="U122" s="276"/>
      <c r="V122" s="154"/>
      <c r="W122" s="154"/>
    </row>
    <row r="123" spans="1:23" hidden="1" x14ac:dyDescent="0.2">
      <c r="A123" s="162"/>
      <c r="B123" s="112">
        <v>4</v>
      </c>
      <c r="C123" s="294"/>
      <c r="D123" s="294"/>
      <c r="E123" s="294"/>
      <c r="F123" s="294"/>
      <c r="G123" s="294"/>
      <c r="H123" s="294"/>
      <c r="I123" s="294"/>
      <c r="J123" s="154"/>
      <c r="K123" s="160"/>
      <c r="L123" s="164"/>
      <c r="M123" s="162"/>
      <c r="N123" s="112">
        <v>4</v>
      </c>
      <c r="O123" s="295"/>
      <c r="P123" s="296"/>
      <c r="Q123" s="296"/>
      <c r="R123" s="296"/>
      <c r="S123" s="296"/>
      <c r="T123" s="296"/>
      <c r="U123" s="297"/>
      <c r="V123" s="154"/>
      <c r="W123" s="154"/>
    </row>
    <row r="124" spans="1:23" hidden="1" x14ac:dyDescent="0.2">
      <c r="A124" s="162"/>
      <c r="B124" s="112">
        <v>5</v>
      </c>
      <c r="C124" s="298"/>
      <c r="D124" s="298"/>
      <c r="E124" s="298"/>
      <c r="F124" s="298"/>
      <c r="G124" s="298"/>
      <c r="H124" s="298"/>
      <c r="I124" s="298"/>
      <c r="J124" s="154"/>
      <c r="K124" s="160"/>
      <c r="L124" s="164"/>
      <c r="M124" s="162"/>
      <c r="N124" s="112">
        <v>5</v>
      </c>
      <c r="O124" s="299"/>
      <c r="P124" s="300"/>
      <c r="Q124" s="300"/>
      <c r="R124" s="300"/>
      <c r="S124" s="300"/>
      <c r="T124" s="300"/>
      <c r="U124" s="301"/>
      <c r="V124" s="154"/>
      <c r="W124" s="154"/>
    </row>
    <row r="125" spans="1:23" hidden="1" x14ac:dyDescent="0.2">
      <c r="A125" s="162"/>
      <c r="B125" s="112">
        <v>6</v>
      </c>
      <c r="C125" s="298"/>
      <c r="D125" s="298"/>
      <c r="E125" s="298"/>
      <c r="F125" s="298"/>
      <c r="G125" s="298"/>
      <c r="H125" s="298"/>
      <c r="I125" s="298"/>
      <c r="J125" s="154"/>
      <c r="K125" s="160"/>
      <c r="L125" s="164"/>
      <c r="M125" s="162"/>
      <c r="N125" s="112">
        <v>6</v>
      </c>
      <c r="O125" s="299"/>
      <c r="P125" s="300"/>
      <c r="Q125" s="300"/>
      <c r="R125" s="300"/>
      <c r="S125" s="300"/>
      <c r="T125" s="300"/>
      <c r="U125" s="301"/>
      <c r="V125" s="154"/>
      <c r="W125" s="154"/>
    </row>
    <row r="126" spans="1:23" hidden="1" x14ac:dyDescent="0.2">
      <c r="A126" s="162"/>
      <c r="B126" s="112">
        <v>7</v>
      </c>
      <c r="C126" s="298"/>
      <c r="D126" s="298"/>
      <c r="E126" s="298"/>
      <c r="F126" s="298"/>
      <c r="G126" s="298"/>
      <c r="H126" s="298"/>
      <c r="I126" s="298"/>
      <c r="J126" s="154"/>
      <c r="K126" s="160"/>
      <c r="L126" s="164"/>
      <c r="M126" s="162"/>
      <c r="N126" s="112">
        <v>7</v>
      </c>
      <c r="O126" s="299"/>
      <c r="P126" s="300"/>
      <c r="Q126" s="300"/>
      <c r="R126" s="300"/>
      <c r="S126" s="300"/>
      <c r="T126" s="300"/>
      <c r="U126" s="301"/>
      <c r="V126" s="154"/>
      <c r="W126" s="154"/>
    </row>
    <row r="127" spans="1:23" hidden="1" x14ac:dyDescent="0.2">
      <c r="A127" s="162"/>
      <c r="B127" s="112">
        <v>8</v>
      </c>
      <c r="C127" s="298"/>
      <c r="D127" s="298"/>
      <c r="E127" s="298"/>
      <c r="F127" s="298"/>
      <c r="G127" s="298"/>
      <c r="H127" s="298"/>
      <c r="I127" s="298"/>
      <c r="J127" s="154"/>
      <c r="K127" s="160"/>
      <c r="L127" s="164"/>
      <c r="M127" s="162"/>
      <c r="N127" s="112">
        <v>8</v>
      </c>
      <c r="O127" s="299"/>
      <c r="P127" s="300"/>
      <c r="Q127" s="300"/>
      <c r="R127" s="300"/>
      <c r="S127" s="300"/>
      <c r="T127" s="300"/>
      <c r="U127" s="301"/>
      <c r="V127" s="154"/>
      <c r="W127" s="154"/>
    </row>
    <row r="128" spans="1:23" ht="15" hidden="1" x14ac:dyDescent="0.25">
      <c r="A128" s="162"/>
      <c r="B128" s="280" t="s">
        <v>174</v>
      </c>
      <c r="C128" s="281"/>
      <c r="D128" s="281"/>
      <c r="E128" s="281"/>
      <c r="F128" s="281"/>
      <c r="G128" s="281"/>
      <c r="H128" s="281"/>
      <c r="I128" s="282"/>
      <c r="J128" s="155">
        <f>SUM(J120:J127)</f>
        <v>0</v>
      </c>
      <c r="K128" s="155"/>
      <c r="L128" s="165"/>
      <c r="M128" s="162"/>
      <c r="N128" s="280" t="s">
        <v>174</v>
      </c>
      <c r="O128" s="281"/>
      <c r="P128" s="281"/>
      <c r="Q128" s="281"/>
      <c r="R128" s="281"/>
      <c r="S128" s="281"/>
      <c r="T128" s="281"/>
      <c r="U128" s="282"/>
      <c r="V128" s="155">
        <f>SUM(V120:V127)</f>
        <v>0</v>
      </c>
      <c r="W128" s="112"/>
    </row>
    <row r="129" spans="1:23" hidden="1" x14ac:dyDescent="0.2">
      <c r="A129" s="160"/>
      <c r="B129" s="277" t="s">
        <v>175</v>
      </c>
      <c r="C129" s="278"/>
      <c r="D129" s="278"/>
      <c r="E129" s="278"/>
      <c r="F129" s="278"/>
      <c r="G129" s="278"/>
      <c r="H129" s="278"/>
      <c r="I129" s="278"/>
      <c r="J129" s="278"/>
      <c r="K129" s="279"/>
      <c r="L129" s="161"/>
      <c r="M129" s="160"/>
      <c r="N129" s="283" t="s">
        <v>175</v>
      </c>
      <c r="O129" s="284"/>
      <c r="P129" s="284"/>
      <c r="Q129" s="284"/>
      <c r="R129" s="284"/>
      <c r="S129" s="284"/>
      <c r="T129" s="284"/>
      <c r="U129" s="284"/>
      <c r="V129" s="284"/>
      <c r="W129" s="284"/>
    </row>
    <row r="130" spans="1:23" hidden="1" x14ac:dyDescent="0.2">
      <c r="A130" s="162"/>
      <c r="B130" s="112">
        <v>1</v>
      </c>
      <c r="C130" s="288" t="s">
        <v>176</v>
      </c>
      <c r="D130" s="289"/>
      <c r="E130" s="289"/>
      <c r="F130" s="289"/>
      <c r="G130" s="289"/>
      <c r="H130" s="289"/>
      <c r="I130" s="290"/>
      <c r="J130" s="154"/>
      <c r="K130" s="160"/>
      <c r="L130" s="164"/>
      <c r="M130" s="162"/>
      <c r="N130" s="112">
        <v>1</v>
      </c>
      <c r="O130" s="288" t="s">
        <v>177</v>
      </c>
      <c r="P130" s="289"/>
      <c r="Q130" s="289"/>
      <c r="R130" s="289"/>
      <c r="S130" s="289"/>
      <c r="T130" s="289"/>
      <c r="U130" s="290"/>
      <c r="V130" s="154"/>
      <c r="W130" s="154"/>
    </row>
    <row r="131" spans="1:23" hidden="1" x14ac:dyDescent="0.2">
      <c r="A131" s="162"/>
      <c r="B131" s="112">
        <v>2</v>
      </c>
      <c r="C131" s="276" t="s">
        <v>178</v>
      </c>
      <c r="D131" s="276"/>
      <c r="E131" s="276"/>
      <c r="F131" s="276"/>
      <c r="G131" s="276"/>
      <c r="H131" s="276"/>
      <c r="I131" s="276"/>
      <c r="J131" s="154"/>
      <c r="K131" s="160"/>
      <c r="L131" s="164"/>
      <c r="M131" s="162"/>
      <c r="N131" s="112">
        <v>2</v>
      </c>
      <c r="O131" s="276" t="s">
        <v>186</v>
      </c>
      <c r="P131" s="276"/>
      <c r="Q131" s="276"/>
      <c r="R131" s="276"/>
      <c r="S131" s="276"/>
      <c r="T131" s="276"/>
      <c r="U131" s="276"/>
      <c r="V131" s="154"/>
      <c r="W131" s="154"/>
    </row>
    <row r="132" spans="1:23" hidden="1" x14ac:dyDescent="0.2">
      <c r="A132" s="162"/>
      <c r="B132" s="112">
        <v>3</v>
      </c>
      <c r="C132" s="294"/>
      <c r="D132" s="294"/>
      <c r="E132" s="294"/>
      <c r="F132" s="294"/>
      <c r="G132" s="294"/>
      <c r="H132" s="294"/>
      <c r="I132" s="294"/>
      <c r="J132" s="154"/>
      <c r="K132" s="160"/>
      <c r="L132" s="164"/>
      <c r="M132" s="162"/>
      <c r="N132" s="112">
        <v>3</v>
      </c>
      <c r="O132" s="276" t="s">
        <v>178</v>
      </c>
      <c r="P132" s="276"/>
      <c r="Q132" s="276"/>
      <c r="R132" s="276"/>
      <c r="S132" s="276"/>
      <c r="T132" s="276"/>
      <c r="U132" s="276"/>
      <c r="V132" s="154"/>
      <c r="W132" s="154"/>
    </row>
    <row r="133" spans="1:23" hidden="1" x14ac:dyDescent="0.2">
      <c r="A133" s="162"/>
      <c r="B133" s="112">
        <v>4</v>
      </c>
      <c r="C133" s="294"/>
      <c r="D133" s="294"/>
      <c r="E133" s="294"/>
      <c r="F133" s="294"/>
      <c r="G133" s="294"/>
      <c r="H133" s="294"/>
      <c r="I133" s="294"/>
      <c r="J133" s="154"/>
      <c r="K133" s="160"/>
      <c r="L133" s="164"/>
      <c r="M133" s="162"/>
      <c r="N133" s="112">
        <v>4</v>
      </c>
      <c r="O133" s="295"/>
      <c r="P133" s="296"/>
      <c r="Q133" s="296"/>
      <c r="R133" s="296"/>
      <c r="S133" s="296"/>
      <c r="T133" s="296"/>
      <c r="U133" s="297"/>
      <c r="V133" s="154"/>
      <c r="W133" s="154"/>
    </row>
    <row r="134" spans="1:23" hidden="1" x14ac:dyDescent="0.2">
      <c r="A134" s="162"/>
      <c r="B134" s="112">
        <v>5</v>
      </c>
      <c r="C134" s="298"/>
      <c r="D134" s="298"/>
      <c r="E134" s="298"/>
      <c r="F134" s="298"/>
      <c r="G134" s="298"/>
      <c r="H134" s="298"/>
      <c r="I134" s="298"/>
      <c r="J134" s="154"/>
      <c r="K134" s="160"/>
      <c r="L134" s="164"/>
      <c r="M134" s="162"/>
      <c r="N134" s="112">
        <v>5</v>
      </c>
      <c r="O134" s="299"/>
      <c r="P134" s="300"/>
      <c r="Q134" s="300"/>
      <c r="R134" s="300"/>
      <c r="S134" s="300"/>
      <c r="T134" s="300"/>
      <c r="U134" s="301"/>
      <c r="V134" s="154"/>
      <c r="W134" s="154"/>
    </row>
    <row r="135" spans="1:23" hidden="1" x14ac:dyDescent="0.2">
      <c r="A135" s="162"/>
      <c r="B135" s="112">
        <v>6</v>
      </c>
      <c r="C135" s="298"/>
      <c r="D135" s="298"/>
      <c r="E135" s="298"/>
      <c r="F135" s="298"/>
      <c r="G135" s="298"/>
      <c r="H135" s="298"/>
      <c r="I135" s="298"/>
      <c r="J135" s="154"/>
      <c r="K135" s="160"/>
      <c r="L135" s="164"/>
      <c r="M135" s="162"/>
      <c r="N135" s="112">
        <v>6</v>
      </c>
      <c r="O135" s="299"/>
      <c r="P135" s="300"/>
      <c r="Q135" s="300"/>
      <c r="R135" s="300"/>
      <c r="S135" s="300"/>
      <c r="T135" s="300"/>
      <c r="U135" s="301"/>
      <c r="V135" s="154"/>
      <c r="W135" s="154"/>
    </row>
    <row r="136" spans="1:23" hidden="1" x14ac:dyDescent="0.2">
      <c r="A136" s="162"/>
      <c r="B136" s="112">
        <v>7</v>
      </c>
      <c r="C136" s="298"/>
      <c r="D136" s="298"/>
      <c r="E136" s="298"/>
      <c r="F136" s="298"/>
      <c r="G136" s="298"/>
      <c r="H136" s="298"/>
      <c r="I136" s="298"/>
      <c r="J136" s="154"/>
      <c r="K136" s="160"/>
      <c r="L136" s="164"/>
      <c r="M136" s="162"/>
      <c r="N136" s="112">
        <v>7</v>
      </c>
      <c r="O136" s="299"/>
      <c r="P136" s="300"/>
      <c r="Q136" s="300"/>
      <c r="R136" s="300"/>
      <c r="S136" s="300"/>
      <c r="T136" s="300"/>
      <c r="U136" s="301"/>
      <c r="V136" s="154"/>
      <c r="W136" s="154"/>
    </row>
    <row r="137" spans="1:23" hidden="1" x14ac:dyDescent="0.2">
      <c r="A137" s="162"/>
      <c r="B137" s="112">
        <v>8</v>
      </c>
      <c r="C137" s="298"/>
      <c r="D137" s="298"/>
      <c r="E137" s="298"/>
      <c r="F137" s="298"/>
      <c r="G137" s="298"/>
      <c r="H137" s="298"/>
      <c r="I137" s="298"/>
      <c r="J137" s="154"/>
      <c r="K137" s="160"/>
      <c r="L137" s="164"/>
      <c r="M137" s="162"/>
      <c r="N137" s="112">
        <v>8</v>
      </c>
      <c r="O137" s="299"/>
      <c r="P137" s="300"/>
      <c r="Q137" s="300"/>
      <c r="R137" s="300"/>
      <c r="S137" s="300"/>
      <c r="T137" s="300"/>
      <c r="U137" s="301"/>
      <c r="V137" s="154"/>
      <c r="W137" s="154"/>
    </row>
    <row r="138" spans="1:23" ht="15" hidden="1" x14ac:dyDescent="0.25">
      <c r="A138" s="162"/>
      <c r="B138" s="280" t="s">
        <v>180</v>
      </c>
      <c r="C138" s="281"/>
      <c r="D138" s="281"/>
      <c r="E138" s="281"/>
      <c r="F138" s="281"/>
      <c r="G138" s="281"/>
      <c r="H138" s="281"/>
      <c r="I138" s="282"/>
      <c r="J138" s="155">
        <f>SUM(J130:J137)</f>
        <v>0</v>
      </c>
      <c r="K138" s="166"/>
      <c r="L138" s="166"/>
      <c r="M138" s="162"/>
      <c r="N138" s="280" t="s">
        <v>180</v>
      </c>
      <c r="O138" s="281"/>
      <c r="P138" s="281"/>
      <c r="Q138" s="281"/>
      <c r="R138" s="281"/>
      <c r="S138" s="281"/>
      <c r="T138" s="281"/>
      <c r="U138" s="282"/>
      <c r="V138" s="155">
        <f>SUM(V130:V137)</f>
        <v>0</v>
      </c>
    </row>
    <row r="139" spans="1:23" ht="29.65" hidden="1" customHeight="1" x14ac:dyDescent="0.25">
      <c r="A139" s="167"/>
      <c r="B139" s="291" t="s">
        <v>181</v>
      </c>
      <c r="C139" s="292"/>
      <c r="D139" s="292"/>
      <c r="E139" s="292"/>
      <c r="F139" s="292"/>
      <c r="G139" s="292"/>
      <c r="H139" s="292"/>
      <c r="I139" s="293"/>
      <c r="J139" s="155">
        <f>J138+J128</f>
        <v>0</v>
      </c>
      <c r="K139" s="166"/>
      <c r="L139" s="166"/>
      <c r="M139" s="167"/>
      <c r="N139" s="291" t="s">
        <v>181</v>
      </c>
      <c r="O139" s="292"/>
      <c r="P139" s="292"/>
      <c r="Q139" s="292"/>
      <c r="R139" s="292"/>
      <c r="S139" s="292"/>
      <c r="T139" s="292"/>
      <c r="U139" s="293"/>
      <c r="V139" s="155">
        <f>V138+V128</f>
        <v>0</v>
      </c>
    </row>
    <row r="140" spans="1:23" ht="15" hidden="1" x14ac:dyDescent="0.25">
      <c r="B140" s="168"/>
      <c r="C140" s="168"/>
      <c r="D140" s="168"/>
      <c r="E140" s="168"/>
      <c r="F140" s="168"/>
      <c r="G140" s="168"/>
      <c r="H140" s="168"/>
      <c r="I140" s="168"/>
      <c r="J140" s="166"/>
      <c r="K140" s="166"/>
      <c r="L140" s="166"/>
      <c r="M140" s="5"/>
      <c r="N140" s="169"/>
      <c r="O140" s="169"/>
      <c r="P140" s="169"/>
      <c r="Q140" s="169"/>
      <c r="R140" s="169"/>
      <c r="S140" s="169"/>
      <c r="T140" s="169"/>
      <c r="U140" s="169"/>
      <c r="V140" s="166"/>
    </row>
    <row r="141" spans="1:23" hidden="1" x14ac:dyDescent="0.2">
      <c r="J141" s="5"/>
      <c r="P141" s="148"/>
    </row>
    <row r="142" spans="1:23" ht="15" hidden="1" x14ac:dyDescent="0.25">
      <c r="A142" s="158"/>
      <c r="B142" s="266" t="s">
        <v>151</v>
      </c>
      <c r="C142" s="267"/>
      <c r="D142" s="267"/>
      <c r="E142" s="267"/>
      <c r="F142" s="267"/>
      <c r="G142" s="267"/>
      <c r="H142" s="267"/>
      <c r="I142" s="267"/>
      <c r="J142" s="267"/>
      <c r="K142" s="268"/>
      <c r="L142" s="150"/>
      <c r="M142" s="158"/>
      <c r="N142" s="269" t="s">
        <v>134</v>
      </c>
      <c r="O142" s="269"/>
      <c r="P142" s="269"/>
      <c r="Q142" s="269"/>
      <c r="R142" s="269"/>
      <c r="S142" s="269"/>
      <c r="T142" s="269"/>
      <c r="U142" s="269"/>
      <c r="V142" s="269"/>
      <c r="W142" s="269"/>
    </row>
    <row r="143" spans="1:23" ht="30" hidden="1" x14ac:dyDescent="0.25">
      <c r="A143" s="159" t="s">
        <v>16</v>
      </c>
      <c r="B143" s="270" t="s">
        <v>152</v>
      </c>
      <c r="C143" s="270"/>
      <c r="D143" s="270"/>
      <c r="E143" s="270"/>
      <c r="F143" s="270"/>
      <c r="G143" s="270"/>
      <c r="H143" s="270"/>
      <c r="I143" s="270"/>
      <c r="J143" s="113" t="s">
        <v>106</v>
      </c>
      <c r="K143" s="113" t="s">
        <v>172</v>
      </c>
      <c r="L143" s="62"/>
      <c r="M143" s="159" t="s">
        <v>16</v>
      </c>
      <c r="N143" s="270" t="s">
        <v>152</v>
      </c>
      <c r="O143" s="270"/>
      <c r="P143" s="270"/>
      <c r="Q143" s="270"/>
      <c r="R143" s="270"/>
      <c r="S143" s="270"/>
      <c r="T143" s="270"/>
      <c r="U143" s="270"/>
      <c r="V143" s="113" t="s">
        <v>106</v>
      </c>
      <c r="W143" s="152" t="s">
        <v>172</v>
      </c>
    </row>
    <row r="144" spans="1:23" hidden="1" x14ac:dyDescent="0.2">
      <c r="A144" s="160"/>
      <c r="B144" s="277" t="s">
        <v>182</v>
      </c>
      <c r="C144" s="278"/>
      <c r="D144" s="278"/>
      <c r="E144" s="278"/>
      <c r="F144" s="278"/>
      <c r="G144" s="278"/>
      <c r="H144" s="278"/>
      <c r="I144" s="278"/>
      <c r="J144" s="278"/>
      <c r="K144" s="279"/>
      <c r="L144" s="161"/>
      <c r="M144" s="160"/>
      <c r="N144" s="277" t="s">
        <v>182</v>
      </c>
      <c r="O144" s="278"/>
      <c r="P144" s="278"/>
      <c r="Q144" s="278"/>
      <c r="R144" s="278"/>
      <c r="S144" s="278"/>
      <c r="T144" s="278"/>
      <c r="U144" s="278"/>
      <c r="V144" s="278"/>
      <c r="W144" s="279"/>
    </row>
    <row r="145" spans="1:23" hidden="1" x14ac:dyDescent="0.2">
      <c r="A145" s="162"/>
      <c r="B145" s="112">
        <v>1</v>
      </c>
      <c r="C145" s="288" t="s">
        <v>183</v>
      </c>
      <c r="D145" s="289"/>
      <c r="E145" s="289"/>
      <c r="F145" s="289"/>
      <c r="G145" s="289"/>
      <c r="H145" s="289"/>
      <c r="I145" s="290"/>
      <c r="J145" s="154"/>
      <c r="K145" s="160"/>
      <c r="L145" s="164"/>
      <c r="M145" s="162"/>
      <c r="N145" s="112">
        <v>1</v>
      </c>
      <c r="O145" s="288" t="s">
        <v>184</v>
      </c>
      <c r="P145" s="289"/>
      <c r="Q145" s="289"/>
      <c r="R145" s="289"/>
      <c r="S145" s="289"/>
      <c r="T145" s="289"/>
      <c r="U145" s="290"/>
      <c r="V145" s="154"/>
      <c r="W145" s="154"/>
    </row>
    <row r="146" spans="1:23" hidden="1" x14ac:dyDescent="0.2">
      <c r="A146" s="162"/>
      <c r="B146" s="112">
        <v>2</v>
      </c>
      <c r="C146" s="276" t="s">
        <v>185</v>
      </c>
      <c r="D146" s="276"/>
      <c r="E146" s="276"/>
      <c r="F146" s="276"/>
      <c r="G146" s="276"/>
      <c r="H146" s="276"/>
      <c r="I146" s="276"/>
      <c r="J146" s="154"/>
      <c r="K146" s="160"/>
      <c r="L146" s="164"/>
      <c r="M146" s="162"/>
      <c r="N146" s="112">
        <v>2</v>
      </c>
      <c r="O146" s="276" t="s">
        <v>187</v>
      </c>
      <c r="P146" s="276"/>
      <c r="Q146" s="276"/>
      <c r="R146" s="276"/>
      <c r="S146" s="276"/>
      <c r="T146" s="276"/>
      <c r="U146" s="276"/>
      <c r="V146" s="154"/>
      <c r="W146" s="154"/>
    </row>
    <row r="147" spans="1:23" hidden="1" x14ac:dyDescent="0.2">
      <c r="A147" s="162"/>
      <c r="B147" s="112">
        <v>3</v>
      </c>
      <c r="C147" s="294"/>
      <c r="D147" s="294"/>
      <c r="E147" s="294"/>
      <c r="F147" s="294"/>
      <c r="G147" s="294"/>
      <c r="H147" s="294"/>
      <c r="I147" s="294"/>
      <c r="J147" s="154"/>
      <c r="K147" s="160"/>
      <c r="L147" s="164"/>
      <c r="M147" s="162"/>
      <c r="N147" s="112">
        <v>3</v>
      </c>
      <c r="O147" s="276" t="s">
        <v>185</v>
      </c>
      <c r="P147" s="276"/>
      <c r="Q147" s="276"/>
      <c r="R147" s="276"/>
      <c r="S147" s="276"/>
      <c r="T147" s="276"/>
      <c r="U147" s="276"/>
      <c r="V147" s="154"/>
      <c r="W147" s="154"/>
    </row>
    <row r="148" spans="1:23" hidden="1" x14ac:dyDescent="0.2">
      <c r="A148" s="162"/>
      <c r="B148" s="112">
        <v>4</v>
      </c>
      <c r="C148" s="294"/>
      <c r="D148" s="294"/>
      <c r="E148" s="294"/>
      <c r="F148" s="294"/>
      <c r="G148" s="294"/>
      <c r="H148" s="294"/>
      <c r="I148" s="294"/>
      <c r="J148" s="154"/>
      <c r="K148" s="160"/>
      <c r="L148" s="164"/>
      <c r="M148" s="162"/>
      <c r="N148" s="112">
        <v>4</v>
      </c>
      <c r="O148" s="295"/>
      <c r="P148" s="296"/>
      <c r="Q148" s="296"/>
      <c r="R148" s="296"/>
      <c r="S148" s="296"/>
      <c r="T148" s="296"/>
      <c r="U148" s="297"/>
      <c r="V148" s="154"/>
      <c r="W148" s="154"/>
    </row>
    <row r="149" spans="1:23" hidden="1" x14ac:dyDescent="0.2">
      <c r="A149" s="162"/>
      <c r="B149" s="112">
        <v>5</v>
      </c>
      <c r="C149" s="298"/>
      <c r="D149" s="298"/>
      <c r="E149" s="298"/>
      <c r="F149" s="298"/>
      <c r="G149" s="298"/>
      <c r="H149" s="298"/>
      <c r="I149" s="298"/>
      <c r="J149" s="154"/>
      <c r="K149" s="160"/>
      <c r="L149" s="164"/>
      <c r="M149" s="162"/>
      <c r="N149" s="112">
        <v>5</v>
      </c>
      <c r="O149" s="299"/>
      <c r="P149" s="300"/>
      <c r="Q149" s="300"/>
      <c r="R149" s="300"/>
      <c r="S149" s="300"/>
      <c r="T149" s="300"/>
      <c r="U149" s="301"/>
      <c r="V149" s="154"/>
      <c r="W149" s="154"/>
    </row>
    <row r="150" spans="1:23" hidden="1" x14ac:dyDescent="0.2">
      <c r="A150" s="162"/>
      <c r="B150" s="112">
        <v>6</v>
      </c>
      <c r="C150" s="298"/>
      <c r="D150" s="298"/>
      <c r="E150" s="298"/>
      <c r="F150" s="298"/>
      <c r="G150" s="298"/>
      <c r="H150" s="298"/>
      <c r="I150" s="298"/>
      <c r="J150" s="154"/>
      <c r="K150" s="160"/>
      <c r="L150" s="164"/>
      <c r="M150" s="162"/>
      <c r="N150" s="112">
        <v>6</v>
      </c>
      <c r="O150" s="299"/>
      <c r="P150" s="300"/>
      <c r="Q150" s="300"/>
      <c r="R150" s="300"/>
      <c r="S150" s="300"/>
      <c r="T150" s="300"/>
      <c r="U150" s="301"/>
      <c r="V150" s="154"/>
      <c r="W150" s="154"/>
    </row>
    <row r="151" spans="1:23" hidden="1" x14ac:dyDescent="0.2">
      <c r="A151" s="162"/>
      <c r="B151" s="112">
        <v>7</v>
      </c>
      <c r="C151" s="298"/>
      <c r="D151" s="298"/>
      <c r="E151" s="298"/>
      <c r="F151" s="298"/>
      <c r="G151" s="298"/>
      <c r="H151" s="298"/>
      <c r="I151" s="298"/>
      <c r="J151" s="154"/>
      <c r="K151" s="160"/>
      <c r="L151" s="164"/>
      <c r="M151" s="162"/>
      <c r="N151" s="112">
        <v>7</v>
      </c>
      <c r="O151" s="299"/>
      <c r="P151" s="300"/>
      <c r="Q151" s="300"/>
      <c r="R151" s="300"/>
      <c r="S151" s="300"/>
      <c r="T151" s="300"/>
      <c r="U151" s="301"/>
      <c r="V151" s="154"/>
      <c r="W151" s="154"/>
    </row>
    <row r="152" spans="1:23" hidden="1" x14ac:dyDescent="0.2">
      <c r="A152" s="162"/>
      <c r="B152" s="112">
        <v>8</v>
      </c>
      <c r="C152" s="298"/>
      <c r="D152" s="298"/>
      <c r="E152" s="298"/>
      <c r="F152" s="298"/>
      <c r="G152" s="298"/>
      <c r="H152" s="298"/>
      <c r="I152" s="298"/>
      <c r="J152" s="154"/>
      <c r="K152" s="160"/>
      <c r="L152" s="164"/>
      <c r="M152" s="162"/>
      <c r="N152" s="112">
        <v>8</v>
      </c>
      <c r="O152" s="299"/>
      <c r="P152" s="300"/>
      <c r="Q152" s="300"/>
      <c r="R152" s="300"/>
      <c r="S152" s="300"/>
      <c r="T152" s="300"/>
      <c r="U152" s="301"/>
      <c r="V152" s="154"/>
      <c r="W152" s="154"/>
    </row>
    <row r="153" spans="1:23" ht="15" hidden="1" x14ac:dyDescent="0.25">
      <c r="A153" s="162"/>
      <c r="B153" s="280" t="s">
        <v>174</v>
      </c>
      <c r="C153" s="281"/>
      <c r="D153" s="281"/>
      <c r="E153" s="281"/>
      <c r="F153" s="281"/>
      <c r="G153" s="281"/>
      <c r="H153" s="281"/>
      <c r="I153" s="282"/>
      <c r="J153" s="155">
        <f>SUM(J145:J152)</f>
        <v>0</v>
      </c>
      <c r="K153" s="155"/>
      <c r="L153" s="165"/>
      <c r="M153" s="162"/>
      <c r="N153" s="280" t="s">
        <v>174</v>
      </c>
      <c r="O153" s="281"/>
      <c r="P153" s="281"/>
      <c r="Q153" s="281"/>
      <c r="R153" s="281"/>
      <c r="S153" s="281"/>
      <c r="T153" s="281"/>
      <c r="U153" s="282"/>
      <c r="V153" s="155">
        <f>SUM(V145:V152)</f>
        <v>0</v>
      </c>
      <c r="W153" s="112"/>
    </row>
    <row r="154" spans="1:23" hidden="1" x14ac:dyDescent="0.2">
      <c r="A154" s="160"/>
      <c r="B154" s="277" t="s">
        <v>175</v>
      </c>
      <c r="C154" s="278"/>
      <c r="D154" s="278"/>
      <c r="E154" s="278"/>
      <c r="F154" s="278"/>
      <c r="G154" s="278"/>
      <c r="H154" s="278"/>
      <c r="I154" s="278"/>
      <c r="J154" s="278"/>
      <c r="K154" s="279"/>
      <c r="L154" s="161"/>
      <c r="M154" s="160"/>
      <c r="N154" s="283" t="s">
        <v>175</v>
      </c>
      <c r="O154" s="284"/>
      <c r="P154" s="284"/>
      <c r="Q154" s="284"/>
      <c r="R154" s="284"/>
      <c r="S154" s="284"/>
      <c r="T154" s="284"/>
      <c r="U154" s="284"/>
      <c r="V154" s="284"/>
      <c r="W154" s="284"/>
    </row>
    <row r="155" spans="1:23" hidden="1" x14ac:dyDescent="0.2">
      <c r="A155" s="162"/>
      <c r="B155" s="112">
        <v>1</v>
      </c>
      <c r="C155" s="288" t="s">
        <v>176</v>
      </c>
      <c r="D155" s="289"/>
      <c r="E155" s="289"/>
      <c r="F155" s="289"/>
      <c r="G155" s="289"/>
      <c r="H155" s="289"/>
      <c r="I155" s="290"/>
      <c r="J155" s="154"/>
      <c r="K155" s="160"/>
      <c r="L155" s="164"/>
      <c r="M155" s="162"/>
      <c r="N155" s="112">
        <v>1</v>
      </c>
      <c r="O155" s="288" t="s">
        <v>177</v>
      </c>
      <c r="P155" s="289"/>
      <c r="Q155" s="289"/>
      <c r="R155" s="289"/>
      <c r="S155" s="289"/>
      <c r="T155" s="289"/>
      <c r="U155" s="290"/>
      <c r="V155" s="154"/>
      <c r="W155" s="154"/>
    </row>
    <row r="156" spans="1:23" hidden="1" x14ac:dyDescent="0.2">
      <c r="A156" s="162"/>
      <c r="B156" s="112">
        <v>2</v>
      </c>
      <c r="C156" s="276" t="s">
        <v>178</v>
      </c>
      <c r="D156" s="276"/>
      <c r="E156" s="276"/>
      <c r="F156" s="276"/>
      <c r="G156" s="276"/>
      <c r="H156" s="276"/>
      <c r="I156" s="276"/>
      <c r="J156" s="154"/>
      <c r="K156" s="160"/>
      <c r="L156" s="164"/>
      <c r="M156" s="162"/>
      <c r="N156" s="112">
        <v>2</v>
      </c>
      <c r="O156" s="276" t="s">
        <v>158</v>
      </c>
      <c r="P156" s="276"/>
      <c r="Q156" s="276"/>
      <c r="R156" s="276"/>
      <c r="S156" s="276"/>
      <c r="T156" s="276"/>
      <c r="U156" s="276"/>
      <c r="V156" s="154"/>
      <c r="W156" s="154"/>
    </row>
    <row r="157" spans="1:23" hidden="1" x14ac:dyDescent="0.2">
      <c r="A157" s="162"/>
      <c r="B157" s="112">
        <v>3</v>
      </c>
      <c r="C157" s="294"/>
      <c r="D157" s="294"/>
      <c r="E157" s="294"/>
      <c r="F157" s="294"/>
      <c r="G157" s="294"/>
      <c r="H157" s="294"/>
      <c r="I157" s="294"/>
      <c r="J157" s="154"/>
      <c r="K157" s="160"/>
      <c r="L157" s="164"/>
      <c r="M157" s="162"/>
      <c r="N157" s="112">
        <v>3</v>
      </c>
      <c r="O157" s="276" t="s">
        <v>178</v>
      </c>
      <c r="P157" s="276"/>
      <c r="Q157" s="276"/>
      <c r="R157" s="276"/>
      <c r="S157" s="276"/>
      <c r="T157" s="276"/>
      <c r="U157" s="276"/>
      <c r="V157" s="154"/>
      <c r="W157" s="154"/>
    </row>
    <row r="158" spans="1:23" hidden="1" x14ac:dyDescent="0.2">
      <c r="A158" s="162"/>
      <c r="B158" s="112">
        <v>4</v>
      </c>
      <c r="C158" s="294"/>
      <c r="D158" s="294"/>
      <c r="E158" s="294"/>
      <c r="F158" s="294"/>
      <c r="G158" s="294"/>
      <c r="H158" s="294"/>
      <c r="I158" s="294"/>
      <c r="J158" s="154"/>
      <c r="K158" s="160"/>
      <c r="L158" s="164"/>
      <c r="M158" s="162"/>
      <c r="N158" s="112">
        <v>4</v>
      </c>
      <c r="O158" s="295"/>
      <c r="P158" s="296"/>
      <c r="Q158" s="296"/>
      <c r="R158" s="296"/>
      <c r="S158" s="296"/>
      <c r="T158" s="296"/>
      <c r="U158" s="297"/>
      <c r="V158" s="154"/>
      <c r="W158" s="154"/>
    </row>
    <row r="159" spans="1:23" hidden="1" x14ac:dyDescent="0.2">
      <c r="A159" s="162"/>
      <c r="B159" s="112">
        <v>5</v>
      </c>
      <c r="C159" s="298"/>
      <c r="D159" s="298"/>
      <c r="E159" s="298"/>
      <c r="F159" s="298"/>
      <c r="G159" s="298"/>
      <c r="H159" s="298"/>
      <c r="I159" s="298"/>
      <c r="J159" s="154"/>
      <c r="K159" s="160"/>
      <c r="L159" s="164"/>
      <c r="M159" s="162"/>
      <c r="N159" s="112">
        <v>5</v>
      </c>
      <c r="O159" s="299"/>
      <c r="P159" s="300"/>
      <c r="Q159" s="300"/>
      <c r="R159" s="300"/>
      <c r="S159" s="300"/>
      <c r="T159" s="300"/>
      <c r="U159" s="301"/>
      <c r="V159" s="154"/>
      <c r="W159" s="154"/>
    </row>
    <row r="160" spans="1:23" hidden="1" x14ac:dyDescent="0.2">
      <c r="A160" s="162"/>
      <c r="B160" s="112">
        <v>6</v>
      </c>
      <c r="C160" s="298"/>
      <c r="D160" s="298"/>
      <c r="E160" s="298"/>
      <c r="F160" s="298"/>
      <c r="G160" s="298"/>
      <c r="H160" s="298"/>
      <c r="I160" s="298"/>
      <c r="J160" s="154"/>
      <c r="K160" s="160"/>
      <c r="L160" s="164"/>
      <c r="M160" s="162"/>
      <c r="N160" s="112">
        <v>6</v>
      </c>
      <c r="O160" s="299"/>
      <c r="P160" s="300"/>
      <c r="Q160" s="300"/>
      <c r="R160" s="300"/>
      <c r="S160" s="300"/>
      <c r="T160" s="300"/>
      <c r="U160" s="301"/>
      <c r="V160" s="154"/>
      <c r="W160" s="154"/>
    </row>
    <row r="161" spans="1:23" hidden="1" x14ac:dyDescent="0.2">
      <c r="A161" s="162"/>
      <c r="B161" s="112">
        <v>7</v>
      </c>
      <c r="C161" s="298"/>
      <c r="D161" s="298"/>
      <c r="E161" s="298"/>
      <c r="F161" s="298"/>
      <c r="G161" s="298"/>
      <c r="H161" s="298"/>
      <c r="I161" s="298"/>
      <c r="J161" s="154"/>
      <c r="K161" s="160"/>
      <c r="L161" s="164"/>
      <c r="M161" s="162"/>
      <c r="N161" s="112">
        <v>7</v>
      </c>
      <c r="O161" s="299"/>
      <c r="P161" s="300"/>
      <c r="Q161" s="300"/>
      <c r="R161" s="300"/>
      <c r="S161" s="300"/>
      <c r="T161" s="300"/>
      <c r="U161" s="301"/>
      <c r="V161" s="154"/>
      <c r="W161" s="154"/>
    </row>
    <row r="162" spans="1:23" hidden="1" x14ac:dyDescent="0.2">
      <c r="A162" s="162"/>
      <c r="B162" s="112">
        <v>8</v>
      </c>
      <c r="C162" s="298"/>
      <c r="D162" s="298"/>
      <c r="E162" s="298"/>
      <c r="F162" s="298"/>
      <c r="G162" s="298"/>
      <c r="H162" s="298"/>
      <c r="I162" s="298"/>
      <c r="J162" s="154"/>
      <c r="K162" s="160"/>
      <c r="L162" s="164"/>
      <c r="M162" s="162"/>
      <c r="N162" s="112">
        <v>8</v>
      </c>
      <c r="O162" s="299"/>
      <c r="P162" s="300"/>
      <c r="Q162" s="300"/>
      <c r="R162" s="300"/>
      <c r="S162" s="300"/>
      <c r="T162" s="300"/>
      <c r="U162" s="301"/>
      <c r="V162" s="154"/>
      <c r="W162" s="154"/>
    </row>
    <row r="163" spans="1:23" ht="15" hidden="1" x14ac:dyDescent="0.25">
      <c r="A163" s="162"/>
      <c r="B163" s="280" t="s">
        <v>180</v>
      </c>
      <c r="C163" s="281"/>
      <c r="D163" s="281"/>
      <c r="E163" s="281"/>
      <c r="F163" s="281"/>
      <c r="G163" s="281"/>
      <c r="H163" s="281"/>
      <c r="I163" s="282"/>
      <c r="J163" s="155">
        <f>SUM(J155:J162)</f>
        <v>0</v>
      </c>
      <c r="K163" s="166"/>
      <c r="L163" s="166"/>
      <c r="M163" s="162"/>
      <c r="N163" s="280" t="s">
        <v>180</v>
      </c>
      <c r="O163" s="281"/>
      <c r="P163" s="281"/>
      <c r="Q163" s="281"/>
      <c r="R163" s="281"/>
      <c r="S163" s="281"/>
      <c r="T163" s="281"/>
      <c r="U163" s="282"/>
      <c r="V163" s="155">
        <f>SUM(V155:V162)</f>
        <v>0</v>
      </c>
    </row>
    <row r="164" spans="1:23" ht="31.9" hidden="1" customHeight="1" x14ac:dyDescent="0.25">
      <c r="A164" s="167"/>
      <c r="B164" s="291" t="s">
        <v>181</v>
      </c>
      <c r="C164" s="292"/>
      <c r="D164" s="292"/>
      <c r="E164" s="292"/>
      <c r="F164" s="292"/>
      <c r="G164" s="292"/>
      <c r="H164" s="292"/>
      <c r="I164" s="293"/>
      <c r="J164" s="155">
        <f>J163+J153</f>
        <v>0</v>
      </c>
      <c r="K164" s="166"/>
      <c r="L164" s="166"/>
      <c r="M164" s="167"/>
      <c r="N164" s="291" t="s">
        <v>181</v>
      </c>
      <c r="O164" s="292"/>
      <c r="P164" s="292"/>
      <c r="Q164" s="292"/>
      <c r="R164" s="292"/>
      <c r="S164" s="292"/>
      <c r="T164" s="292"/>
      <c r="U164" s="293"/>
      <c r="V164" s="155">
        <f>V163+V153</f>
        <v>0</v>
      </c>
    </row>
    <row r="165" spans="1:23" hidden="1" x14ac:dyDescent="0.2"/>
    <row r="166" spans="1:23" hidden="1" x14ac:dyDescent="0.2"/>
    <row r="167" spans="1:23" hidden="1" x14ac:dyDescent="0.2"/>
    <row r="168" spans="1:23" hidden="1" x14ac:dyDescent="0.2"/>
    <row r="169" spans="1:23" hidden="1" x14ac:dyDescent="0.2"/>
    <row r="170" spans="1:23" hidden="1" x14ac:dyDescent="0.2"/>
  </sheetData>
  <mergeCells count="259">
    <mergeCell ref="C162:I162"/>
    <mergeCell ref="O162:U162"/>
    <mergeCell ref="B163:I163"/>
    <mergeCell ref="N163:U163"/>
    <mergeCell ref="B164:I164"/>
    <mergeCell ref="N164:U164"/>
    <mergeCell ref="C159:I159"/>
    <mergeCell ref="O159:U159"/>
    <mergeCell ref="C160:I160"/>
    <mergeCell ref="O160:U160"/>
    <mergeCell ref="C161:I161"/>
    <mergeCell ref="O161:U161"/>
    <mergeCell ref="C156:I156"/>
    <mergeCell ref="O156:U156"/>
    <mergeCell ref="C157:I157"/>
    <mergeCell ref="O157:U157"/>
    <mergeCell ref="C158:I158"/>
    <mergeCell ref="O158:U158"/>
    <mergeCell ref="B153:I153"/>
    <mergeCell ref="N153:U153"/>
    <mergeCell ref="B154:K154"/>
    <mergeCell ref="N154:W154"/>
    <mergeCell ref="C155:I155"/>
    <mergeCell ref="O155:U155"/>
    <mergeCell ref="C150:I150"/>
    <mergeCell ref="O150:U150"/>
    <mergeCell ref="C151:I151"/>
    <mergeCell ref="O151:U151"/>
    <mergeCell ref="C152:I152"/>
    <mergeCell ref="O152:U152"/>
    <mergeCell ref="C147:I147"/>
    <mergeCell ref="O147:U147"/>
    <mergeCell ref="C148:I148"/>
    <mergeCell ref="O148:U148"/>
    <mergeCell ref="C149:I149"/>
    <mergeCell ref="O149:U149"/>
    <mergeCell ref="B144:K144"/>
    <mergeCell ref="N144:W144"/>
    <mergeCell ref="C145:I145"/>
    <mergeCell ref="O145:U145"/>
    <mergeCell ref="C146:I146"/>
    <mergeCell ref="O146:U146"/>
    <mergeCell ref="B139:I139"/>
    <mergeCell ref="N139:U139"/>
    <mergeCell ref="B142:K142"/>
    <mergeCell ref="N142:W142"/>
    <mergeCell ref="B143:I143"/>
    <mergeCell ref="N143:U143"/>
    <mergeCell ref="C136:I136"/>
    <mergeCell ref="O136:U136"/>
    <mergeCell ref="C137:I137"/>
    <mergeCell ref="O137:U137"/>
    <mergeCell ref="B138:I138"/>
    <mergeCell ref="N138:U138"/>
    <mergeCell ref="C133:I133"/>
    <mergeCell ref="O133:U133"/>
    <mergeCell ref="C134:I134"/>
    <mergeCell ref="O134:U134"/>
    <mergeCell ref="C135:I135"/>
    <mergeCell ref="O135:U135"/>
    <mergeCell ref="C130:I130"/>
    <mergeCell ref="O130:U130"/>
    <mergeCell ref="C131:I131"/>
    <mergeCell ref="O131:U131"/>
    <mergeCell ref="C132:I132"/>
    <mergeCell ref="O132:U132"/>
    <mergeCell ref="C127:I127"/>
    <mergeCell ref="O127:U127"/>
    <mergeCell ref="B128:I128"/>
    <mergeCell ref="N128:U128"/>
    <mergeCell ref="B129:K129"/>
    <mergeCell ref="N129:W129"/>
    <mergeCell ref="C124:I124"/>
    <mergeCell ref="O124:U124"/>
    <mergeCell ref="C125:I125"/>
    <mergeCell ref="O125:U125"/>
    <mergeCell ref="C126:I126"/>
    <mergeCell ref="O126:U126"/>
    <mergeCell ref="C121:I121"/>
    <mergeCell ref="O121:U121"/>
    <mergeCell ref="C122:I122"/>
    <mergeCell ref="O122:U122"/>
    <mergeCell ref="C123:I123"/>
    <mergeCell ref="O123:U123"/>
    <mergeCell ref="B118:I118"/>
    <mergeCell ref="N118:U118"/>
    <mergeCell ref="B119:K119"/>
    <mergeCell ref="N119:W119"/>
    <mergeCell ref="C120:I120"/>
    <mergeCell ref="O120:U120"/>
    <mergeCell ref="B113:I113"/>
    <mergeCell ref="N113:U113"/>
    <mergeCell ref="B114:I114"/>
    <mergeCell ref="N114:U114"/>
    <mergeCell ref="B117:K117"/>
    <mergeCell ref="N117:W117"/>
    <mergeCell ref="C110:I110"/>
    <mergeCell ref="O110:U110"/>
    <mergeCell ref="C111:I111"/>
    <mergeCell ref="O111:U111"/>
    <mergeCell ref="C112:I112"/>
    <mergeCell ref="O112:U112"/>
    <mergeCell ref="C107:I107"/>
    <mergeCell ref="O107:U107"/>
    <mergeCell ref="C108:I108"/>
    <mergeCell ref="O108:U108"/>
    <mergeCell ref="C109:I109"/>
    <mergeCell ref="O109:U109"/>
    <mergeCell ref="B104:K104"/>
    <mergeCell ref="N104:W104"/>
    <mergeCell ref="C105:I105"/>
    <mergeCell ref="O105:U105"/>
    <mergeCell ref="C106:I106"/>
    <mergeCell ref="O106:U106"/>
    <mergeCell ref="C101:I101"/>
    <mergeCell ref="O101:U101"/>
    <mergeCell ref="C102:I102"/>
    <mergeCell ref="O102:U102"/>
    <mergeCell ref="B103:I103"/>
    <mergeCell ref="N103:U103"/>
    <mergeCell ref="C98:I98"/>
    <mergeCell ref="O98:U98"/>
    <mergeCell ref="C99:I99"/>
    <mergeCell ref="O99:U99"/>
    <mergeCell ref="C100:I100"/>
    <mergeCell ref="O100:U100"/>
    <mergeCell ref="C95:I95"/>
    <mergeCell ref="O95:U95"/>
    <mergeCell ref="C96:I96"/>
    <mergeCell ref="O96:U96"/>
    <mergeCell ref="C97:I97"/>
    <mergeCell ref="O97:U97"/>
    <mergeCell ref="B92:K92"/>
    <mergeCell ref="N92:W92"/>
    <mergeCell ref="B93:I93"/>
    <mergeCell ref="N93:U93"/>
    <mergeCell ref="B94:K94"/>
    <mergeCell ref="N94:W94"/>
    <mergeCell ref="C87:I87"/>
    <mergeCell ref="O87:U87"/>
    <mergeCell ref="B88:I88"/>
    <mergeCell ref="N88:U88"/>
    <mergeCell ref="B89:I89"/>
    <mergeCell ref="N89:U89"/>
    <mergeCell ref="C84:I84"/>
    <mergeCell ref="O84:U84"/>
    <mergeCell ref="C85:I85"/>
    <mergeCell ref="O85:U85"/>
    <mergeCell ref="C86:I86"/>
    <mergeCell ref="O86:U86"/>
    <mergeCell ref="C81:I81"/>
    <mergeCell ref="O81:U81"/>
    <mergeCell ref="C82:I82"/>
    <mergeCell ref="O82:U82"/>
    <mergeCell ref="C83:I83"/>
    <mergeCell ref="O83:U83"/>
    <mergeCell ref="B78:I78"/>
    <mergeCell ref="N78:U78"/>
    <mergeCell ref="B79:K79"/>
    <mergeCell ref="N79:W79"/>
    <mergeCell ref="C80:I80"/>
    <mergeCell ref="O80:U80"/>
    <mergeCell ref="C75:I75"/>
    <mergeCell ref="O75:U75"/>
    <mergeCell ref="C76:I76"/>
    <mergeCell ref="O76:U76"/>
    <mergeCell ref="C77:I77"/>
    <mergeCell ref="O77:U77"/>
    <mergeCell ref="C72:I72"/>
    <mergeCell ref="O72:U72"/>
    <mergeCell ref="C73:I73"/>
    <mergeCell ref="O73:U73"/>
    <mergeCell ref="C74:I74"/>
    <mergeCell ref="O74:U74"/>
    <mergeCell ref="B69:K69"/>
    <mergeCell ref="N69:W69"/>
    <mergeCell ref="C70:I70"/>
    <mergeCell ref="O70:U70"/>
    <mergeCell ref="C71:I71"/>
    <mergeCell ref="O71:U71"/>
    <mergeCell ref="B63:I63"/>
    <mergeCell ref="N63:U63"/>
    <mergeCell ref="B67:K67"/>
    <mergeCell ref="N67:W67"/>
    <mergeCell ref="B68:I68"/>
    <mergeCell ref="N68:U68"/>
    <mergeCell ref="C60:I60"/>
    <mergeCell ref="O60:U60"/>
    <mergeCell ref="C61:I61"/>
    <mergeCell ref="O61:U61"/>
    <mergeCell ref="B62:I62"/>
    <mergeCell ref="N62:U62"/>
    <mergeCell ref="C57:I57"/>
    <mergeCell ref="O57:U57"/>
    <mergeCell ref="C58:I58"/>
    <mergeCell ref="O58:U58"/>
    <mergeCell ref="C59:I59"/>
    <mergeCell ref="O59:U59"/>
    <mergeCell ref="C54:I54"/>
    <mergeCell ref="O54:U54"/>
    <mergeCell ref="C55:I55"/>
    <mergeCell ref="O55:U55"/>
    <mergeCell ref="C56:I56"/>
    <mergeCell ref="O56:U56"/>
    <mergeCell ref="C51:I51"/>
    <mergeCell ref="O51:U51"/>
    <mergeCell ref="B52:I52"/>
    <mergeCell ref="N52:U52"/>
    <mergeCell ref="B53:K53"/>
    <mergeCell ref="N53:W53"/>
    <mergeCell ref="C48:I48"/>
    <mergeCell ref="O48:U48"/>
    <mergeCell ref="C49:I49"/>
    <mergeCell ref="O49:U49"/>
    <mergeCell ref="C50:I50"/>
    <mergeCell ref="O50:U50"/>
    <mergeCell ref="C45:I45"/>
    <mergeCell ref="O45:U45"/>
    <mergeCell ref="C46:I46"/>
    <mergeCell ref="O46:U46"/>
    <mergeCell ref="C47:I47"/>
    <mergeCell ref="O47:U47"/>
    <mergeCell ref="B42:I42"/>
    <mergeCell ref="N42:U42"/>
    <mergeCell ref="B43:K43"/>
    <mergeCell ref="N43:W43"/>
    <mergeCell ref="C44:I44"/>
    <mergeCell ref="O44:U44"/>
    <mergeCell ref="W35:Z39"/>
    <mergeCell ref="B38:V38"/>
    <mergeCell ref="B39:V39"/>
    <mergeCell ref="B41:K41"/>
    <mergeCell ref="N41:W41"/>
    <mergeCell ref="C26:I26"/>
    <mergeCell ref="O26:U26"/>
    <mergeCell ref="B27:I27"/>
    <mergeCell ref="N27:U27"/>
    <mergeCell ref="B28:I28"/>
    <mergeCell ref="N28:U28"/>
    <mergeCell ref="C25:I25"/>
    <mergeCell ref="O25:U25"/>
    <mergeCell ref="C20:I20"/>
    <mergeCell ref="O20:U20"/>
    <mergeCell ref="C21:I21"/>
    <mergeCell ref="O21:U21"/>
    <mergeCell ref="C22:I22"/>
    <mergeCell ref="O22:U22"/>
    <mergeCell ref="B29:I29"/>
    <mergeCell ref="N29:U29"/>
    <mergeCell ref="B17:L17"/>
    <mergeCell ref="N17:X17"/>
    <mergeCell ref="B18:I18"/>
    <mergeCell ref="N18:U18"/>
    <mergeCell ref="C19:I19"/>
    <mergeCell ref="O19:U19"/>
    <mergeCell ref="C23:I23"/>
    <mergeCell ref="O23:U23"/>
    <mergeCell ref="C24:I24"/>
    <mergeCell ref="O24:U24"/>
  </mergeCells>
  <dataValidations disablePrompts="1" count="1">
    <dataValidation type="list" allowBlank="1" showInputMessage="1" showErrorMessage="1" sqref="K19:K26 W19:W26" xr:uid="{13DCEA5C-01B8-4D24-B697-DFBAA8F87965}">
      <formula1>"Yes,No"</formula1>
    </dataValidation>
  </dataValidations>
  <pageMargins left="0.70866141732283472" right="0.70866141732283472" top="0.74803149606299213" bottom="0.74803149606299213" header="0.31496062992125984" footer="0.31496062992125984"/>
  <pageSetup scale="3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 Information Sheet</vt:lpstr>
      <vt:lpstr>GA 2020</vt:lpstr>
      <vt:lpstr>Account 1588</vt:lpstr>
      <vt:lpstr>Principal Adjustments</vt:lpstr>
      <vt:lpstr>'Account 1588'!Print_Area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Yan</dc:creator>
  <cp:lastModifiedBy>Natalie Yeates</cp:lastModifiedBy>
  <cp:lastPrinted>2021-08-18T09:32:33Z</cp:lastPrinted>
  <dcterms:created xsi:type="dcterms:W3CDTF">2021-08-03T21:06:50Z</dcterms:created>
  <dcterms:modified xsi:type="dcterms:W3CDTF">2021-08-18T09:33:46Z</dcterms:modified>
</cp:coreProperties>
</file>