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hydroone.com/sites/ra/ra/2021 B/EB-2021-0032 - HONI Dx Rates 2022 Annual Update/Working Folder/"/>
    </mc:Choice>
  </mc:AlternateContent>
  <bookViews>
    <workbookView xWindow="0" yWindow="-60" windowWidth="11460" windowHeight="5710" tabRatio="747"/>
  </bookViews>
  <sheets>
    <sheet name="2022" sheetId="6" r:id="rId1"/>
  </sheets>
  <definedNames>
    <definedName name="_xlnm.Print_Area" localSheetId="0">'2022'!$A$3:$AA$35</definedName>
  </definedNames>
  <calcPr calcId="162913"/>
</workbook>
</file>

<file path=xl/calcChain.xml><?xml version="1.0" encoding="utf-8"?>
<calcChain xmlns="http://schemas.openxmlformats.org/spreadsheetml/2006/main">
  <c r="F32" i="6" l="1"/>
  <c r="F31" i="6"/>
  <c r="F30" i="6"/>
  <c r="U20" i="6" l="1"/>
  <c r="J24" i="6"/>
  <c r="V28" i="6" s="1"/>
  <c r="U21" i="6"/>
  <c r="U13" i="6"/>
  <c r="U12" i="6"/>
  <c r="G24" i="6"/>
  <c r="C24" i="6"/>
  <c r="U11" i="6"/>
  <c r="D24" i="6"/>
  <c r="U10" i="6"/>
  <c r="I24" i="6"/>
  <c r="E24" i="6"/>
  <c r="F24" i="6" l="1"/>
  <c r="H24" i="6" l="1"/>
  <c r="K24" i="6" l="1"/>
  <c r="P24" i="6" l="1"/>
  <c r="U18" i="6"/>
  <c r="Q24" i="6" l="1"/>
  <c r="U17" i="6"/>
  <c r="U15" i="6"/>
  <c r="U14" i="6"/>
  <c r="U19" i="6"/>
  <c r="U22" i="6"/>
  <c r="U16" i="6"/>
  <c r="AA15" i="6" l="1"/>
  <c r="AA17" i="6"/>
  <c r="AA21" i="6"/>
  <c r="T24" i="6" l="1"/>
  <c r="V24" i="6"/>
  <c r="V27" i="6" l="1"/>
  <c r="V29" i="6" s="1"/>
</calcChain>
</file>

<file path=xl/sharedStrings.xml><?xml version="1.0" encoding="utf-8"?>
<sst xmlns="http://schemas.openxmlformats.org/spreadsheetml/2006/main" count="67" uniqueCount="65">
  <si>
    <t>GWh</t>
  </si>
  <si>
    <t>kWs</t>
  </si>
  <si>
    <t>Revenue</t>
  </si>
  <si>
    <t>Alloc Cost</t>
  </si>
  <si>
    <t>Misc Rev</t>
  </si>
  <si>
    <t>Shifted Rev</t>
  </si>
  <si>
    <t>UR</t>
  </si>
  <si>
    <t>R1</t>
  </si>
  <si>
    <t>R2</t>
  </si>
  <si>
    <t>Seasonal</t>
  </si>
  <si>
    <t>GSe</t>
  </si>
  <si>
    <t>GSd</t>
  </si>
  <si>
    <t>UGe</t>
  </si>
  <si>
    <t>UGd</t>
  </si>
  <si>
    <t>St Lgt</t>
  </si>
  <si>
    <t>Sen Lgt</t>
  </si>
  <si>
    <t>ST</t>
  </si>
  <si>
    <t>USL</t>
  </si>
  <si>
    <t>Fixed Rev %</t>
  </si>
  <si>
    <t>Number of Customers</t>
  </si>
  <si>
    <t>DGen</t>
  </si>
  <si>
    <t>Total Rev Req</t>
  </si>
  <si>
    <t>Total rev to be collected</t>
  </si>
  <si>
    <t>Revenue from Rates</t>
  </si>
  <si>
    <t>% Change in revenue from rates</t>
  </si>
  <si>
    <t>Revenue from Fixed Charge</t>
  </si>
  <si>
    <t>Revenue from Volumetric Charge</t>
  </si>
  <si>
    <t>%</t>
  </si>
  <si>
    <t>Misc Revenue</t>
  </si>
  <si>
    <t>STL</t>
  </si>
  <si>
    <t>R/C Ratio</t>
  </si>
  <si>
    <t>(D=A-C)</t>
  </si>
  <si>
    <t>(E)</t>
  </si>
  <si>
    <t>(F=A/B)</t>
  </si>
  <si>
    <t>(G)</t>
  </si>
  <si>
    <t>(H=BxG)</t>
  </si>
  <si>
    <t>(I=H-A)</t>
  </si>
  <si>
    <t>(J=I/D)</t>
  </si>
  <si>
    <t>Total Rev (K+L)</t>
  </si>
  <si>
    <t>Misc Rev (C)</t>
  </si>
  <si>
    <t>(L=H-C-K)</t>
  </si>
  <si>
    <t>(Y)</t>
  </si>
  <si>
    <t>(Z)</t>
  </si>
  <si>
    <r>
      <t>(A=Y*X</t>
    </r>
    <r>
      <rPr>
        <vertAlign val="subscript"/>
        <sz val="10"/>
        <rFont val="Arial"/>
        <family val="2"/>
      </rPr>
      <t>RevReq</t>
    </r>
    <r>
      <rPr>
        <sz val="10"/>
        <rFont val="Arial"/>
        <family val="2"/>
      </rPr>
      <t>)</t>
    </r>
  </si>
  <si>
    <r>
      <t>(B=B</t>
    </r>
    <r>
      <rPr>
        <vertAlign val="subscript"/>
        <sz val="10"/>
        <rFont val="Arial"/>
        <family val="2"/>
      </rPr>
      <t>2018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AllocCost</t>
    </r>
    <r>
      <rPr>
        <sz val="10"/>
        <rFont val="Arial"/>
        <family val="2"/>
      </rPr>
      <t>)</t>
    </r>
  </si>
  <si>
    <r>
      <t>(C=C</t>
    </r>
    <r>
      <rPr>
        <vertAlign val="subscript"/>
        <sz val="10"/>
        <rFont val="Arial"/>
        <family val="2"/>
      </rPr>
      <t>2018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  <r>
      <rPr>
        <sz val="10"/>
        <rFont val="Arial"/>
        <family val="2"/>
      </rPr>
      <t>)</t>
    </r>
  </si>
  <si>
    <t>N/A **</t>
  </si>
  <si>
    <t>CSTA Rate Adders
($/kW)</t>
  </si>
  <si>
    <t>Hopper Foundry Rate Adder ($/kW)</t>
  </si>
  <si>
    <t>Total Volumetric Charge ($/kW)</t>
  </si>
  <si>
    <t>Revenue Requirement***</t>
  </si>
  <si>
    <t>(M)</t>
  </si>
  <si>
    <t>(K= (H - C) x M)</t>
  </si>
  <si>
    <t>Base Volumetric Charge ($/kWh)</t>
  </si>
  <si>
    <t>Base Volumetric Charge ($/kW)</t>
  </si>
  <si>
    <t>Base Fixed Charge ($/month)</t>
  </si>
  <si>
    <t>** ST rates are listed in Exhibit 2.1</t>
  </si>
  <si>
    <t>2022 Rate Design Including 6th Year of Residential Phase-in to All-Fixed Rates</t>
  </si>
  <si>
    <t>Revenue - with 2021 rates and 2022 charge determinants</t>
  </si>
  <si>
    <t>Revenue (2021)</t>
  </si>
  <si>
    <t>2021 R/C Ratio</t>
  </si>
  <si>
    <t>Target 2022 R/C Ratio</t>
  </si>
  <si>
    <t>2022 Adjustments (from 2021 Revenue Requirement) by Rate Class</t>
  </si>
  <si>
    <t xml:space="preserve">    2022: 2022 Revenue before rate design adjustments </t>
  </si>
  <si>
    <t xml:space="preserve">*** 2021: Revenue determined using current 2021 rates as shown in EB-2020-0030    Exhibit 2.0 – 2022 Rate Design - updated_20201126 filed on November 26, 2021, and 2022 charge determinants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</si>
</sst>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0000000%"/>
    <numFmt numFmtId="167" formatCode="0.0000"/>
    <numFmt numFmtId="168" formatCode="0.0%"/>
    <numFmt numFmtId="169" formatCode="0.000"/>
    <numFmt numFmtId="170" formatCode="_(&quot;$&quot;* #,##0.0000_);_(&quot;$&quot;* \(#,##0.0000\);_(&quot;$&quot;* &quot;-&quot;??_);_(@_)"/>
    <numFmt numFmtId="171" formatCode="_(* #,##0.000000000_);_(* \(#,##0.000000000\);_(* &quot;-&quot;??_);_(@_)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vertAlign val="sub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6" fillId="0" borderId="0" xfId="0" applyFont="1" applyAlignment="1">
      <alignment horizontal="center" vertical="center"/>
    </xf>
    <xf numFmtId="0" fontId="0" fillId="0" borderId="0" xfId="0" applyBorder="1"/>
    <xf numFmtId="43" fontId="0" fillId="0" borderId="0" xfId="0" applyNumberFormat="1"/>
    <xf numFmtId="9" fontId="0" fillId="0" borderId="0" xfId="3" applyFont="1" applyBorder="1"/>
    <xf numFmtId="0" fontId="0" fillId="0" borderId="0" xfId="0" applyFill="1" applyBorder="1"/>
    <xf numFmtId="0" fontId="4" fillId="2" borderId="0" xfId="0" applyFont="1" applyFill="1" applyAlignment="1">
      <alignment horizontal="center"/>
    </xf>
    <xf numFmtId="167" fontId="0" fillId="0" borderId="0" xfId="0" applyNumberFormat="1"/>
    <xf numFmtId="167" fontId="0" fillId="0" borderId="0" xfId="0" applyNumberFormat="1" applyBorder="1"/>
    <xf numFmtId="0" fontId="0" fillId="3" borderId="1" xfId="0" applyFill="1" applyBorder="1"/>
    <xf numFmtId="164" fontId="5" fillId="3" borderId="1" xfId="1" applyNumberFormat="1" applyFont="1" applyFill="1" applyBorder="1"/>
    <xf numFmtId="3" fontId="0" fillId="3" borderId="0" xfId="0" applyNumberFormat="1" applyFill="1"/>
    <xf numFmtId="0" fontId="0" fillId="3" borderId="2" xfId="0" applyFill="1" applyBorder="1"/>
    <xf numFmtId="164" fontId="5" fillId="3" borderId="2" xfId="1" applyNumberFormat="1" applyFont="1" applyFill="1" applyBorder="1"/>
    <xf numFmtId="165" fontId="2" fillId="3" borderId="2" xfId="2" applyNumberFormat="1" applyFill="1" applyBorder="1"/>
    <xf numFmtId="2" fontId="0" fillId="3" borderId="2" xfId="0" applyNumberFormat="1" applyFill="1" applyBorder="1" applyAlignment="1">
      <alignment horizontal="center"/>
    </xf>
    <xf numFmtId="169" fontId="0" fillId="3" borderId="2" xfId="0" applyNumberForma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/>
    <xf numFmtId="165" fontId="2" fillId="3" borderId="0" xfId="2" applyNumberFormat="1" applyFill="1" applyBorder="1"/>
    <xf numFmtId="10" fontId="0" fillId="3" borderId="0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quotePrefix="1" applyFill="1" applyBorder="1" applyAlignment="1">
      <alignment horizontal="left" wrapText="1"/>
    </xf>
    <xf numFmtId="165" fontId="0" fillId="3" borderId="1" xfId="0" applyNumberFormat="1" applyFill="1" applyBorder="1" applyAlignment="1">
      <alignment horizontal="center"/>
    </xf>
    <xf numFmtId="10" fontId="0" fillId="3" borderId="1" xfId="3" applyNumberFormat="1" applyFont="1" applyFill="1" applyBorder="1" applyAlignment="1">
      <alignment horizontal="center"/>
    </xf>
    <xf numFmtId="0" fontId="0" fillId="3" borderId="0" xfId="0" quotePrefix="1" applyFill="1" applyAlignment="1">
      <alignment horizontal="left"/>
    </xf>
    <xf numFmtId="0" fontId="3" fillId="3" borderId="0" xfId="0" applyFont="1" applyFill="1"/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165" fontId="2" fillId="3" borderId="3" xfId="2" applyNumberFormat="1" applyFill="1" applyBorder="1"/>
    <xf numFmtId="165" fontId="4" fillId="3" borderId="0" xfId="2" applyNumberFormat="1" applyFont="1" applyFill="1" applyBorder="1"/>
    <xf numFmtId="0" fontId="4" fillId="3" borderId="0" xfId="0" applyFont="1" applyFill="1" applyBorder="1"/>
    <xf numFmtId="43" fontId="4" fillId="3" borderId="0" xfId="0" applyNumberFormat="1" applyFont="1" applyFill="1" applyBorder="1"/>
    <xf numFmtId="44" fontId="0" fillId="3" borderId="0" xfId="0" applyNumberFormat="1" applyFill="1"/>
    <xf numFmtId="165" fontId="4" fillId="3" borderId="0" xfId="0" applyNumberFormat="1" applyFont="1" applyFill="1"/>
    <xf numFmtId="43" fontId="0" fillId="3" borderId="0" xfId="0" applyNumberFormat="1" applyFill="1"/>
    <xf numFmtId="164" fontId="0" fillId="3" borderId="0" xfId="0" applyNumberFormat="1" applyFill="1"/>
    <xf numFmtId="0" fontId="4" fillId="3" borderId="0" xfId="0" applyFont="1" applyFill="1" applyAlignment="1">
      <alignment horizontal="center"/>
    </xf>
    <xf numFmtId="2" fontId="0" fillId="3" borderId="0" xfId="0" applyNumberFormat="1" applyFill="1"/>
    <xf numFmtId="0" fontId="4" fillId="3" borderId="0" xfId="0" quotePrefix="1" applyFont="1" applyFill="1" applyAlignment="1">
      <alignment horizontal="left"/>
    </xf>
    <xf numFmtId="167" fontId="0" fillId="3" borderId="0" xfId="0" applyNumberFormat="1" applyFill="1"/>
    <xf numFmtId="167" fontId="0" fillId="3" borderId="0" xfId="0" applyNumberFormat="1" applyFill="1" applyBorder="1"/>
    <xf numFmtId="43" fontId="0" fillId="3" borderId="0" xfId="0" applyNumberFormat="1" applyFill="1" applyBorder="1"/>
    <xf numFmtId="0" fontId="0" fillId="3" borderId="0" xfId="0" applyFill="1" applyAlignment="1">
      <alignment wrapText="1"/>
    </xf>
    <xf numFmtId="44" fontId="0" fillId="3" borderId="0" xfId="2" applyFont="1" applyFill="1"/>
    <xf numFmtId="164" fontId="0" fillId="3" borderId="0" xfId="0" applyNumberFormat="1" applyFill="1" applyBorder="1"/>
    <xf numFmtId="44" fontId="0" fillId="3" borderId="0" xfId="0" applyNumberFormat="1" applyFill="1" applyBorder="1"/>
    <xf numFmtId="0" fontId="0" fillId="3" borderId="0" xfId="0" applyFill="1" applyBorder="1" applyAlignment="1">
      <alignment horizontal="right"/>
    </xf>
    <xf numFmtId="168" fontId="0" fillId="3" borderId="0" xfId="3" applyNumberFormat="1" applyFont="1" applyFill="1" applyBorder="1"/>
    <xf numFmtId="44" fontId="2" fillId="3" borderId="1" xfId="2" applyNumberFormat="1" applyFont="1" applyFill="1" applyBorder="1"/>
    <xf numFmtId="165" fontId="2" fillId="3" borderId="1" xfId="2" applyNumberFormat="1" applyFont="1" applyFill="1" applyBorder="1"/>
    <xf numFmtId="170" fontId="2" fillId="3" borderId="1" xfId="2" applyNumberFormat="1" applyFont="1" applyFill="1" applyBorder="1"/>
    <xf numFmtId="0" fontId="0" fillId="3" borderId="1" xfId="0" applyNumberFormat="1" applyFont="1" applyFill="1" applyBorder="1"/>
    <xf numFmtId="10" fontId="0" fillId="3" borderId="0" xfId="3" applyNumberFormat="1" applyFont="1" applyFill="1" applyBorder="1"/>
    <xf numFmtId="171" fontId="0" fillId="3" borderId="0" xfId="0" applyNumberFormat="1" applyFill="1"/>
    <xf numFmtId="9" fontId="2" fillId="3" borderId="1" xfId="3" applyFont="1" applyFill="1" applyBorder="1"/>
    <xf numFmtId="0" fontId="8" fillId="3" borderId="1" xfId="0" applyFont="1" applyFill="1" applyBorder="1" applyAlignment="1">
      <alignment horizontal="left"/>
    </xf>
    <xf numFmtId="0" fontId="0" fillId="3" borderId="1" xfId="0" applyFont="1" applyFill="1" applyBorder="1"/>
    <xf numFmtId="0" fontId="4" fillId="3" borderId="3" xfId="0" applyFont="1" applyFill="1" applyBorder="1"/>
    <xf numFmtId="167" fontId="4" fillId="3" borderId="3" xfId="0" applyNumberFormat="1" applyFont="1" applyFill="1" applyBorder="1" applyAlignment="1">
      <alignment horizontal="center"/>
    </xf>
    <xf numFmtId="164" fontId="4" fillId="3" borderId="3" xfId="0" applyNumberFormat="1" applyFont="1" applyFill="1" applyBorder="1"/>
    <xf numFmtId="165" fontId="2" fillId="3" borderId="0" xfId="2" applyNumberFormat="1" applyFont="1" applyFill="1" applyBorder="1"/>
    <xf numFmtId="170" fontId="0" fillId="3" borderId="1" xfId="2" applyNumberFormat="1" applyFont="1" applyFill="1" applyBorder="1"/>
    <xf numFmtId="9" fontId="0" fillId="3" borderId="0" xfId="3" applyFont="1" applyFill="1"/>
    <xf numFmtId="164" fontId="5" fillId="3" borderId="0" xfId="1" applyNumberFormat="1" applyFont="1" applyFill="1" applyBorder="1"/>
    <xf numFmtId="164" fontId="7" fillId="3" borderId="0" xfId="1" applyNumberFormat="1" applyFont="1" applyFill="1" applyBorder="1"/>
    <xf numFmtId="9" fontId="0" fillId="3" borderId="2" xfId="3" applyFont="1" applyFill="1" applyBorder="1" applyAlignment="1">
      <alignment horizontal="center"/>
    </xf>
    <xf numFmtId="164" fontId="0" fillId="0" borderId="1" xfId="0" applyNumberFormat="1" applyFont="1" applyBorder="1"/>
    <xf numFmtId="165" fontId="0" fillId="0" borderId="1" xfId="2" applyNumberFormat="1" applyFont="1" applyBorder="1"/>
    <xf numFmtId="165" fontId="2" fillId="3" borderId="3" xfId="2" applyNumberFormat="1" applyFont="1" applyFill="1" applyBorder="1"/>
    <xf numFmtId="0" fontId="0" fillId="3" borderId="0" xfId="0" applyFill="1" applyAlignment="1">
      <alignment horizontal="center"/>
    </xf>
    <xf numFmtId="0" fontId="4" fillId="3" borderId="0" xfId="0" quotePrefix="1" applyFont="1" applyFill="1" applyAlignment="1">
      <alignment horizontal="center"/>
    </xf>
    <xf numFmtId="44" fontId="0" fillId="3" borderId="1" xfId="2" quotePrefix="1" applyNumberFormat="1" applyFont="1" applyFill="1" applyBorder="1" applyAlignment="1">
      <alignment horizontal="right"/>
    </xf>
    <xf numFmtId="170" fontId="0" fillId="3" borderId="1" xfId="2" quotePrefix="1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166" fontId="9" fillId="3" borderId="4" xfId="0" applyNumberFormat="1" applyFont="1" applyFill="1" applyBorder="1"/>
    <xf numFmtId="0" fontId="4" fillId="0" borderId="0" xfId="0" applyFont="1" applyFill="1" applyBorder="1"/>
    <xf numFmtId="0" fontId="0" fillId="0" borderId="0" xfId="0" applyFill="1"/>
    <xf numFmtId="0" fontId="4" fillId="0" borderId="0" xfId="0" applyFont="1" applyFill="1"/>
    <xf numFmtId="0" fontId="0" fillId="0" borderId="3" xfId="0" quotePrefix="1" applyFill="1" applyBorder="1" applyAlignment="1">
      <alignment horizontal="left" wrapText="1"/>
    </xf>
    <xf numFmtId="0" fontId="0" fillId="0" borderId="3" xfId="0" quotePrefix="1" applyFill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5"/>
    <cellStyle name="Percent" xfId="3" builtinId="5"/>
    <cellStyle name="Percent 2" xfId="4"/>
  </cellStyles>
  <dxfs count="2"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CCFFCC"/>
      <color rgb="FFFFCCCC"/>
      <color rgb="FFFFFFFF"/>
      <color rgb="FFFFCCFF"/>
      <color rgb="FFCCFFFF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A41"/>
  <sheetViews>
    <sheetView tabSelected="1" view="pageBreakPreview" zoomScaleNormal="100" zoomScaleSheetLayoutView="100" workbookViewId="0">
      <selection activeCell="D6" sqref="D6"/>
    </sheetView>
  </sheetViews>
  <sheetFormatPr defaultRowHeight="12.5" x14ac:dyDescent="0.25"/>
  <cols>
    <col min="1" max="1" width="9.6328125" customWidth="1"/>
    <col min="2" max="2" width="3.08984375" customWidth="1"/>
    <col min="3" max="3" width="17.90625" customWidth="1"/>
    <col min="4" max="4" width="18" customWidth="1"/>
    <col min="5" max="5" width="15.08984375" bestFit="1" customWidth="1"/>
    <col min="6" max="7" width="19.54296875" customWidth="1"/>
    <col min="8" max="8" width="17" customWidth="1"/>
    <col min="9" max="9" width="16.08984375" bestFit="1" customWidth="1"/>
    <col min="10" max="10" width="16.36328125" customWidth="1"/>
    <col min="11" max="11" width="16.90625" customWidth="1"/>
    <col min="12" max="12" width="10.453125" customWidth="1"/>
    <col min="13" max="13" width="15.453125" customWidth="1"/>
    <col min="14" max="14" width="2" customWidth="1"/>
    <col min="15" max="15" width="18" customWidth="1"/>
    <col min="16" max="16" width="17.08984375" customWidth="1"/>
    <col min="17" max="17" width="13.54296875" customWidth="1"/>
    <col min="18" max="18" width="16.08984375" customWidth="1"/>
    <col min="19" max="19" width="14.08984375" customWidth="1"/>
    <col min="20" max="20" width="16.453125" customWidth="1"/>
    <col min="21" max="21" width="14.81640625" bestFit="1" customWidth="1"/>
    <col min="22" max="22" width="18.6328125" customWidth="1"/>
    <col min="23" max="24" width="13.6328125" customWidth="1"/>
    <col min="25" max="25" width="10.36328125" customWidth="1"/>
    <col min="26" max="26" width="10.6328125" customWidth="1"/>
    <col min="27" max="27" width="13.54296875" customWidth="1"/>
  </cols>
  <sheetData>
    <row r="1" spans="1:27" s="1" customFormat="1" x14ac:dyDescent="0.2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30</v>
      </c>
    </row>
    <row r="2" spans="1:27" ht="13" x14ac:dyDescent="0.3">
      <c r="J2" s="7"/>
      <c r="S2" s="8"/>
    </row>
    <row r="3" spans="1:27" ht="23" x14ac:dyDescent="0.5">
      <c r="A3" s="28" t="s">
        <v>57</v>
      </c>
      <c r="B3" s="20"/>
      <c r="C3" s="20"/>
      <c r="D3" s="20"/>
      <c r="E3" s="20"/>
      <c r="F3" s="20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0"/>
      <c r="T3" s="20"/>
      <c r="U3" s="20"/>
      <c r="V3" s="20"/>
      <c r="W3" s="20"/>
      <c r="X3" s="20"/>
      <c r="Y3" s="20"/>
      <c r="Z3" s="20"/>
      <c r="AA3" s="20"/>
    </row>
    <row r="4" spans="1:27" ht="23" x14ac:dyDescent="0.5">
      <c r="A4" s="28"/>
      <c r="B4" s="20"/>
      <c r="C4" s="20"/>
      <c r="D4" s="20"/>
      <c r="E4" s="20"/>
      <c r="F4" s="20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0"/>
      <c r="T4" s="20"/>
      <c r="U4" s="20"/>
      <c r="V4" s="20"/>
      <c r="W4" s="20"/>
      <c r="X4" s="20"/>
      <c r="Y4" s="20"/>
      <c r="Z4" s="20"/>
      <c r="AA4" s="20"/>
    </row>
    <row r="5" spans="1:27" s="20" customFormat="1" ht="23" x14ac:dyDescent="0.5">
      <c r="A5" s="28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27" ht="13" x14ac:dyDescent="0.3">
      <c r="A6" s="20"/>
      <c r="B6" s="20"/>
      <c r="C6" s="20"/>
      <c r="D6" s="20"/>
      <c r="E6" s="20"/>
      <c r="F6" s="20"/>
      <c r="G6" s="20"/>
      <c r="H6" s="30"/>
      <c r="I6" s="20"/>
      <c r="J6" s="20"/>
      <c r="K6" s="20"/>
      <c r="L6" s="20"/>
      <c r="M6" s="20"/>
      <c r="N6" s="20"/>
      <c r="O6" s="20"/>
      <c r="P6" s="20"/>
      <c r="Q6" s="20"/>
      <c r="R6" s="20"/>
      <c r="S6" s="41"/>
      <c r="T6" s="20"/>
      <c r="U6" s="20"/>
      <c r="V6" s="20"/>
      <c r="W6" s="20"/>
      <c r="X6" s="20"/>
      <c r="Y6" s="20"/>
      <c r="Z6" s="20"/>
      <c r="AA6" s="20"/>
    </row>
    <row r="7" spans="1:27" s="3" customFormat="1" ht="77.5" x14ac:dyDescent="0.25">
      <c r="A7" s="31"/>
      <c r="B7" s="31"/>
      <c r="C7" s="32" t="s">
        <v>19</v>
      </c>
      <c r="D7" s="31" t="s">
        <v>0</v>
      </c>
      <c r="E7" s="31" t="s">
        <v>1</v>
      </c>
      <c r="F7" s="32" t="s">
        <v>58</v>
      </c>
      <c r="G7" s="31" t="s">
        <v>59</v>
      </c>
      <c r="H7" s="31" t="s">
        <v>2</v>
      </c>
      <c r="I7" s="31" t="s">
        <v>3</v>
      </c>
      <c r="J7" s="31" t="s">
        <v>4</v>
      </c>
      <c r="K7" s="32" t="s">
        <v>23</v>
      </c>
      <c r="L7" s="32" t="s">
        <v>60</v>
      </c>
      <c r="M7" s="32" t="s">
        <v>30</v>
      </c>
      <c r="N7" s="31"/>
      <c r="O7" s="32" t="s">
        <v>61</v>
      </c>
      <c r="P7" s="32" t="s">
        <v>22</v>
      </c>
      <c r="Q7" s="32" t="s">
        <v>5</v>
      </c>
      <c r="R7" s="32" t="s">
        <v>24</v>
      </c>
      <c r="S7" s="32" t="s">
        <v>55</v>
      </c>
      <c r="T7" s="32" t="s">
        <v>25</v>
      </c>
      <c r="U7" s="32" t="s">
        <v>18</v>
      </c>
      <c r="V7" s="32" t="s">
        <v>26</v>
      </c>
      <c r="W7" s="32" t="s">
        <v>53</v>
      </c>
      <c r="X7" s="32" t="s">
        <v>54</v>
      </c>
      <c r="Y7" s="32" t="s">
        <v>47</v>
      </c>
      <c r="Z7" s="32" t="s">
        <v>48</v>
      </c>
      <c r="AA7" s="32" t="s">
        <v>49</v>
      </c>
    </row>
    <row r="8" spans="1:27" ht="15.5" x14ac:dyDescent="0.4">
      <c r="A8" s="20"/>
      <c r="B8" s="20"/>
      <c r="C8" s="20"/>
      <c r="D8" s="20"/>
      <c r="E8" s="20"/>
      <c r="F8" s="74" t="s">
        <v>41</v>
      </c>
      <c r="G8" s="74" t="s">
        <v>42</v>
      </c>
      <c r="H8" s="74" t="s">
        <v>43</v>
      </c>
      <c r="I8" s="74" t="s">
        <v>44</v>
      </c>
      <c r="J8" s="74" t="s">
        <v>45</v>
      </c>
      <c r="K8" s="74" t="s">
        <v>31</v>
      </c>
      <c r="L8" s="74" t="s">
        <v>32</v>
      </c>
      <c r="M8" s="74" t="s">
        <v>33</v>
      </c>
      <c r="N8" s="74"/>
      <c r="O8" s="74" t="s">
        <v>34</v>
      </c>
      <c r="P8" s="74" t="s">
        <v>35</v>
      </c>
      <c r="Q8" s="74" t="s">
        <v>36</v>
      </c>
      <c r="R8" s="74" t="s">
        <v>37</v>
      </c>
      <c r="S8" s="74"/>
      <c r="T8" s="74" t="s">
        <v>52</v>
      </c>
      <c r="U8" s="74" t="s">
        <v>51</v>
      </c>
      <c r="V8" s="74" t="s">
        <v>40</v>
      </c>
      <c r="W8" s="20"/>
      <c r="X8" s="20"/>
      <c r="Y8" s="20"/>
      <c r="Z8" s="20"/>
      <c r="AA8" s="20"/>
    </row>
    <row r="9" spans="1:27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x14ac:dyDescent="0.25">
      <c r="A10" s="14" t="s">
        <v>6</v>
      </c>
      <c r="B10" s="14"/>
      <c r="C10" s="15">
        <v>237937.87268127789</v>
      </c>
      <c r="D10" s="15">
        <v>1937.0948007178486</v>
      </c>
      <c r="E10" s="15"/>
      <c r="F10" s="16">
        <v>106832158.12625182</v>
      </c>
      <c r="G10" s="16">
        <v>105654790.38890167</v>
      </c>
      <c r="H10" s="16">
        <v>111684055.50110848</v>
      </c>
      <c r="I10" s="16">
        <v>99956499.101119727</v>
      </c>
      <c r="J10" s="16">
        <v>4271417.4857137799</v>
      </c>
      <c r="K10" s="16">
        <v>107412638.0153947</v>
      </c>
      <c r="L10" s="18">
        <v>1.1089474450475909</v>
      </c>
      <c r="M10" s="18">
        <v>1.1173266021264383</v>
      </c>
      <c r="N10" s="17"/>
      <c r="O10" s="18">
        <v>1.1173266021264383</v>
      </c>
      <c r="P10" s="72">
        <v>111684055.50110848</v>
      </c>
      <c r="Q10" s="71">
        <v>0</v>
      </c>
      <c r="R10" s="70">
        <v>0</v>
      </c>
      <c r="S10" s="53">
        <v>37.619287199140665</v>
      </c>
      <c r="T10" s="54">
        <v>107412638.0153947</v>
      </c>
      <c r="U10" s="59">
        <f>T10/SUM(T10,V10)</f>
        <v>1</v>
      </c>
      <c r="V10" s="54">
        <v>0</v>
      </c>
      <c r="W10" s="55">
        <v>0</v>
      </c>
      <c r="X10" s="55"/>
      <c r="Y10" s="56"/>
      <c r="Z10" s="56"/>
      <c r="AA10" s="56"/>
    </row>
    <row r="11" spans="1:27" x14ac:dyDescent="0.25">
      <c r="A11" s="61" t="s">
        <v>7</v>
      </c>
      <c r="B11" s="61"/>
      <c r="C11" s="15">
        <v>462873.23423864075</v>
      </c>
      <c r="D11" s="15">
        <v>4619.6834204751331</v>
      </c>
      <c r="E11" s="15"/>
      <c r="F11" s="16">
        <v>349057677.36281812</v>
      </c>
      <c r="G11" s="16">
        <v>346372851.28452152</v>
      </c>
      <c r="H11" s="16">
        <v>364910507.24264491</v>
      </c>
      <c r="I11" s="16">
        <v>327199518.93468922</v>
      </c>
      <c r="J11" s="16">
        <v>11381454.048786726</v>
      </c>
      <c r="K11" s="16">
        <v>353529053.19385821</v>
      </c>
      <c r="L11" s="18">
        <v>1.1106161820368463</v>
      </c>
      <c r="M11" s="18">
        <v>1.1152538011997597</v>
      </c>
      <c r="N11" s="17"/>
      <c r="O11" s="18">
        <v>1.1152538011997597</v>
      </c>
      <c r="P11" s="72">
        <v>364910507.24264491</v>
      </c>
      <c r="Q11" s="71">
        <v>0</v>
      </c>
      <c r="R11" s="70">
        <v>0</v>
      </c>
      <c r="S11" s="53">
        <v>55.458948646646199</v>
      </c>
      <c r="T11" s="54">
        <v>308045555.13057381</v>
      </c>
      <c r="U11" s="59">
        <f t="shared" ref="U11:U22" si="0">T11/SUM(T11,V11)</f>
        <v>0.87134438413936099</v>
      </c>
      <c r="V11" s="54">
        <v>45483498.063284472</v>
      </c>
      <c r="W11" s="55">
        <v>9.8455876568716277E-3</v>
      </c>
      <c r="X11" s="55"/>
      <c r="Y11" s="56"/>
      <c r="Z11" s="56"/>
      <c r="AA11" s="56"/>
    </row>
    <row r="12" spans="1:27" x14ac:dyDescent="0.25">
      <c r="A12" s="61" t="s">
        <v>8</v>
      </c>
      <c r="B12" s="61"/>
      <c r="C12" s="15">
        <v>335422.10128845851</v>
      </c>
      <c r="D12" s="15">
        <v>4170.7529999605858</v>
      </c>
      <c r="E12" s="15"/>
      <c r="F12" s="16">
        <v>566120310.40400004</v>
      </c>
      <c r="G12" s="16">
        <v>563808176.79255939</v>
      </c>
      <c r="H12" s="16">
        <v>591831273.24588287</v>
      </c>
      <c r="I12" s="16">
        <v>608583857.05893314</v>
      </c>
      <c r="J12" s="16">
        <v>13901996.570315801</v>
      </c>
      <c r="K12" s="16">
        <v>577929276.67556703</v>
      </c>
      <c r="L12" s="18">
        <v>0.97194961157089099</v>
      </c>
      <c r="M12" s="18">
        <v>0.97247284228995245</v>
      </c>
      <c r="N12" s="17"/>
      <c r="O12" s="18">
        <v>0.97247284228995245</v>
      </c>
      <c r="P12" s="72">
        <v>591831273.24588287</v>
      </c>
      <c r="Q12" s="71">
        <v>0</v>
      </c>
      <c r="R12" s="70">
        <v>0</v>
      </c>
      <c r="S12" s="53">
        <v>127.16742080050035</v>
      </c>
      <c r="T12" s="54">
        <v>511857162.00404942</v>
      </c>
      <c r="U12" s="59">
        <f t="shared" si="0"/>
        <v>0.8856743941895705</v>
      </c>
      <c r="V12" s="54">
        <v>66072114.671517529</v>
      </c>
      <c r="W12" s="55">
        <v>1.5841771179482916E-2</v>
      </c>
      <c r="X12" s="55"/>
      <c r="Y12" s="56"/>
      <c r="Z12" s="56"/>
      <c r="AA12" s="56"/>
    </row>
    <row r="13" spans="1:27" x14ac:dyDescent="0.25">
      <c r="A13" s="61" t="s">
        <v>9</v>
      </c>
      <c r="B13" s="61"/>
      <c r="C13" s="15">
        <v>148937.12505610348</v>
      </c>
      <c r="D13" s="15">
        <v>551.32682517077944</v>
      </c>
      <c r="E13" s="15"/>
      <c r="F13" s="16">
        <v>117638748.5066459</v>
      </c>
      <c r="G13" s="16">
        <v>117639445.90095219</v>
      </c>
      <c r="H13" s="16">
        <v>122981438.80769078</v>
      </c>
      <c r="I13" s="16">
        <v>114830925.45698948</v>
      </c>
      <c r="J13" s="16">
        <v>2699619.0449239761</v>
      </c>
      <c r="K13" s="16">
        <v>120281819.76276681</v>
      </c>
      <c r="L13" s="18">
        <v>1.0747981595961031</v>
      </c>
      <c r="M13" s="18">
        <v>1.070978382506846</v>
      </c>
      <c r="N13" s="17"/>
      <c r="O13" s="18">
        <v>1.070978382506846</v>
      </c>
      <c r="P13" s="72">
        <v>122981438.8076908</v>
      </c>
      <c r="Q13" s="71">
        <v>0</v>
      </c>
      <c r="R13" s="70">
        <v>0</v>
      </c>
      <c r="S13" s="53">
        <v>57.81121563964458</v>
      </c>
      <c r="T13" s="54">
        <v>103322835.04040533</v>
      </c>
      <c r="U13" s="59">
        <f t="shared" si="0"/>
        <v>0.8590062508547851</v>
      </c>
      <c r="V13" s="54">
        <v>16958984.722361505</v>
      </c>
      <c r="W13" s="55">
        <v>3.076031121306002E-2</v>
      </c>
      <c r="X13" s="55"/>
      <c r="Y13" s="56"/>
      <c r="Z13" s="56"/>
      <c r="AA13" s="56"/>
    </row>
    <row r="14" spans="1:27" x14ac:dyDescent="0.25">
      <c r="A14" s="61" t="s">
        <v>10</v>
      </c>
      <c r="B14" s="61"/>
      <c r="C14" s="15">
        <v>87504.99019608488</v>
      </c>
      <c r="D14" s="15">
        <v>2080.542596834774</v>
      </c>
      <c r="E14" s="15"/>
      <c r="F14" s="16">
        <v>171991974.09010202</v>
      </c>
      <c r="G14" s="16">
        <v>172938160.64838147</v>
      </c>
      <c r="H14" s="16">
        <v>179803174.59583366</v>
      </c>
      <c r="I14" s="16">
        <v>190965082.85166591</v>
      </c>
      <c r="J14" s="16">
        <v>4380586.9948032256</v>
      </c>
      <c r="K14" s="16">
        <v>175422587.60103044</v>
      </c>
      <c r="L14" s="18">
        <v>0.95010078899527439</v>
      </c>
      <c r="M14" s="18">
        <v>0.94155000438220227</v>
      </c>
      <c r="N14" s="17"/>
      <c r="O14" s="18">
        <v>0.94155000438220227</v>
      </c>
      <c r="P14" s="72">
        <v>179803174.59583366</v>
      </c>
      <c r="Q14" s="71">
        <v>0</v>
      </c>
      <c r="R14" s="70">
        <v>0</v>
      </c>
      <c r="S14" s="53">
        <v>33.764762120586703</v>
      </c>
      <c r="T14" s="54">
        <v>35455022.140020929</v>
      </c>
      <c r="U14" s="59">
        <f t="shared" si="0"/>
        <v>0.2021120690606702</v>
      </c>
      <c r="V14" s="54">
        <v>139967565.4610095</v>
      </c>
      <c r="W14" s="55">
        <v>6.7274549280533197E-2</v>
      </c>
      <c r="X14" s="55"/>
      <c r="Y14" s="56"/>
      <c r="Z14" s="56"/>
      <c r="AA14" s="56"/>
    </row>
    <row r="15" spans="1:27" x14ac:dyDescent="0.25">
      <c r="A15" s="61" t="s">
        <v>11</v>
      </c>
      <c r="B15" s="61"/>
      <c r="C15" s="15">
        <v>5411.9752252856124</v>
      </c>
      <c r="D15" s="15">
        <v>2391.1756522395945</v>
      </c>
      <c r="E15" s="15">
        <v>7704261.259366666</v>
      </c>
      <c r="F15" s="16">
        <v>150098225.46810424</v>
      </c>
      <c r="G15" s="16">
        <v>149848206.30145454</v>
      </c>
      <c r="H15" s="16">
        <v>156915097.83025101</v>
      </c>
      <c r="I15" s="16">
        <v>179123545.19273263</v>
      </c>
      <c r="J15" s="16">
        <v>2420329.3355569006</v>
      </c>
      <c r="K15" s="16">
        <v>154494768.49469411</v>
      </c>
      <c r="L15" s="18">
        <v>0.87767086413468887</v>
      </c>
      <c r="M15" s="18">
        <v>0.87601603497415226</v>
      </c>
      <c r="N15" s="17"/>
      <c r="O15" s="18">
        <v>0.87601603497415226</v>
      </c>
      <c r="P15" s="72">
        <v>156915097.83025101</v>
      </c>
      <c r="Q15" s="71">
        <v>0</v>
      </c>
      <c r="R15" s="70">
        <v>0</v>
      </c>
      <c r="S15" s="53">
        <v>112.46737059050261</v>
      </c>
      <c r="T15" s="54">
        <v>7304047.4794657901</v>
      </c>
      <c r="U15" s="59">
        <f t="shared" si="0"/>
        <v>4.7276989056860112E-2</v>
      </c>
      <c r="V15" s="54">
        <v>147190721.01522833</v>
      </c>
      <c r="W15" s="55"/>
      <c r="X15" s="55">
        <v>19.105105091844749</v>
      </c>
      <c r="Y15" s="66">
        <v>6.5484449785198379E-2</v>
      </c>
      <c r="Z15" s="66">
        <v>9.2137345267779835E-3</v>
      </c>
      <c r="AA15" s="66">
        <f>SUM(X15:Z15)</f>
        <v>19.179803276156726</v>
      </c>
    </row>
    <row r="16" spans="1:27" x14ac:dyDescent="0.25">
      <c r="A16" s="61" t="s">
        <v>12</v>
      </c>
      <c r="B16" s="61"/>
      <c r="C16" s="15">
        <v>18342.291902820409</v>
      </c>
      <c r="D16" s="15">
        <v>589.37045102496984</v>
      </c>
      <c r="E16" s="15"/>
      <c r="F16" s="16">
        <v>24387571.945582375</v>
      </c>
      <c r="G16" s="16">
        <v>24335204.379228279</v>
      </c>
      <c r="H16" s="16">
        <v>25495159.757878222</v>
      </c>
      <c r="I16" s="16">
        <v>25779296.785428289</v>
      </c>
      <c r="J16" s="16">
        <v>740373.57593613141</v>
      </c>
      <c r="K16" s="16">
        <v>24754786.18194209</v>
      </c>
      <c r="L16" s="18">
        <v>0.99036832183477186</v>
      </c>
      <c r="M16" s="18">
        <v>0.98897809238494527</v>
      </c>
      <c r="N16" s="17"/>
      <c r="O16" s="18">
        <v>0.98897809238494527</v>
      </c>
      <c r="P16" s="72">
        <v>25495159.757878222</v>
      </c>
      <c r="Q16" s="71">
        <v>0</v>
      </c>
      <c r="R16" s="70">
        <v>0</v>
      </c>
      <c r="S16" s="53">
        <v>26.666920888667484</v>
      </c>
      <c r="T16" s="54">
        <v>5869589.365072296</v>
      </c>
      <c r="U16" s="59">
        <f t="shared" si="0"/>
        <v>0.23710927341210461</v>
      </c>
      <c r="V16" s="54">
        <v>18885196.816869795</v>
      </c>
      <c r="W16" s="55">
        <v>3.2042999074735914E-2</v>
      </c>
      <c r="X16" s="55"/>
      <c r="Y16" s="66"/>
      <c r="Z16" s="66"/>
      <c r="AA16" s="66"/>
    </row>
    <row r="17" spans="1:27" x14ac:dyDescent="0.25">
      <c r="A17" s="61" t="s">
        <v>13</v>
      </c>
      <c r="B17" s="61"/>
      <c r="C17" s="15">
        <v>1765.8337022400708</v>
      </c>
      <c r="D17" s="15">
        <v>1015.8366154437674</v>
      </c>
      <c r="E17" s="15">
        <v>2567243.8350889739</v>
      </c>
      <c r="F17" s="16">
        <v>29587410.452715889</v>
      </c>
      <c r="G17" s="16">
        <v>29723192.800173536</v>
      </c>
      <c r="H17" s="16">
        <v>30931154.523997203</v>
      </c>
      <c r="I17" s="16">
        <v>35545024.252492413</v>
      </c>
      <c r="J17" s="16">
        <v>521512.33885592822</v>
      </c>
      <c r="K17" s="16">
        <v>30409642.185141273</v>
      </c>
      <c r="L17" s="18">
        <v>0.87730267278218499</v>
      </c>
      <c r="M17" s="18">
        <v>0.8701964670013782</v>
      </c>
      <c r="N17" s="17"/>
      <c r="O17" s="18">
        <v>0.8701964670013782</v>
      </c>
      <c r="P17" s="72">
        <v>30931154.523997203</v>
      </c>
      <c r="Q17" s="71">
        <v>0</v>
      </c>
      <c r="R17" s="70">
        <v>0</v>
      </c>
      <c r="S17" s="53">
        <v>103.67788271539025</v>
      </c>
      <c r="T17" s="54">
        <v>2196934.7937087528</v>
      </c>
      <c r="U17" s="59">
        <f t="shared" si="0"/>
        <v>7.224467753790989E-2</v>
      </c>
      <c r="V17" s="54">
        <v>28212707.39143252</v>
      </c>
      <c r="W17" s="55"/>
      <c r="X17" s="55">
        <v>10.989492702571722</v>
      </c>
      <c r="Y17" s="66">
        <v>6.5484449785198379E-2</v>
      </c>
      <c r="Z17" s="66"/>
      <c r="AA17" s="66">
        <f t="shared" ref="AA17:AA21" si="1">SUM(X17:Z17)</f>
        <v>11.054977152356921</v>
      </c>
    </row>
    <row r="18" spans="1:27" x14ac:dyDescent="0.25">
      <c r="A18" s="61" t="s">
        <v>14</v>
      </c>
      <c r="B18" s="60" t="s">
        <v>29</v>
      </c>
      <c r="C18" s="15">
        <v>5617.2034316135223</v>
      </c>
      <c r="D18" s="15">
        <v>100.39999000262755</v>
      </c>
      <c r="E18" s="15"/>
      <c r="F18" s="16">
        <v>11307647.737285657</v>
      </c>
      <c r="G18" s="16">
        <v>11238728.953601521</v>
      </c>
      <c r="H18" s="16">
        <v>11821196.722297302</v>
      </c>
      <c r="I18" s="16">
        <v>12674960.547382919</v>
      </c>
      <c r="J18" s="16">
        <v>314518.71805565036</v>
      </c>
      <c r="K18" s="16">
        <v>11506678.004241651</v>
      </c>
      <c r="L18" s="18">
        <v>0.93025794955405405</v>
      </c>
      <c r="M18" s="18">
        <v>0.93264169762943372</v>
      </c>
      <c r="N18" s="17"/>
      <c r="O18" s="18">
        <v>0.93264169762943372</v>
      </c>
      <c r="P18" s="72">
        <v>11821196.722297302</v>
      </c>
      <c r="Q18" s="71">
        <v>0</v>
      </c>
      <c r="R18" s="70">
        <v>0</v>
      </c>
      <c r="S18" s="53">
        <v>3.6658047151791635</v>
      </c>
      <c r="T18" s="54">
        <v>247098.84990875312</v>
      </c>
      <c r="U18" s="59">
        <f t="shared" si="0"/>
        <v>2.1474386423055054E-2</v>
      </c>
      <c r="V18" s="54">
        <v>11259579.154332899</v>
      </c>
      <c r="W18" s="55">
        <v>0.11214721389950563</v>
      </c>
      <c r="X18" s="55"/>
      <c r="Y18" s="66"/>
      <c r="Z18" s="66"/>
      <c r="AA18" s="66"/>
    </row>
    <row r="19" spans="1:27" x14ac:dyDescent="0.25">
      <c r="A19" s="61" t="s">
        <v>15</v>
      </c>
      <c r="B19" s="61"/>
      <c r="C19" s="15">
        <v>22037.213492455179</v>
      </c>
      <c r="D19" s="15">
        <v>13.117380232425814</v>
      </c>
      <c r="E19" s="15"/>
      <c r="F19" s="16">
        <v>5822137.5617869822</v>
      </c>
      <c r="G19" s="16">
        <v>5821282.1589720361</v>
      </c>
      <c r="H19" s="16">
        <v>6086556.2017128486</v>
      </c>
      <c r="I19" s="16">
        <v>6506406.7839176357</v>
      </c>
      <c r="J19" s="16">
        <v>3025248.3069516942</v>
      </c>
      <c r="K19" s="16">
        <v>3061307.8947611544</v>
      </c>
      <c r="L19" s="18">
        <v>0.93866418348881298</v>
      </c>
      <c r="M19" s="18">
        <v>0.93547120612830992</v>
      </c>
      <c r="N19" s="17"/>
      <c r="O19" s="18">
        <v>0.93547120612830992</v>
      </c>
      <c r="P19" s="72">
        <v>6086556.2017128486</v>
      </c>
      <c r="Q19" s="71">
        <v>0</v>
      </c>
      <c r="R19" s="70">
        <v>0</v>
      </c>
      <c r="S19" s="53">
        <v>3.1347295851060517</v>
      </c>
      <c r="T19" s="54">
        <v>828968.46129717014</v>
      </c>
      <c r="U19" s="59">
        <f t="shared" si="0"/>
        <v>0.2707889862093884</v>
      </c>
      <c r="V19" s="54">
        <v>2232339.4334639842</v>
      </c>
      <c r="W19" s="55">
        <v>0.17018180413385445</v>
      </c>
      <c r="X19" s="55"/>
      <c r="Y19" s="66"/>
      <c r="Z19" s="66"/>
      <c r="AA19" s="66"/>
    </row>
    <row r="20" spans="1:27" x14ac:dyDescent="0.25">
      <c r="A20" s="61" t="s">
        <v>17</v>
      </c>
      <c r="B20" s="61"/>
      <c r="C20" s="15">
        <v>5622.6494375866796</v>
      </c>
      <c r="D20" s="15">
        <v>30.119891197120648</v>
      </c>
      <c r="E20" s="15"/>
      <c r="F20" s="16">
        <v>3398191.2683777302</v>
      </c>
      <c r="G20" s="16">
        <v>3375259.4489569287</v>
      </c>
      <c r="H20" s="16">
        <v>3552523.780080976</v>
      </c>
      <c r="I20" s="16">
        <v>3193248.2138277283</v>
      </c>
      <c r="J20" s="16">
        <v>105492.92483575524</v>
      </c>
      <c r="K20" s="16">
        <v>3447030.8552452209</v>
      </c>
      <c r="L20" s="18">
        <v>1.1089380687278902</v>
      </c>
      <c r="M20" s="18">
        <v>1.1125110051569045</v>
      </c>
      <c r="N20" s="17"/>
      <c r="O20" s="18">
        <v>1.1125110051569045</v>
      </c>
      <c r="P20" s="72">
        <v>3552523.780080976</v>
      </c>
      <c r="Q20" s="71">
        <v>0</v>
      </c>
      <c r="R20" s="70">
        <v>0</v>
      </c>
      <c r="S20" s="53">
        <v>39.377995353666385</v>
      </c>
      <c r="T20" s="54">
        <v>2656903.9611429982</v>
      </c>
      <c r="U20" s="59">
        <f t="shared" si="0"/>
        <v>0.77078044053481121</v>
      </c>
      <c r="V20" s="54">
        <v>790126.89410222252</v>
      </c>
      <c r="W20" s="55">
        <v>2.6232727367147851E-2</v>
      </c>
      <c r="X20" s="55"/>
      <c r="Y20" s="66"/>
      <c r="Z20" s="66"/>
      <c r="AA20" s="66"/>
    </row>
    <row r="21" spans="1:27" x14ac:dyDescent="0.25">
      <c r="A21" s="61" t="s">
        <v>20</v>
      </c>
      <c r="B21" s="61"/>
      <c r="C21" s="15">
        <v>1562.4003119990884</v>
      </c>
      <c r="D21" s="15">
        <v>30.561772165892435</v>
      </c>
      <c r="E21" s="15">
        <v>222751.30752251559</v>
      </c>
      <c r="F21" s="16">
        <v>5981477.7380669517</v>
      </c>
      <c r="G21" s="16">
        <v>5685457.8397205854</v>
      </c>
      <c r="H21" s="16">
        <v>6253132.9834921509</v>
      </c>
      <c r="I21" s="16">
        <v>7272801.4390587518</v>
      </c>
      <c r="J21" s="16">
        <v>143267.45361870516</v>
      </c>
      <c r="K21" s="16">
        <v>6109865.5298734456</v>
      </c>
      <c r="L21" s="18">
        <v>0.82015610406093498</v>
      </c>
      <c r="M21" s="18">
        <v>0.85979701713146639</v>
      </c>
      <c r="N21" s="17"/>
      <c r="O21" s="18">
        <v>0.85979701713146639</v>
      </c>
      <c r="P21" s="72">
        <v>6253132.9834921509</v>
      </c>
      <c r="Q21" s="71">
        <v>0</v>
      </c>
      <c r="R21" s="70">
        <v>0</v>
      </c>
      <c r="S21" s="53">
        <v>199.35523047987928</v>
      </c>
      <c r="T21" s="54">
        <v>3737672.0916049629</v>
      </c>
      <c r="U21" s="59">
        <f t="shared" si="0"/>
        <v>0.61174375660643743</v>
      </c>
      <c r="V21" s="54">
        <v>2372193.4382684827</v>
      </c>
      <c r="W21" s="55"/>
      <c r="X21" s="55">
        <v>10.649515213412171</v>
      </c>
      <c r="Y21" s="66">
        <v>6.5484449785198379E-2</v>
      </c>
      <c r="Z21" s="66"/>
      <c r="AA21" s="66">
        <f t="shared" si="1"/>
        <v>10.71499966319737</v>
      </c>
    </row>
    <row r="22" spans="1:27" x14ac:dyDescent="0.25">
      <c r="A22" s="61" t="s">
        <v>16</v>
      </c>
      <c r="B22" s="61"/>
      <c r="C22" s="12">
        <v>818.45985844444726</v>
      </c>
      <c r="D22" s="12">
        <v>15063.267700368231</v>
      </c>
      <c r="E22" s="12">
        <v>30395846.227541003</v>
      </c>
      <c r="F22" s="16">
        <v>59611097.566804484</v>
      </c>
      <c r="G22" s="16">
        <v>59710496.241613455</v>
      </c>
      <c r="H22" s="16">
        <v>62318399.683222473</v>
      </c>
      <c r="I22" s="16">
        <v>62952504.257855333</v>
      </c>
      <c r="J22" s="16">
        <v>1033588.9569872625</v>
      </c>
      <c r="K22" s="16">
        <v>61284810.726235211</v>
      </c>
      <c r="L22" s="18">
        <v>0.99510859706274302</v>
      </c>
      <c r="M22" s="18">
        <v>0.98992725417188254</v>
      </c>
      <c r="N22" s="17"/>
      <c r="O22" s="18">
        <v>0.98992725417188254</v>
      </c>
      <c r="P22" s="72">
        <v>62318399.683222473</v>
      </c>
      <c r="Q22" s="71">
        <v>0</v>
      </c>
      <c r="R22" s="70">
        <v>0</v>
      </c>
      <c r="S22" s="53">
        <v>1167.4901287013934</v>
      </c>
      <c r="T22" s="54">
        <v>11466525.665666783</v>
      </c>
      <c r="U22" s="59">
        <f t="shared" si="0"/>
        <v>0.18710224490842911</v>
      </c>
      <c r="V22" s="54">
        <v>49818285.06056843</v>
      </c>
      <c r="W22" s="55"/>
      <c r="X22" s="76" t="s">
        <v>46</v>
      </c>
      <c r="Y22" s="77"/>
      <c r="Z22" s="77"/>
      <c r="AA22" s="77" t="s">
        <v>46</v>
      </c>
    </row>
    <row r="23" spans="1:27" ht="13" x14ac:dyDescent="0.3">
      <c r="A23" s="35"/>
      <c r="B23" s="35"/>
      <c r="C23" s="68"/>
      <c r="D23" s="68"/>
      <c r="E23" s="68"/>
      <c r="F23" s="33"/>
      <c r="G23" s="33"/>
      <c r="H23" s="33"/>
      <c r="I23" s="33"/>
      <c r="J23" s="33"/>
      <c r="K23" s="33"/>
      <c r="L23" s="62"/>
      <c r="M23" s="63"/>
      <c r="N23" s="63"/>
      <c r="O23" s="63"/>
      <c r="P23" s="64"/>
      <c r="Q23" s="62"/>
      <c r="R23" s="62"/>
      <c r="S23" s="20"/>
      <c r="T23" s="20"/>
      <c r="U23" s="20"/>
      <c r="V23" s="73"/>
      <c r="W23" s="20"/>
      <c r="X23" s="20"/>
      <c r="Y23" s="20"/>
      <c r="Z23" s="67"/>
      <c r="AA23" s="20"/>
    </row>
    <row r="24" spans="1:27" ht="13" x14ac:dyDescent="0.3">
      <c r="A24" s="35"/>
      <c r="B24" s="35"/>
      <c r="C24" s="69">
        <f>SUM(C10:C22)</f>
        <v>1333853.3508230108</v>
      </c>
      <c r="D24" s="69">
        <f t="shared" ref="D24:E24" si="2">SUM(D10:D22)</f>
        <v>32593.250095833755</v>
      </c>
      <c r="E24" s="69">
        <f t="shared" si="2"/>
        <v>40890102.629519157</v>
      </c>
      <c r="F24" s="34">
        <f>SUM(F10:F22)</f>
        <v>1601834628.2285419</v>
      </c>
      <c r="G24" s="34">
        <f t="shared" ref="G24:K24" si="3">SUM(G10:G22)</f>
        <v>1596151253.1390371</v>
      </c>
      <c r="H24" s="34">
        <f t="shared" si="3"/>
        <v>1674583670.8760931</v>
      </c>
      <c r="I24" s="34">
        <f t="shared" si="3"/>
        <v>1674583670.8760931</v>
      </c>
      <c r="J24" s="34">
        <f t="shared" si="3"/>
        <v>44939405.755341537</v>
      </c>
      <c r="K24" s="34">
        <f t="shared" si="3"/>
        <v>1629644265.1207511</v>
      </c>
      <c r="L24" s="35"/>
      <c r="M24" s="36"/>
      <c r="N24" s="35"/>
      <c r="O24" s="35"/>
      <c r="P24" s="34">
        <f>SUM(P10:P22)</f>
        <v>1674583670.8760931</v>
      </c>
      <c r="Q24" s="34">
        <f>SUM(Q10:Q22)</f>
        <v>0</v>
      </c>
      <c r="R24" s="35"/>
      <c r="S24" s="37"/>
      <c r="T24" s="38">
        <f>SUM(T10:T22)</f>
        <v>1100400952.998312</v>
      </c>
      <c r="U24" s="38"/>
      <c r="V24" s="34">
        <f>SUM(V10:V22)</f>
        <v>529243312.12243968</v>
      </c>
      <c r="W24" s="39"/>
      <c r="X24" s="20"/>
      <c r="Y24" s="20"/>
      <c r="Z24" s="67"/>
      <c r="AA24" s="20"/>
    </row>
    <row r="25" spans="1:27" ht="13" x14ac:dyDescent="0.3">
      <c r="A25" s="20"/>
      <c r="B25" s="20"/>
      <c r="C25" s="30"/>
      <c r="D25" s="30"/>
      <c r="E25" s="3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39"/>
      <c r="Q25" s="37"/>
      <c r="R25" s="20"/>
      <c r="S25" s="20"/>
      <c r="T25" s="20"/>
      <c r="U25" s="20"/>
      <c r="V25" s="65"/>
      <c r="W25" s="20"/>
      <c r="X25" s="20"/>
      <c r="Y25" s="20"/>
      <c r="Z25" s="20"/>
      <c r="AA25" s="20"/>
    </row>
    <row r="26" spans="1:27" ht="13" x14ac:dyDescent="0.3">
      <c r="A26" s="81" t="s">
        <v>56</v>
      </c>
      <c r="B26" s="82"/>
      <c r="C26" s="83"/>
      <c r="D26" s="30"/>
      <c r="E26" s="3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39"/>
      <c r="Q26" s="37"/>
      <c r="R26" s="20"/>
      <c r="S26" s="20"/>
      <c r="T26" s="20"/>
      <c r="U26" s="20"/>
      <c r="V26" s="65"/>
      <c r="W26" s="20"/>
      <c r="X26" s="20"/>
      <c r="Y26" s="20"/>
      <c r="Z26" s="20"/>
      <c r="AA26" s="20"/>
    </row>
    <row r="27" spans="1:27" ht="13" x14ac:dyDescent="0.3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40"/>
      <c r="Q27" s="39"/>
      <c r="R27" s="20"/>
      <c r="S27" s="20"/>
      <c r="T27" s="20"/>
      <c r="U27" s="41" t="s">
        <v>38</v>
      </c>
      <c r="V27" s="34">
        <f>SUM(T24,V24)</f>
        <v>1629644265.1207516</v>
      </c>
      <c r="W27" s="20"/>
      <c r="X27" s="13"/>
      <c r="Y27" s="42"/>
      <c r="Z27" s="20"/>
      <c r="AA27" s="20"/>
    </row>
    <row r="28" spans="1:27" ht="13" x14ac:dyDescent="0.3">
      <c r="A28" s="19"/>
      <c r="B28" s="20"/>
      <c r="C28" s="43" t="s">
        <v>62</v>
      </c>
      <c r="D28" s="20"/>
      <c r="E28" s="20"/>
      <c r="F28" s="20"/>
      <c r="G28" s="20"/>
      <c r="H28" s="44"/>
      <c r="I28" s="19"/>
      <c r="J28" s="45"/>
      <c r="K28" s="20"/>
      <c r="L28" s="30"/>
      <c r="M28" s="20"/>
      <c r="N28" s="20"/>
      <c r="O28" s="20"/>
      <c r="P28" s="20"/>
      <c r="Q28" s="39"/>
      <c r="R28" s="46"/>
      <c r="S28" s="20"/>
      <c r="T28" s="20"/>
      <c r="U28" s="75" t="s">
        <v>39</v>
      </c>
      <c r="V28" s="34">
        <f>J24</f>
        <v>44939405.755341537</v>
      </c>
      <c r="W28" s="20"/>
      <c r="X28" s="20"/>
      <c r="Y28" s="20"/>
      <c r="Z28" s="20"/>
      <c r="AA28" s="20"/>
    </row>
    <row r="29" spans="1:27" ht="13" x14ac:dyDescent="0.3">
      <c r="A29" s="19"/>
      <c r="B29" s="20"/>
      <c r="C29" s="11"/>
      <c r="D29" s="23">
        <v>2021</v>
      </c>
      <c r="E29" s="23">
        <v>2022</v>
      </c>
      <c r="F29" s="23" t="s">
        <v>27</v>
      </c>
      <c r="G29" s="20"/>
      <c r="H29" s="44"/>
      <c r="I29" s="19"/>
      <c r="J29" s="45"/>
      <c r="K29" s="20"/>
      <c r="L29" s="20"/>
      <c r="M29" s="39"/>
      <c r="N29" s="20"/>
      <c r="O29" s="47"/>
      <c r="P29" s="39"/>
      <c r="Q29" s="20"/>
      <c r="R29" s="19"/>
      <c r="S29" s="48"/>
      <c r="T29" s="20"/>
      <c r="U29" s="41" t="s">
        <v>21</v>
      </c>
      <c r="V29" s="34">
        <f>SUM(V27:V28)</f>
        <v>1674583670.8760931</v>
      </c>
      <c r="W29" s="20"/>
      <c r="X29" s="20"/>
      <c r="Y29" s="20"/>
      <c r="Z29" s="67"/>
      <c r="AA29" s="20"/>
    </row>
    <row r="30" spans="1:27" ht="25" x14ac:dyDescent="0.25">
      <c r="A30" s="19"/>
      <c r="B30" s="20"/>
      <c r="C30" s="24" t="s">
        <v>50</v>
      </c>
      <c r="D30" s="25">
        <v>1601834628.2285419</v>
      </c>
      <c r="E30" s="25">
        <v>1674583670.8760924</v>
      </c>
      <c r="F30" s="26">
        <f>E30/D30</f>
        <v>1.0454160756457134</v>
      </c>
      <c r="G30" s="20"/>
      <c r="H30" s="44"/>
      <c r="I30" s="19"/>
      <c r="J30" s="45"/>
      <c r="K30" s="20"/>
      <c r="L30" s="20"/>
      <c r="M30" s="39"/>
      <c r="N30" s="20"/>
      <c r="O30" s="20"/>
      <c r="P30" s="20"/>
      <c r="Q30" s="20"/>
      <c r="R30" s="49"/>
      <c r="S30" s="20"/>
      <c r="T30" s="13"/>
      <c r="U30" s="20"/>
      <c r="V30" s="20"/>
      <c r="W30" s="20"/>
      <c r="X30" s="20"/>
      <c r="Y30" s="67"/>
      <c r="Z30" s="20"/>
      <c r="AA30" s="20"/>
    </row>
    <row r="31" spans="1:27" ht="13" x14ac:dyDescent="0.25">
      <c r="A31" s="19"/>
      <c r="B31" s="20"/>
      <c r="C31" s="24" t="s">
        <v>3</v>
      </c>
      <c r="D31" s="25">
        <v>1596151253.1390371</v>
      </c>
      <c r="E31" s="25">
        <v>1674583670.8760931</v>
      </c>
      <c r="F31" s="26">
        <f t="shared" ref="F31:F32" si="4">E31/D31</f>
        <v>1.0491384620240773</v>
      </c>
      <c r="G31" s="20"/>
      <c r="H31" s="44"/>
      <c r="I31" s="19"/>
      <c r="J31" s="45"/>
      <c r="K31" s="20"/>
      <c r="L31" s="20"/>
      <c r="M31" s="39"/>
      <c r="N31" s="20"/>
      <c r="O31" s="20"/>
      <c r="P31" s="20"/>
      <c r="Q31" s="20"/>
      <c r="R31" s="19"/>
      <c r="S31" s="78"/>
      <c r="T31" s="78"/>
      <c r="U31" s="78"/>
      <c r="V31" s="78"/>
      <c r="W31" s="78"/>
      <c r="X31" s="78"/>
      <c r="Y31" s="67"/>
      <c r="Z31" s="20"/>
      <c r="AA31" s="20"/>
    </row>
    <row r="32" spans="1:27" x14ac:dyDescent="0.25">
      <c r="A32" s="19"/>
      <c r="B32" s="20"/>
      <c r="C32" s="11" t="s">
        <v>28</v>
      </c>
      <c r="D32" s="25">
        <v>44764811.062314302</v>
      </c>
      <c r="E32" s="25">
        <v>44939405.755341545</v>
      </c>
      <c r="F32" s="26">
        <f t="shared" si="4"/>
        <v>1.0039002665013865</v>
      </c>
      <c r="G32" s="20"/>
      <c r="H32" s="44"/>
      <c r="I32" s="19"/>
      <c r="J32" s="45"/>
      <c r="K32" s="19"/>
      <c r="L32" s="19"/>
      <c r="M32" s="46"/>
      <c r="N32" s="20"/>
      <c r="O32" s="47"/>
      <c r="P32" s="20"/>
      <c r="Q32" s="20"/>
      <c r="R32" s="19"/>
      <c r="S32" s="19"/>
      <c r="T32" s="50"/>
      <c r="U32" s="50"/>
      <c r="V32" s="79"/>
      <c r="W32" s="50"/>
      <c r="X32" s="50"/>
      <c r="Y32" s="67"/>
      <c r="Z32" s="20"/>
      <c r="AA32" s="20"/>
    </row>
    <row r="33" spans="1:27" ht="36" customHeight="1" x14ac:dyDescent="0.25">
      <c r="A33" s="7"/>
      <c r="B33" s="82"/>
      <c r="C33" s="84" t="s">
        <v>64</v>
      </c>
      <c r="D33" s="85"/>
      <c r="E33" s="85"/>
      <c r="F33" s="85"/>
      <c r="G33" s="20"/>
      <c r="H33" s="44"/>
      <c r="I33" s="19"/>
      <c r="J33" s="45"/>
      <c r="K33" s="19"/>
      <c r="L33" s="51"/>
      <c r="M33" s="52"/>
      <c r="N33" s="20"/>
      <c r="O33" s="47"/>
      <c r="P33" s="39"/>
      <c r="Q33" s="20"/>
      <c r="R33" s="19"/>
      <c r="S33" s="19"/>
      <c r="T33" s="50"/>
      <c r="U33" s="50"/>
      <c r="V33" s="79"/>
      <c r="W33" s="50"/>
      <c r="X33" s="50"/>
      <c r="Y33" s="20"/>
      <c r="Z33" s="20"/>
      <c r="AA33" s="20"/>
    </row>
    <row r="34" spans="1:27" x14ac:dyDescent="0.25">
      <c r="A34" s="19"/>
      <c r="B34" s="20"/>
      <c r="C34" s="27" t="s">
        <v>63</v>
      </c>
      <c r="D34" s="20"/>
      <c r="E34" s="20"/>
      <c r="F34" s="20"/>
      <c r="G34" s="20"/>
      <c r="H34" s="44"/>
      <c r="I34" s="19"/>
      <c r="J34" s="45"/>
      <c r="K34" s="19"/>
      <c r="L34" s="51"/>
      <c r="M34" s="49"/>
      <c r="N34" s="20"/>
      <c r="O34" s="47"/>
      <c r="P34" s="58"/>
      <c r="Q34" s="20"/>
      <c r="R34" s="19"/>
      <c r="S34" s="19"/>
      <c r="T34" s="50"/>
      <c r="U34" s="50"/>
      <c r="V34" s="79"/>
      <c r="W34" s="50"/>
      <c r="X34" s="50"/>
      <c r="Y34" s="20"/>
      <c r="Z34" s="20"/>
      <c r="AA34" s="20"/>
    </row>
    <row r="35" spans="1:27" x14ac:dyDescent="0.25">
      <c r="A35" s="19"/>
      <c r="B35" s="20"/>
      <c r="C35" s="20"/>
      <c r="D35" s="20"/>
      <c r="E35" s="20"/>
      <c r="F35" s="20"/>
      <c r="G35" s="20"/>
      <c r="H35" s="44"/>
      <c r="I35" s="19"/>
      <c r="J35" s="45"/>
      <c r="K35" s="19"/>
      <c r="L35" s="51"/>
      <c r="M35" s="46"/>
      <c r="N35" s="20"/>
      <c r="O35" s="20"/>
      <c r="P35" s="20"/>
      <c r="Q35" s="20"/>
      <c r="R35" s="19"/>
      <c r="S35" s="19"/>
      <c r="T35" s="50"/>
      <c r="U35" s="50"/>
      <c r="V35" s="79"/>
      <c r="W35" s="50"/>
      <c r="X35" s="50"/>
      <c r="Y35" s="20"/>
      <c r="Z35" s="20"/>
      <c r="AA35" s="20"/>
    </row>
    <row r="36" spans="1:27" ht="13.5" thickBot="1" x14ac:dyDescent="0.35">
      <c r="A36" s="4"/>
      <c r="C36" s="19"/>
      <c r="D36" s="19"/>
      <c r="E36" s="19"/>
      <c r="F36" s="19"/>
      <c r="H36" s="9"/>
      <c r="I36" s="4"/>
      <c r="J36" s="10"/>
      <c r="M36" s="5"/>
      <c r="O36" s="4"/>
      <c r="Q36" s="6"/>
      <c r="R36" s="4"/>
      <c r="T36" s="13"/>
      <c r="U36" s="80"/>
      <c r="V36" s="20"/>
    </row>
    <row r="37" spans="1:27" x14ac:dyDescent="0.25">
      <c r="A37" s="4"/>
      <c r="C37" s="19"/>
      <c r="D37" s="21"/>
      <c r="E37" s="57"/>
      <c r="F37" s="57"/>
      <c r="H37" s="9"/>
      <c r="I37" s="4"/>
      <c r="J37" s="10"/>
      <c r="M37" s="5"/>
      <c r="O37" s="4"/>
      <c r="Q37" s="6"/>
      <c r="R37" s="4"/>
      <c r="T37" s="13"/>
      <c r="U37" s="20"/>
      <c r="V37" s="20"/>
    </row>
    <row r="38" spans="1:27" x14ac:dyDescent="0.25">
      <c r="A38" s="4"/>
      <c r="C38" s="19"/>
      <c r="D38" s="21"/>
      <c r="E38" s="22"/>
      <c r="F38" s="22"/>
      <c r="H38" s="9"/>
      <c r="I38" s="4"/>
      <c r="J38" s="10"/>
      <c r="O38" s="4"/>
      <c r="Q38" s="6"/>
      <c r="R38" s="4"/>
      <c r="T38" s="2"/>
    </row>
    <row r="39" spans="1:27" x14ac:dyDescent="0.25">
      <c r="A39" s="4"/>
      <c r="C39" s="19"/>
      <c r="D39" s="21"/>
      <c r="E39" s="22"/>
      <c r="F39" s="22"/>
      <c r="H39" s="9"/>
      <c r="I39" s="4"/>
      <c r="J39" s="10"/>
      <c r="M39" s="5"/>
      <c r="O39" s="4"/>
      <c r="Q39" s="6"/>
      <c r="R39" s="4"/>
      <c r="T39" s="2"/>
    </row>
    <row r="40" spans="1:27" x14ac:dyDescent="0.25">
      <c r="A40" s="4"/>
      <c r="C40" s="19"/>
      <c r="D40" s="19"/>
      <c r="E40" s="19"/>
      <c r="F40" s="19"/>
      <c r="H40" s="9"/>
      <c r="I40" s="4"/>
      <c r="J40" s="10"/>
    </row>
    <row r="41" spans="1:27" x14ac:dyDescent="0.25">
      <c r="A41" s="4"/>
      <c r="I41" s="4"/>
      <c r="J41" s="10"/>
      <c r="M41" s="5"/>
    </row>
  </sheetData>
  <mergeCells count="1">
    <mergeCell ref="C33:F33"/>
  </mergeCells>
  <conditionalFormatting sqref="U36">
    <cfRule type="expression" dxfId="1" priority="1">
      <formula>"if+$U$30&lt;&gt;$U$31"</formula>
    </cfRule>
    <cfRule type="cellIs" dxfId="0" priority="2" operator="notEqual">
      <formula>0</formula>
    </cfRule>
  </conditionalFormatting>
  <pageMargins left="0.7" right="0.7" top="0.75" bottom="0.75" header="0.3" footer="0.3"/>
  <pageSetup paperSize="17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4862BE6AB6E2104F9D4919B5D6ED2EBE" ma:contentTypeVersion="30" ma:contentTypeDescription="Meta data that will be applied to all documents added to the proceeding document folder" ma:contentTypeScope="" ma:versionID="685417c60757e1efc6503e5b5978fbae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dff22d5b0d7fdf0ed5fccee9bfbd50ce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  <xsd:element ref="ns6:Dir_x0020_Approved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Henry Andre" ma:format="Dropdown" ma:internalName="RA_x0020_Contact">
      <xsd:simpleType>
        <xsd:union memberTypes="dms:Text">
          <xsd:simpleType>
            <xsd:restriction base="dms:Choice">
              <xsd:enumeration value="Henry Andre"/>
              <xsd:enumeration value="Kathleen Burke"/>
              <xsd:enumeration value="Frank D'Andrea"/>
              <xsd:enumeration value="Joanne Richardson"/>
              <xsd:enumeration value="Jeffrey Smith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8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9" nillable="true" ma:displayName="Draft Ready" ma:default="0" ma:internalName="Draft_x0020_Ready">
      <xsd:simpleType>
        <xsd:restriction base="dms:Boolean"/>
      </xsd:simpleType>
    </xsd:element>
    <xsd:element name="RA_x0020_Approved" ma:index="20" nillable="true" ma:displayName="RA Approved" ma:default="0" ma:internalName="RA_x0020_Approved">
      <xsd:simpleType>
        <xsd:restriction base="dms:Boolean"/>
      </xsd:simpleType>
    </xsd:element>
    <xsd:element name="Dir_Approved" ma:index="21" nillable="true" ma:displayName="Dir_Approved" ma:default="0" ma:internalName="Dir_Approved">
      <xsd:simpleType>
        <xsd:restriction base="dms:Boolean"/>
      </xsd:simpleType>
    </xsd:element>
    <xsd:element name="Dir_x0020_Approved" ma:index="23" nillable="true" ma:displayName="Dir Approved" ma:default="0" ma:internalName="Dir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EB-2021-0032</Case_x0020_Number_x002f_Docket_x0020_Number>
    <Issue_x0020_Date xmlns="f9175001-c430-4d57-adde-c1c10539e919">2021-08-27T04:00:00+00:00</Issue_x0020_Date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OEB</Jurisdiction>
    <Draft_x0020_Ready xmlns="95f47813-6223-4a6f-8345-4f354f0b8e15">false</Draft_x0020_Ready>
    <RA_x0020_Approved xmlns="95f47813-6223-4a6f-8345-4f354f0b8e15">false</RA_x0020_Approved>
    <Case_x0020_Type xmlns="f9175001-c430-4d57-adde-c1c10539e919">Electricity</Case_x0020_Type>
    <Dir_x0020_Approved xmlns="95f47813-6223-4a6f-8345-4f354f0b8e15">false</Dir_x0020_Approved>
    <Document_x0020_Type xmlns="f9175001-c430-4d57-adde-c1c10539e919">Prefiled evidence</Document_x0020_Type>
    <RA_x0020_Contact xmlns="31a38067-a042-4e0e-9037-517587b10700">AKSELRUD Uri</RA_x0020_Contact>
    <Hydro_x0020_One_x0020_Data_x0020_Classification xmlns="f0af1d65-dfd0-4b99-b523-def3a954563f">Internal Use</Hydro_x0020_One_x0020_Data_x0020_Classification>
    <Witness xmlns="95f47813-6223-4a6f-8345-4f354f0b8e15" xsi:nil="true"/>
    <Dir_Approved xmlns="95f47813-6223-4a6f-8345-4f354f0b8e15">false</Dir_Approved>
    <_dlc_DocId xmlns="f0af1d65-dfd0-4b99-b523-def3a954563f">PMCN44DTZYCH-1935566727-1280</_dlc_DocId>
    <_dlc_DocIdUrl xmlns="f0af1d65-dfd0-4b99-b523-def3a954563f">
      <Url>https://teams.hydroone.com/sites/ra/ra/_layouts/DocIdRedir.aspx?ID=PMCN44DTZYCH-1935566727-1280</Url>
      <Description>PMCN44DTZYCH-1935566727-1280</Description>
    </_dlc_DocIdUrl>
  </documentManagement>
</p:properties>
</file>

<file path=customXml/itemProps1.xml><?xml version="1.0" encoding="utf-8"?>
<ds:datastoreItem xmlns:ds="http://schemas.openxmlformats.org/officeDocument/2006/customXml" ds:itemID="{FA080A01-9676-440C-8237-624D52BAB5F2}"/>
</file>

<file path=customXml/itemProps2.xml><?xml version="1.0" encoding="utf-8"?>
<ds:datastoreItem xmlns:ds="http://schemas.openxmlformats.org/officeDocument/2006/customXml" ds:itemID="{4AB0D754-C684-4859-BB12-CBFD6F23EFC6}"/>
</file>

<file path=customXml/itemProps3.xml><?xml version="1.0" encoding="utf-8"?>
<ds:datastoreItem xmlns:ds="http://schemas.openxmlformats.org/officeDocument/2006/customXml" ds:itemID="{9082B835-4D38-4B74-8857-5C733CF7291C}"/>
</file>

<file path=customXml/itemProps4.xml><?xml version="1.0" encoding="utf-8"?>
<ds:datastoreItem xmlns:ds="http://schemas.openxmlformats.org/officeDocument/2006/customXml" ds:itemID="{139C40C9-8E4E-487F-ACC4-8F4446BD49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 2-0 - 2022 Rate Design</dc:title>
  <dc:creator>LI Clement</dc:creator>
  <cp:lastModifiedBy>MOLINA Carla</cp:lastModifiedBy>
  <cp:lastPrinted>2021-08-18T13:39:53Z</cp:lastPrinted>
  <dcterms:created xsi:type="dcterms:W3CDTF">2013-09-20T18:49:19Z</dcterms:created>
  <dcterms:modified xsi:type="dcterms:W3CDTF">2021-08-18T17:03:30Z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0x01010061EC7F66509FFD4DA0B1B261A86BE773004862BE6AB6E2104F9D4919B5D6ED2EBE</vt:lpwstr>
  </property>
  <property fmtid="{D5CDD505-2E9C-101B-9397-08002B2CF9AE}" pid="3" name="_dlc_DocIdItemGuid">
    <vt:lpwstr>ad5f8d10-b59d-4d56-ad04-39ace6720cba</vt:lpwstr>
  </property>
  <property fmtid="{D5CDD505-2E9C-101B-9397-08002B2CF9AE}" pid="4" name="Order">
    <vt:r8>120600</vt:r8>
  </property>
</Properties>
</file>