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185 - HONI Tx Rates 2022 Annual Update/Working Folder/2108_Application/"/>
    </mc:Choice>
  </mc:AlternateContent>
  <bookViews>
    <workbookView xWindow="0" yWindow="0" windowWidth="28800" windowHeight="12300" tabRatio="901"/>
  </bookViews>
  <sheets>
    <sheet name="A-04-01-01 Charge Determinants" sheetId="12" r:id="rId1"/>
    <sheet name="A-04-01-02 Rev Req by Rate Pool" sheetId="30" r:id="rId2"/>
    <sheet name="A-04-01-03 LVSG" sheetId="27" r:id="rId3"/>
    <sheet name="A-04-01-04 Bill Impacts" sheetId="31" r:id="rId4"/>
  </sheets>
  <externalReferences>
    <externalReference r:id="rId5"/>
  </externalReferences>
  <definedNames>
    <definedName name="DME_BeforeCloseCompleted" hidden="1">"False"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PIVOT3_Green" hidden="1">{"'2003 05 15'!$W$11:$AI$18","'2003 05 15'!$A$1:$V$30"}</definedName>
    <definedName name="_xlnm.Print_Area" localSheetId="1">'A-04-01-02 Rev Req by Rate Pool'!$A$2:$E$32</definedName>
    <definedName name="_xlnm.Print_Area" localSheetId="3">'A-04-01-04 Bill Impacts'!$A$1:$D$32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</definedNames>
  <calcPr calcId="162913"/>
</workbook>
</file>

<file path=xl/calcChain.xml><?xml version="1.0" encoding="utf-8"?>
<calcChain xmlns="http://schemas.openxmlformats.org/spreadsheetml/2006/main">
  <c r="E10" i="27" l="1"/>
  <c r="C23" i="31"/>
  <c r="D23" i="31"/>
  <c r="C24" i="31"/>
  <c r="D24" i="31"/>
  <c r="C25" i="31"/>
  <c r="D25" i="31"/>
  <c r="C26" i="31"/>
  <c r="D26" i="31"/>
  <c r="C27" i="31"/>
  <c r="D27" i="31"/>
  <c r="C28" i="31"/>
  <c r="D28" i="31"/>
  <c r="C29" i="31"/>
  <c r="D29" i="31"/>
  <c r="C30" i="31"/>
  <c r="D30" i="31"/>
  <c r="B30" i="31"/>
  <c r="B29" i="31"/>
  <c r="B28" i="31"/>
  <c r="B27" i="31"/>
  <c r="B26" i="31"/>
  <c r="B25" i="31"/>
  <c r="B24" i="31"/>
  <c r="B23" i="31"/>
  <c r="A32" i="31"/>
  <c r="A31" i="31"/>
  <c r="A18" i="31"/>
  <c r="A17" i="31"/>
  <c r="D16" i="31"/>
  <c r="D15" i="31"/>
  <c r="D14" i="31"/>
  <c r="D13" i="31"/>
  <c r="D12" i="31"/>
  <c r="D11" i="31"/>
  <c r="D10" i="31"/>
  <c r="D9" i="31"/>
  <c r="C16" i="31"/>
  <c r="C15" i="31"/>
  <c r="C14" i="31"/>
  <c r="C13" i="31"/>
  <c r="C12" i="31"/>
  <c r="C11" i="31"/>
  <c r="C10" i="31"/>
  <c r="C9" i="31"/>
  <c r="B16" i="31"/>
  <c r="B15" i="31"/>
  <c r="B14" i="31"/>
  <c r="B13" i="31"/>
  <c r="B12" i="31"/>
  <c r="B11" i="31"/>
  <c r="B10" i="31"/>
  <c r="B9" i="31"/>
  <c r="D22" i="30"/>
  <c r="C22" i="30"/>
  <c r="B22" i="30"/>
  <c r="B21" i="30"/>
  <c r="D20" i="30"/>
  <c r="D19" i="30"/>
  <c r="C19" i="30"/>
  <c r="B19" i="30"/>
  <c r="D18" i="30"/>
  <c r="C18" i="30"/>
  <c r="B18" i="30"/>
  <c r="E18" i="30"/>
  <c r="E17" i="30"/>
  <c r="E16" i="30"/>
  <c r="C8" i="30"/>
  <c r="B8" i="30"/>
  <c r="C14" i="12"/>
  <c r="C13" i="12"/>
  <c r="C12" i="12"/>
  <c r="B10" i="27" l="1"/>
  <c r="E20" i="30" l="1"/>
  <c r="E21" i="30" l="1"/>
  <c r="E22" i="30" l="1"/>
  <c r="E19" i="30" l="1"/>
  <c r="E8" i="30" l="1"/>
  <c r="D9" i="30" l="1"/>
  <c r="C9" i="30"/>
  <c r="B9" i="30"/>
  <c r="D15" i="30" l="1"/>
  <c r="C15" i="30"/>
  <c r="B15" i="30"/>
  <c r="B17" i="30" s="1"/>
  <c r="E9" i="30"/>
  <c r="C16" i="30" l="1"/>
  <c r="C17" i="30"/>
  <c r="D16" i="30"/>
  <c r="C10" i="27" s="1"/>
  <c r="D17" i="30"/>
  <c r="B16" i="30"/>
  <c r="B24" i="30" s="1"/>
  <c r="E15" i="30"/>
  <c r="D10" i="27" l="1"/>
  <c r="G10" i="27" s="1"/>
  <c r="C24" i="30"/>
  <c r="D23" i="30" l="1"/>
  <c r="D24" i="30" s="1"/>
  <c r="E23" i="30" l="1"/>
  <c r="E24" i="30"/>
</calcChain>
</file>

<file path=xl/sharedStrings.xml><?xml version="1.0" encoding="utf-8"?>
<sst xmlns="http://schemas.openxmlformats.org/spreadsheetml/2006/main" count="93" uniqueCount="78">
  <si>
    <t>Hydro One Networks Inc.</t>
  </si>
  <si>
    <t>Network</t>
  </si>
  <si>
    <t>Line Connection</t>
  </si>
  <si>
    <t>Transformation Connection</t>
  </si>
  <si>
    <t>Total</t>
  </si>
  <si>
    <t>Transformation Pool Revenue Requirement Before LVSG Credit
($M)</t>
  </si>
  <si>
    <t>Rate Before LVSG Credit ($/kw/month)</t>
  </si>
  <si>
    <t>(A)</t>
  </si>
  <si>
    <t>(B)</t>
  </si>
  <si>
    <t>(C) = (B)/(A)</t>
  </si>
  <si>
    <t>(D)</t>
  </si>
  <si>
    <t>(E)</t>
  </si>
  <si>
    <t>(F) = (C)x(D)x(E)</t>
  </si>
  <si>
    <t>(Note 1)</t>
  </si>
  <si>
    <t>(Note 2)</t>
  </si>
  <si>
    <t>(Note 3)</t>
  </si>
  <si>
    <t>(Note 4)</t>
  </si>
  <si>
    <t>Charge Determinant
(MW)</t>
  </si>
  <si>
    <t>Typical R1 Residential Customer</t>
  </si>
  <si>
    <t>GSe Customer Monthly Bill</t>
  </si>
  <si>
    <t>Final Annual LVSG Credit
($M)</t>
  </si>
  <si>
    <t>Percentage Split by Rate Pool</t>
  </si>
  <si>
    <t>Percentage Split by Rate pool</t>
  </si>
  <si>
    <t>Total Rates Revenue Requirement</t>
  </si>
  <si>
    <t>Rate Pool</t>
  </si>
  <si>
    <t>Year</t>
  </si>
  <si>
    <t>Total Annual NCP Demand for Toronto Hydro and Hydro Ottawa
(MW)</t>
  </si>
  <si>
    <t>Note 4:  Per EB-2019-0082, Exhibit I1, Tab 1, Schedule 3, page 7</t>
  </si>
  <si>
    <t>400 kWh</t>
  </si>
  <si>
    <t>750 kWh</t>
  </si>
  <si>
    <t>1,800 kWh</t>
  </si>
  <si>
    <t>2021 increase in Monthly Bill</t>
  </si>
  <si>
    <t>2021 increase as a % of total bill</t>
  </si>
  <si>
    <t>1,000 kWh</t>
  </si>
  <si>
    <t>2,000 kWh</t>
  </si>
  <si>
    <t>15,000 kWh</t>
  </si>
  <si>
    <t>Table 1: 2020 Base Revenue Requirement by Transmission Rate Pool</t>
  </si>
  <si>
    <r>
      <t>Estimated 2021 Monthly RTSR</t>
    </r>
    <r>
      <rPr>
        <i/>
        <vertAlign val="superscript"/>
        <sz val="11"/>
        <color theme="1"/>
        <rFont val="Times New Roman"/>
        <family val="1"/>
      </rPr>
      <t>2</t>
    </r>
  </si>
  <si>
    <r>
      <t>2020 Base Revenue Requirement</t>
    </r>
    <r>
      <rPr>
        <vertAlign val="superscript"/>
        <sz val="12"/>
        <color theme="1"/>
        <rFont val="Times New Roman"/>
        <family val="1"/>
      </rPr>
      <t>1</t>
    </r>
  </si>
  <si>
    <t>Table 1:  Medium Density (R1) Residential Customer Bill Impacts</t>
  </si>
  <si>
    <t>Note 1: Per Attachment 1</t>
  </si>
  <si>
    <t>Note 2: Equals Total Revenue Requirement for Transformation Connection Pool less Non-Rate Revenues allocated to Transformation Connection Pool, as per information in Attachment 2</t>
  </si>
  <si>
    <t>External Revenue (Note 4)</t>
  </si>
  <si>
    <t>WMS Revenue (Note 5)</t>
  </si>
  <si>
    <t>Export Revenue (Note 6)</t>
  </si>
  <si>
    <t>Deferral &amp; Variance Account Disposition (Note 7)</t>
  </si>
  <si>
    <t>LVSG Credit (Note 8)</t>
  </si>
  <si>
    <t xml:space="preserve"> Charge Determinants for 2022</t>
  </si>
  <si>
    <t>(for Setting Uniform Transmission Rates effective January 1, 2022 to December 31, 2022)</t>
  </si>
  <si>
    <t>2022 Total MW (Note 1)</t>
  </si>
  <si>
    <r>
      <t>Total Bill as of Jul 1, 2021</t>
    </r>
    <r>
      <rPr>
        <vertAlign val="superscript"/>
        <sz val="11"/>
        <color theme="1"/>
        <rFont val="Times New Roman"/>
        <family val="1"/>
      </rPr>
      <t>1</t>
    </r>
  </si>
  <si>
    <t>RTSR included in 2021 R1 Customer's Bill (based on 2020 Interim UTR)</t>
  </si>
  <si>
    <r>
      <t>Estimated 2021Monthly RTSR</t>
    </r>
    <r>
      <rPr>
        <i/>
        <vertAlign val="superscript"/>
        <sz val="11"/>
        <color theme="1"/>
        <rFont val="Times New Roman"/>
        <family val="1"/>
      </rPr>
      <t>2</t>
    </r>
  </si>
  <si>
    <r>
      <t>Estimated 2022 Monthly RTSR</t>
    </r>
    <r>
      <rPr>
        <i/>
        <vertAlign val="superscript"/>
        <sz val="11"/>
        <color theme="1"/>
        <rFont val="Times New Roman"/>
        <family val="1"/>
      </rPr>
      <t>2</t>
    </r>
  </si>
  <si>
    <t>2022 increase in Monthly Bill</t>
  </si>
  <si>
    <t>2022 increase as a % of total bill</t>
  </si>
  <si>
    <t>RTSR included in 2021 GSe Customer's Bill (based on 2020 Interim UTR)</t>
  </si>
  <si>
    <t>2021increase as a % of total bill</t>
  </si>
  <si>
    <t xml:space="preserve">Derivation of 2022 Rates Revenue Requirement </t>
  </si>
  <si>
    <t>Table 2: 2022 Revenue Requirement by Rate Pool ($ Million)</t>
  </si>
  <si>
    <t>Low Voltage Switchgear (LVSG) Credit 2022</t>
  </si>
  <si>
    <t>Base Revenue Requirement (Note 1)</t>
  </si>
  <si>
    <t>Foregone Revenue (Note 3)</t>
  </si>
  <si>
    <t>Note 1:  Sum of 12 monthly charge determinant.Per Exhibit 2.1 of Hydro One's 2020 Draft Rate Order, filed on May 28, 2020.</t>
  </si>
  <si>
    <t>LVSG Proportion
(%)</t>
  </si>
  <si>
    <t>Note 3: Sum of Toronto Hydro and Hydro Ottawa total annual NCP Demand consistent with OEB approved load forecast for 2022.</t>
  </si>
  <si>
    <t>2022 Bill Impacts for Distribution-Connected Customers</t>
  </si>
  <si>
    <r>
      <rPr>
        <vertAlign val="superscript"/>
        <sz val="9"/>
        <color theme="1"/>
        <rFont val="Times New Roman"/>
        <family val="1"/>
      </rPr>
      <t xml:space="preserve">1 </t>
    </r>
    <r>
      <rPr>
        <sz val="9"/>
        <color theme="1"/>
        <rFont val="Times New Roman"/>
        <family val="1"/>
      </rPr>
      <t>Per Exhibit 2.2 of Hydro One's 2020 Draft Rate Order, filed on May 28, 2020 (EB-2019-0082)</t>
    </r>
  </si>
  <si>
    <r>
      <rPr>
        <vertAlign val="superscript"/>
        <sz val="9"/>
        <rFont val="Times New Roman"/>
        <family val="1"/>
      </rPr>
      <t xml:space="preserve">2 </t>
    </r>
    <r>
      <rPr>
        <sz val="9"/>
        <rFont val="Times New Roman"/>
        <family val="1"/>
      </rPr>
      <t>Per Section 5.7 of the application (EB-2021-0185)</t>
    </r>
  </si>
  <si>
    <r>
      <rPr>
        <vertAlign val="superscript"/>
        <sz val="9"/>
        <rFont val="Times New Roman"/>
        <family val="1"/>
      </rPr>
      <t xml:space="preserve">3 </t>
    </r>
    <r>
      <rPr>
        <sz val="9"/>
        <rFont val="Times New Roman"/>
        <family val="1"/>
      </rPr>
      <t>Per Section 4.1 of the application (EB-2021-0185)</t>
    </r>
  </si>
  <si>
    <r>
      <rPr>
        <vertAlign val="superscript"/>
        <sz val="9"/>
        <rFont val="Times New Roman"/>
        <family val="1"/>
      </rPr>
      <t xml:space="preserve">4 </t>
    </r>
    <r>
      <rPr>
        <sz val="9"/>
        <rFont val="Times New Roman"/>
        <family val="1"/>
      </rPr>
      <t>Per Section 5.3 of the application (EB-2021-0185)</t>
    </r>
  </si>
  <si>
    <r>
      <rPr>
        <vertAlign val="superscript"/>
        <sz val="9"/>
        <rFont val="Times New Roman"/>
        <family val="1"/>
      </rPr>
      <t xml:space="preserve">5 </t>
    </r>
    <r>
      <rPr>
        <sz val="9"/>
        <rFont val="Times New Roman"/>
        <family val="1"/>
      </rPr>
      <t>Per Section 5.4 of the application (EB-2021-0185)</t>
    </r>
  </si>
  <si>
    <r>
      <rPr>
        <vertAlign val="superscript"/>
        <sz val="9"/>
        <rFont val="Times New Roman"/>
        <family val="1"/>
      </rPr>
      <t xml:space="preserve">6 </t>
    </r>
    <r>
      <rPr>
        <sz val="9"/>
        <rFont val="Times New Roman"/>
        <family val="1"/>
      </rPr>
      <t>Per Section 5.6 of the application (EB-2021-0185)</t>
    </r>
  </si>
  <si>
    <r>
      <rPr>
        <vertAlign val="superscript"/>
        <sz val="9"/>
        <rFont val="Times New Roman"/>
        <family val="1"/>
      </rPr>
      <t xml:space="preserve">8 </t>
    </r>
    <r>
      <rPr>
        <sz val="9"/>
        <rFont val="Times New Roman"/>
        <family val="1"/>
      </rPr>
      <t>Per Section 5.5 of the application (EB-2021-0185)</t>
    </r>
  </si>
  <si>
    <t>Misallocated Future Tax Savings Amount (Note 2)</t>
  </si>
  <si>
    <r>
      <rPr>
        <vertAlign val="superscript"/>
        <sz val="9"/>
        <rFont val="Times New Roman"/>
        <family val="1"/>
      </rPr>
      <t xml:space="preserve">1 </t>
    </r>
    <r>
      <rPr>
        <sz val="9"/>
        <rFont val="Times New Roman"/>
        <family val="1"/>
      </rPr>
      <t>Per Section 3.0 of the application (EB-2021-0185)</t>
    </r>
  </si>
  <si>
    <r>
      <rPr>
        <vertAlign val="superscript"/>
        <sz val="9"/>
        <rFont val="Times New Roman"/>
        <family val="1"/>
      </rPr>
      <t xml:space="preserve">7 </t>
    </r>
    <r>
      <rPr>
        <sz val="9"/>
        <rFont val="Times New Roman"/>
        <family val="1"/>
      </rPr>
      <t>Per Section 4.0 of the application (EB-2021-0185) and EB-2019-0082 Draft Rate Order, Exhibit 2.2 filed on May 28, 2020</t>
    </r>
  </si>
  <si>
    <t>Table 2:  General Service Energy less than 50 kW (GSe &lt; 50 kW) 
Customer Bill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</si>
</sst>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* #,##0_);_(* \(#,##0\);_(* &quot;-&quot;??_);_(@_)"/>
    <numFmt numFmtId="167" formatCode="0.0"/>
    <numFmt numFmtId="168" formatCode="#,##0.000"/>
    <numFmt numFmtId="169" formatCode="#,##0.0_);\(#,##0.0\)"/>
    <numFmt numFmtId="170" formatCode="_(&quot;$&quot;* #,##0_);_(&quot;$&quot;* \(#,##0\);_(&quot;$&quot;* &quot;-&quot;??_);_(@_)"/>
    <numFmt numFmtId="171" formatCode="_-&quot;$&quot;* #,##0.00_-;\-&quot;$&quot;* #,##0.00_-;_-&quot;$&quot;* &quot;-&quot;??_-;_-@_-"/>
    <numFmt numFmtId="172" formatCode="#,##0.00000_);\(#,##0.00000\)"/>
    <numFmt numFmtId="173" formatCode="0.0\x"/>
    <numFmt numFmtId="174" formatCode="#,##0.000_);\(#,##0.000\)"/>
    <numFmt numFmtId="175" formatCode="0.00\x"/>
    <numFmt numFmtId="176" formatCode="#,##0;&quot;\&quot;&quot;\&quot;&quot;\&quot;&quot;\&quot;\(#,##0&quot;\&quot;&quot;\&quot;&quot;\&quot;&quot;\&quot;\)"/>
    <numFmt numFmtId="177" formatCode="&quot;\&quot;&quot;\&quot;&quot;\&quot;&quot;\&quot;\$#,##0.00;&quot;\&quot;&quot;\&quot;&quot;\&quot;&quot;\&quot;\(&quot;\&quot;&quot;\&quot;&quot;\&quot;&quot;\&quot;\$#,##0.00&quot;\&quot;&quot;\&quot;&quot;\&quot;&quot;\&quot;\)"/>
    <numFmt numFmtId="178" formatCode="&quot;\&quot;&quot;\&quot;&quot;\&quot;&quot;\&quot;\$#,##0;&quot;\&quot;&quot;\&quot;&quot;\&quot;&quot;\&quot;\(&quot;\&quot;&quot;\&quot;&quot;\&quot;&quot;\&quot;\$#,##0&quot;\&quot;&quot;\&quot;&quot;\&quot;&quot;\&quot;\)"/>
    <numFmt numFmtId="179" formatCode="&quot;$&quot;#,##0.0"/>
    <numFmt numFmtId="180" formatCode="&quot;$&quot;#,##0.00"/>
    <numFmt numFmtId="181" formatCode="&quot;$&quot;#,##0.0_);\(&quot;$&quot;#,##0.0\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i/>
      <sz val="11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i/>
      <vertAlign val="superscript"/>
      <sz val="11"/>
      <color theme="1"/>
      <name val="Times New Roman"/>
      <family val="1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rgb="FF1F497D"/>
      <name val="Calibri"/>
      <family val="2"/>
    </font>
    <font>
      <sz val="9"/>
      <name val="Times New Roman"/>
      <family val="1"/>
    </font>
    <font>
      <vertAlign val="superscript"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6" fontId="3" fillId="0" borderId="0"/>
    <xf numFmtId="166" fontId="3" fillId="0" borderId="0"/>
    <xf numFmtId="166" fontId="3" fillId="0" borderId="0"/>
    <xf numFmtId="170" fontId="8" fillId="0" borderId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8" fontId="9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0" fontId="9" fillId="3" borderId="3" applyNumberFormat="0" applyBorder="0" applyAlignment="0" applyProtection="0"/>
    <xf numFmtId="171" fontId="8" fillId="0" borderId="0"/>
    <xf numFmtId="168" fontId="3" fillId="0" borderId="0"/>
    <xf numFmtId="0" fontId="6" fillId="0" borderId="0"/>
    <xf numFmtId="0" fontId="3" fillId="0" borderId="0"/>
    <xf numFmtId="7" fontId="10" fillId="0" borderId="0"/>
    <xf numFmtId="37" fontId="11" fillId="4" borderId="0">
      <alignment horizontal="right"/>
    </xf>
    <xf numFmtId="10" fontId="3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3" fillId="0" borderId="0"/>
    <xf numFmtId="0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175" fontId="3" fillId="0" borderId="0"/>
    <xf numFmtId="175" fontId="3" fillId="0" borderId="0"/>
    <xf numFmtId="175" fontId="3" fillId="0" borderId="0"/>
    <xf numFmtId="9" fontId="1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6" fontId="10" fillId="0" borderId="0"/>
    <xf numFmtId="44" fontId="3" fillId="0" borderId="0" applyFont="0" applyFill="0" applyBorder="0" applyAlignment="0" applyProtection="0"/>
    <xf numFmtId="177" fontId="10" fillId="0" borderId="0"/>
    <xf numFmtId="178" fontId="10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Border="1"/>
    <xf numFmtId="0" fontId="15" fillId="0" borderId="3" xfId="0" applyFont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/>
    </xf>
    <xf numFmtId="0" fontId="14" fillId="0" borderId="0" xfId="0" applyFont="1"/>
    <xf numFmtId="0" fontId="15" fillId="0" borderId="0" xfId="0" applyFont="1"/>
    <xf numFmtId="0" fontId="16" fillId="0" borderId="0" xfId="0" applyFont="1" applyAlignment="1"/>
    <xf numFmtId="0" fontId="25" fillId="0" borderId="0" xfId="0" applyFont="1" applyAlignment="1"/>
    <xf numFmtId="0" fontId="25" fillId="0" borderId="0" xfId="0" applyFont="1" applyBorder="1" applyAlignment="1"/>
    <xf numFmtId="0" fontId="26" fillId="0" borderId="0" xfId="0" applyFont="1" applyFill="1" applyBorder="1" applyAlignment="1">
      <alignment horizontal="left" vertical="center"/>
    </xf>
    <xf numFmtId="0" fontId="27" fillId="0" borderId="0" xfId="0" applyFont="1"/>
    <xf numFmtId="0" fontId="28" fillId="0" borderId="0" xfId="0" applyFont="1"/>
    <xf numFmtId="0" fontId="17" fillId="0" borderId="0" xfId="0" applyFont="1" applyAlignment="1">
      <alignment horizontal="left" wrapText="1"/>
    </xf>
    <xf numFmtId="0" fontId="15" fillId="0" borderId="0" xfId="0" applyFont="1" applyAlignment="1">
      <alignment horizontal="centerContinuous" wrapText="1"/>
    </xf>
    <xf numFmtId="0" fontId="14" fillId="0" borderId="0" xfId="0" applyFont="1" applyAlignment="1">
      <alignment horizontal="centerContinuous" wrapText="1"/>
    </xf>
    <xf numFmtId="0" fontId="16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9" fontId="20" fillId="0" borderId="3" xfId="0" applyNumberFormat="1" applyFont="1" applyBorder="1" applyAlignment="1">
      <alignment horizontal="center" vertical="center"/>
    </xf>
    <xf numFmtId="179" fontId="19" fillId="0" borderId="3" xfId="0" applyNumberFormat="1" applyFont="1" applyBorder="1" applyAlignment="1">
      <alignment horizontal="center" vertical="center"/>
    </xf>
    <xf numFmtId="0" fontId="16" fillId="0" borderId="0" xfId="20" quotePrefix="1" applyFont="1" applyBorder="1" applyAlignment="1"/>
    <xf numFmtId="0" fontId="15" fillId="0" borderId="3" xfId="20" applyFont="1" applyFill="1" applyBorder="1" applyAlignment="1">
      <alignment vertical="center"/>
    </xf>
    <xf numFmtId="0" fontId="16" fillId="0" borderId="3" xfId="20" quotePrefix="1" applyFont="1" applyBorder="1" applyAlignment="1">
      <alignment horizontal="left" vertical="center"/>
    </xf>
    <xf numFmtId="0" fontId="15" fillId="0" borderId="3" xfId="20" applyFont="1" applyBorder="1" applyAlignment="1">
      <alignment vertical="center"/>
    </xf>
    <xf numFmtId="0" fontId="15" fillId="0" borderId="3" xfId="20" quotePrefix="1" applyFont="1" applyBorder="1" applyAlignment="1">
      <alignment horizontal="left" vertical="center"/>
    </xf>
    <xf numFmtId="0" fontId="16" fillId="0" borderId="3" xfId="20" applyFont="1" applyBorder="1" applyAlignment="1">
      <alignment vertical="center"/>
    </xf>
    <xf numFmtId="0" fontId="15" fillId="0" borderId="0" xfId="0" applyFont="1" applyAlignment="1"/>
    <xf numFmtId="0" fontId="10" fillId="0" borderId="0" xfId="0" applyFont="1"/>
    <xf numFmtId="0" fontId="15" fillId="0" borderId="3" xfId="0" applyFont="1" applyBorder="1"/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3" fontId="15" fillId="0" borderId="3" xfId="0" applyNumberFormat="1" applyFont="1" applyBorder="1" applyAlignment="1">
      <alignment horizontal="center" vertical="center"/>
    </xf>
    <xf numFmtId="179" fontId="15" fillId="0" borderId="3" xfId="0" applyNumberFormat="1" applyFont="1" applyBorder="1" applyAlignment="1">
      <alignment horizontal="center" vertical="center"/>
    </xf>
    <xf numFmtId="180" fontId="15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Border="1"/>
    <xf numFmtId="0" fontId="31" fillId="0" borderId="0" xfId="0" applyFont="1" applyFill="1" applyBorder="1"/>
    <xf numFmtId="0" fontId="31" fillId="0" borderId="0" xfId="0" applyFont="1" applyFill="1"/>
    <xf numFmtId="167" fontId="10" fillId="0" borderId="0" xfId="0" applyNumberFormat="1" applyFont="1" applyFill="1" applyBorder="1"/>
    <xf numFmtId="0" fontId="16" fillId="0" borderId="3" xfId="0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3" fontId="15" fillId="0" borderId="6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 wrapText="1"/>
    </xf>
    <xf numFmtId="3" fontId="15" fillId="0" borderId="5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 vertical="center" wrapText="1"/>
    </xf>
    <xf numFmtId="3" fontId="15" fillId="0" borderId="10" xfId="0" applyNumberFormat="1" applyFont="1" applyBorder="1" applyAlignment="1">
      <alignment horizontal="center"/>
    </xf>
    <xf numFmtId="166" fontId="0" fillId="0" borderId="0" xfId="12" applyNumberFormat="1" applyFont="1"/>
    <xf numFmtId="0" fontId="20" fillId="0" borderId="3" xfId="0" quotePrefix="1" applyFont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181" fontId="0" fillId="0" borderId="0" xfId="0" applyNumberFormat="1"/>
    <xf numFmtId="180" fontId="10" fillId="0" borderId="0" xfId="0" applyNumberFormat="1" applyFont="1"/>
    <xf numFmtId="6" fontId="36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9" fontId="15" fillId="0" borderId="3" xfId="38" applyNumberFormat="1" applyFont="1" applyFill="1" applyBorder="1" applyAlignment="1">
      <alignment horizontal="right" vertical="center"/>
    </xf>
    <xf numFmtId="181" fontId="16" fillId="0" borderId="3" xfId="12" applyNumberFormat="1" applyFont="1" applyBorder="1" applyAlignment="1">
      <alignment horizontal="right" vertical="center"/>
    </xf>
    <xf numFmtId="7" fontId="15" fillId="0" borderId="3" xfId="12" applyNumberFormat="1" applyFont="1" applyBorder="1" applyAlignment="1">
      <alignment horizontal="right" vertical="center"/>
    </xf>
    <xf numFmtId="181" fontId="15" fillId="0" borderId="3" xfId="12" applyNumberFormat="1" applyFont="1" applyBorder="1" applyAlignment="1">
      <alignment horizontal="right" vertical="center"/>
    </xf>
    <xf numFmtId="181" fontId="15" fillId="0" borderId="3" xfId="20" applyNumberFormat="1" applyFont="1" applyBorder="1" applyAlignment="1">
      <alignment horizontal="right" vertical="center"/>
    </xf>
    <xf numFmtId="0" fontId="26" fillId="6" borderId="12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37" fillId="6" borderId="0" xfId="0" applyFont="1" applyFill="1" applyBorder="1" applyAlignment="1">
      <alignment horizontal="left"/>
    </xf>
    <xf numFmtId="0" fontId="16" fillId="0" borderId="11" xfId="20" applyFont="1" applyBorder="1" applyAlignment="1">
      <alignment horizontal="center" vertical="center" wrapText="1"/>
    </xf>
    <xf numFmtId="0" fontId="16" fillId="0" borderId="13" xfId="20" applyFont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left" vertical="center"/>
    </xf>
    <xf numFmtId="0" fontId="16" fillId="0" borderId="14" xfId="20" quotePrefix="1" applyFont="1" applyBorder="1" applyAlignment="1">
      <alignment horizontal="center"/>
    </xf>
    <xf numFmtId="0" fontId="16" fillId="0" borderId="11" xfId="20" applyFont="1" applyBorder="1" applyAlignment="1">
      <alignment horizontal="center" vertical="center"/>
    </xf>
    <xf numFmtId="0" fontId="16" fillId="0" borderId="13" xfId="20" applyFont="1" applyBorder="1" applyAlignment="1">
      <alignment horizontal="center" vertical="center"/>
    </xf>
    <xf numFmtId="0" fontId="16" fillId="0" borderId="11" xfId="20" quotePrefix="1" applyFont="1" applyBorder="1" applyAlignment="1">
      <alignment horizontal="center" vertical="center" wrapText="1"/>
    </xf>
    <xf numFmtId="0" fontId="16" fillId="0" borderId="13" xfId="20" quotePrefix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quotePrefix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10" fillId="0" borderId="0" xfId="0" quotePrefix="1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Fill="1" applyAlignment="1">
      <alignment horizontal="left" vertical="center" wrapText="1"/>
    </xf>
    <xf numFmtId="0" fontId="22" fillId="0" borderId="3" xfId="0" applyFont="1" applyFill="1" applyBorder="1" applyAlignment="1">
      <alignment horizontal="centerContinuous" vertical="center"/>
    </xf>
    <xf numFmtId="0" fontId="22" fillId="0" borderId="3" xfId="0" applyFont="1" applyFill="1" applyBorder="1" applyAlignment="1">
      <alignment horizontal="center" vertical="center"/>
    </xf>
    <xf numFmtId="7" fontId="21" fillId="6" borderId="15" xfId="13" applyNumberFormat="1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vertical="center" wrapText="1"/>
    </xf>
    <xf numFmtId="7" fontId="21" fillId="6" borderId="13" xfId="13" applyNumberFormat="1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vertical="center" wrapText="1"/>
    </xf>
    <xf numFmtId="7" fontId="21" fillId="6" borderId="11" xfId="13" applyNumberFormat="1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vertical="center"/>
    </xf>
    <xf numFmtId="7" fontId="22" fillId="6" borderId="15" xfId="13" applyNumberFormat="1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vertical="center"/>
    </xf>
    <xf numFmtId="165" fontId="24" fillId="6" borderId="13" xfId="38" applyNumberFormat="1" applyFont="1" applyFill="1" applyBorder="1" applyAlignment="1">
      <alignment horizontal="center" vertical="center"/>
    </xf>
    <xf numFmtId="0" fontId="19" fillId="0" borderId="0" xfId="0" quotePrefix="1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vertical="center" wrapText="1"/>
    </xf>
    <xf numFmtId="0" fontId="24" fillId="6" borderId="15" xfId="0" applyFont="1" applyFill="1" applyBorder="1" applyAlignment="1">
      <alignment vertical="center" wrapText="1"/>
    </xf>
    <xf numFmtId="0" fontId="21" fillId="6" borderId="15" xfId="0" applyFont="1" applyFill="1" applyBorder="1" applyAlignment="1">
      <alignment vertical="center" wrapText="1"/>
    </xf>
    <xf numFmtId="0" fontId="29" fillId="0" borderId="0" xfId="0" applyFont="1" applyAlignment="1"/>
  </cellXfs>
  <cellStyles count="56">
    <cellStyle name="$" xfId="1"/>
    <cellStyle name="$_CCA-Request_H11bps" xfId="2"/>
    <cellStyle name="$_CCA-Request_H11bps July 9" xfId="3"/>
    <cellStyle name="$comma" xfId="4"/>
    <cellStyle name="_Comma" xfId="5"/>
    <cellStyle name="_Currency" xfId="6"/>
    <cellStyle name="_CurrencySpace" xfId="7"/>
    <cellStyle name="_Multiple" xfId="8"/>
    <cellStyle name="_MultipleSpace" xfId="9"/>
    <cellStyle name="_Percent" xfId="10"/>
    <cellStyle name="_PercentSpace" xfId="11"/>
    <cellStyle name="_PercentSpace_AR Analysis 061207" xfId="42"/>
    <cellStyle name="_PercentSpace_RMDx BP050513a 051212a" xfId="43"/>
    <cellStyle name="Comma" xfId="12" builtinId="3"/>
    <cellStyle name="Comma 2" xfId="40"/>
    <cellStyle name="Comma 2 119" xfId="52"/>
    <cellStyle name="Comma 2 2" xfId="53"/>
    <cellStyle name="comma zerodec" xfId="44"/>
    <cellStyle name="Currency" xfId="13" builtinId="4"/>
    <cellStyle name="Currency 2" xfId="45"/>
    <cellStyle name="Currency 2 2" xfId="55"/>
    <cellStyle name="Currency1" xfId="46"/>
    <cellStyle name="Dollar (zero dec)" xfId="47"/>
    <cellStyle name="Grey" xfId="14"/>
    <cellStyle name="Header1" xfId="15"/>
    <cellStyle name="Header2" xfId="16"/>
    <cellStyle name="Input [yellow]" xfId="17"/>
    <cellStyle name="multiple" xfId="18"/>
    <cellStyle name="Normal" xfId="0" builtinId="0"/>
    <cellStyle name="Normal - Style1" xfId="19"/>
    <cellStyle name="Normal 173" xfId="49"/>
    <cellStyle name="Normal 19" xfId="48"/>
    <cellStyle name="Normal 2" xfId="20"/>
    <cellStyle name="Normal 3" xfId="39"/>
    <cellStyle name="Normal 3 28" xfId="50"/>
    <cellStyle name="Normal 3 28 2" xfId="54"/>
    <cellStyle name="Number" xfId="21"/>
    <cellStyle name="OH01" xfId="22"/>
    <cellStyle name="OHnplode" xfId="23"/>
    <cellStyle name="Percent" xfId="38" builtinId="5"/>
    <cellStyle name="Percent [2]" xfId="24"/>
    <cellStyle name="Percent 2" xfId="41"/>
    <cellStyle name="Percent 2 17" xfId="51"/>
    <cellStyle name="PSChar" xfId="25"/>
    <cellStyle name="PSDate" xfId="26"/>
    <cellStyle name="PSDec" xfId="27"/>
    <cellStyle name="PSHeading" xfId="28"/>
    <cellStyle name="PSInt" xfId="29"/>
    <cellStyle name="PSSpacer" xfId="30"/>
    <cellStyle name="ShOut" xfId="31"/>
    <cellStyle name="Style 1" xfId="32"/>
    <cellStyle name="Style 2" xfId="33"/>
    <cellStyle name="Style 3" xfId="34"/>
    <cellStyle name="x" xfId="35"/>
    <cellStyle name="x_CCA-Request_H11bps" xfId="36"/>
    <cellStyle name="x_CCA-Request_H11bps July 9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Annual%20Update_Exhibits%202.1-2.4_Au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Charge Determinants"/>
      <sheetName val="2.2 Rev Req by Rate Pool"/>
      <sheetName val="2.3 LVSG"/>
      <sheetName val="2.4 Bill Impacts"/>
    </sheetNames>
    <sheetDataSet>
      <sheetData sheetId="0">
        <row r="12">
          <cell r="C12">
            <v>234736.37130001528</v>
          </cell>
        </row>
        <row r="13">
          <cell r="C13">
            <v>228350.40615388539</v>
          </cell>
        </row>
        <row r="14">
          <cell r="C14">
            <v>194599.23470965581</v>
          </cell>
        </row>
      </sheetData>
      <sheetData sheetId="1">
        <row r="9">
          <cell r="C9">
            <v>1000.0117408055103</v>
          </cell>
          <cell r="D9">
            <v>184.27249163129699</v>
          </cell>
        </row>
        <row r="17">
          <cell r="F17">
            <v>1807.6309395521901</v>
          </cell>
        </row>
        <row r="18">
          <cell r="F18">
            <v>87.088501449203292</v>
          </cell>
        </row>
        <row r="19">
          <cell r="C19">
            <v>31.765985524064664</v>
          </cell>
          <cell r="D19">
            <v>-13.941803251532916</v>
          </cell>
          <cell r="E19">
            <v>4.3996025074682557</v>
          </cell>
          <cell r="F19">
            <v>22.223784780000006</v>
          </cell>
        </row>
        <row r="20">
          <cell r="C20">
            <v>-22.827376791127637</v>
          </cell>
          <cell r="D20">
            <v>-4.2064082120868154</v>
          </cell>
          <cell r="E20">
            <v>-10.166214996785556</v>
          </cell>
        </row>
        <row r="21">
          <cell r="E21">
            <v>-6.3200000000000006E-2</v>
          </cell>
        </row>
        <row r="22">
          <cell r="C22">
            <v>-36.332552851358002</v>
          </cell>
        </row>
        <row r="23">
          <cell r="C23">
            <v>9.6161729072069164</v>
          </cell>
          <cell r="D23">
            <v>1.4771428121118479</v>
          </cell>
          <cell r="E23">
            <v>3.5700176140145676</v>
          </cell>
        </row>
      </sheetData>
      <sheetData sheetId="2">
        <row r="10">
          <cell r="E10">
            <v>33497.169437291508</v>
          </cell>
        </row>
      </sheetData>
      <sheetData sheetId="3">
        <row r="10">
          <cell r="B10">
            <v>83.967056048000003</v>
          </cell>
          <cell r="C10">
            <v>127.22860134000001</v>
          </cell>
          <cell r="D10">
            <v>257.01323721599999</v>
          </cell>
        </row>
        <row r="11">
          <cell r="B11">
            <v>6.6712000000000007</v>
          </cell>
          <cell r="C11">
            <v>12.508500000000002</v>
          </cell>
          <cell r="D11">
            <v>30.020400000000006</v>
          </cell>
        </row>
        <row r="12">
          <cell r="B12">
            <v>7.6561996754268238</v>
          </cell>
          <cell r="C12">
            <v>14.355374391425295</v>
          </cell>
          <cell r="D12">
            <v>34.452898539420708</v>
          </cell>
        </row>
        <row r="13">
          <cell r="B13">
            <v>0.9849996754268231</v>
          </cell>
          <cell r="C13">
            <v>1.8468743914252936</v>
          </cell>
          <cell r="D13">
            <v>4.4324985394207026</v>
          </cell>
        </row>
        <row r="14">
          <cell r="B14">
            <v>1.1730787308581419E-2</v>
          </cell>
          <cell r="C14">
            <v>1.4516188749806258E-2</v>
          </cell>
          <cell r="D14">
            <v>1.7246187735052442E-2</v>
          </cell>
        </row>
        <row r="15">
          <cell r="B15">
            <v>8.0654089329527832</v>
          </cell>
          <cell r="C15">
            <v>15.122641749286467</v>
          </cell>
          <cell r="D15">
            <v>36.294340198287522</v>
          </cell>
        </row>
        <row r="16">
          <cell r="B16">
            <v>0.40920925752595938</v>
          </cell>
          <cell r="C16">
            <v>0.76726735786117217</v>
          </cell>
          <cell r="D16">
            <v>1.8414416588668132</v>
          </cell>
        </row>
        <row r="17">
          <cell r="B17">
            <v>4.8169435576485252E-3</v>
          </cell>
          <cell r="C17">
            <v>5.9443310475002162E-3</v>
          </cell>
          <cell r="D17">
            <v>7.0433034738400157E-3</v>
          </cell>
        </row>
        <row r="18">
          <cell r="A18" t="str">
            <v>1Total bill including HST, based on time-of-use commodity prices effective May 1, 2021 and 2021 distribution rates effective July 1, 2021 approved per Distribution Rate Order EB-2020-0194, dated May 27, 2021 (includes impacts of all components of the Fair Hydro Plan).</v>
          </cell>
        </row>
        <row r="19">
          <cell r="A19" t="str">
            <v>2The impact on RTSR is assumed to be the net impact on average transmission rates, as per Table 5 in Exhibit A, Tab 4, Schedule 1.</v>
          </cell>
        </row>
        <row r="24">
          <cell r="B24">
            <v>215.96356512</v>
          </cell>
          <cell r="C24">
            <v>400.10251023999996</v>
          </cell>
          <cell r="D24">
            <v>2793.9087968000003</v>
          </cell>
        </row>
        <row r="25">
          <cell r="B25">
            <v>13.2616</v>
          </cell>
          <cell r="C25">
            <v>26.523199999999999</v>
          </cell>
          <cell r="D25">
            <v>198.92399999999998</v>
          </cell>
        </row>
        <row r="26">
          <cell r="B26">
            <v>15.219669267244329</v>
          </cell>
          <cell r="C26">
            <v>30.439338534488659</v>
          </cell>
          <cell r="D26">
            <v>228.29503900866496</v>
          </cell>
        </row>
        <row r="27">
          <cell r="B27">
            <v>1.9580692672443281</v>
          </cell>
          <cell r="C27">
            <v>3.9161385344886561</v>
          </cell>
          <cell r="D27">
            <v>29.371039008664923</v>
          </cell>
        </row>
        <row r="28">
          <cell r="B28">
            <v>9.0666648615303613E-3</v>
          </cell>
          <cell r="C28">
            <v>9.7878379521777435E-3</v>
          </cell>
          <cell r="D28">
            <v>1.0512526050351035E-2</v>
          </cell>
        </row>
        <row r="29">
          <cell r="B29">
            <v>16.033131536342282</v>
          </cell>
          <cell r="C29">
            <v>32.066263072684563</v>
          </cell>
          <cell r="D29">
            <v>240.49697304513424</v>
          </cell>
        </row>
        <row r="30">
          <cell r="B30">
            <v>0.81346226909795227</v>
          </cell>
          <cell r="C30">
            <v>1.6269245381959045</v>
          </cell>
          <cell r="D30">
            <v>12.201934036469282</v>
          </cell>
        </row>
        <row r="31">
          <cell r="B31">
            <v>3.7328201552143227E-3</v>
          </cell>
          <cell r="C31">
            <v>4.0268550551586201E-3</v>
          </cell>
          <cell r="D31">
            <v>4.3219003237680515E-3</v>
          </cell>
        </row>
        <row r="32">
          <cell r="A32" t="str">
            <v>1Total bill including HST, based on time-of-use commodity prices effective May 1, 2021 and 2021 distribution rates effective July 1, 2021 approved per Distribution Rate Order EB-2020-0194, dated May 27, 2021 (includes impacts of all components of the Fair Hydro Plan).</v>
          </cell>
        </row>
        <row r="33">
          <cell r="A33" t="str">
            <v>2The impact on RTSR is assumed to be the net impact on average transmission rates, as per Table 5 in Exhibit A, Tab 4, Schedule 1.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24"/>
  <sheetViews>
    <sheetView tabSelected="1" view="pageBreakPreview" topLeftCell="A4" zoomScale="60" zoomScaleNormal="90" workbookViewId="0">
      <selection activeCell="A9" sqref="A9:D9"/>
    </sheetView>
  </sheetViews>
  <sheetFormatPr defaultRowHeight="12.75" x14ac:dyDescent="0.2"/>
  <cols>
    <col min="1" max="1" width="27.7109375" customWidth="1"/>
    <col min="2" max="2" width="30.42578125" customWidth="1"/>
    <col min="3" max="4" width="25" customWidth="1"/>
    <col min="5" max="5" width="13.28515625" customWidth="1"/>
    <col min="6" max="6" width="13.5703125" customWidth="1"/>
    <col min="7" max="7" width="13.42578125" customWidth="1"/>
    <col min="8" max="8" width="10.7109375" customWidth="1"/>
    <col min="9" max="9" width="7.28515625" customWidth="1"/>
    <col min="10" max="10" width="29.42578125" customWidth="1"/>
  </cols>
  <sheetData>
    <row r="1" spans="1:8" hidden="1" x14ac:dyDescent="0.2"/>
    <row r="2" spans="1:8" hidden="1" x14ac:dyDescent="0.2"/>
    <row r="3" spans="1:8" hidden="1" x14ac:dyDescent="0.2"/>
    <row r="5" spans="1:8" ht="20.25" x14ac:dyDescent="0.3">
      <c r="A5" s="74" t="s">
        <v>0</v>
      </c>
      <c r="B5" s="74"/>
      <c r="C5" s="74"/>
      <c r="D5" s="74"/>
      <c r="E5" s="5"/>
      <c r="F5" s="5"/>
      <c r="G5" s="5"/>
      <c r="H5" s="5"/>
    </row>
    <row r="6" spans="1:8" ht="15.75" x14ac:dyDescent="0.25">
      <c r="A6" s="75" t="s">
        <v>47</v>
      </c>
      <c r="B6" s="75"/>
      <c r="C6" s="75"/>
      <c r="D6" s="75"/>
      <c r="E6" s="3"/>
      <c r="F6" s="3"/>
      <c r="G6" s="3"/>
      <c r="H6" s="3"/>
    </row>
    <row r="7" spans="1:8" ht="14.25" x14ac:dyDescent="0.2">
      <c r="A7" s="77"/>
      <c r="B7" s="77"/>
      <c r="C7" s="77"/>
      <c r="D7" s="77"/>
      <c r="E7" s="1"/>
      <c r="F7" s="1"/>
    </row>
    <row r="8" spans="1:8" ht="15" customHeight="1" x14ac:dyDescent="0.25">
      <c r="A8" s="76"/>
      <c r="B8" s="76"/>
      <c r="C8" s="76"/>
      <c r="D8" s="76"/>
      <c r="E8" s="1"/>
      <c r="F8" s="1"/>
    </row>
    <row r="9" spans="1:8" ht="15.75" x14ac:dyDescent="0.25">
      <c r="A9" s="76" t="s">
        <v>48</v>
      </c>
      <c r="B9" s="76"/>
      <c r="C9" s="76"/>
      <c r="D9" s="76"/>
      <c r="E9" s="1"/>
      <c r="F9" s="1"/>
    </row>
    <row r="10" spans="1:8" ht="15" x14ac:dyDescent="0.25">
      <c r="A10" s="8"/>
      <c r="B10" s="11"/>
      <c r="C10" s="12"/>
      <c r="D10" s="11"/>
    </row>
    <row r="11" spans="1:8" ht="31.5" x14ac:dyDescent="0.25">
      <c r="B11" s="60" t="s">
        <v>24</v>
      </c>
      <c r="C11" s="62" t="s">
        <v>49</v>
      </c>
      <c r="D11" s="61"/>
      <c r="E11" s="4"/>
    </row>
    <row r="12" spans="1:8" ht="15.75" x14ac:dyDescent="0.25">
      <c r="B12" s="51" t="s">
        <v>1</v>
      </c>
      <c r="C12" s="52">
        <f>'[1]2.1 Charge Determinants'!$C$12</f>
        <v>234736.37130001528</v>
      </c>
      <c r="D12" s="4"/>
    </row>
    <row r="13" spans="1:8" ht="15.75" x14ac:dyDescent="0.25">
      <c r="B13" s="53" t="s">
        <v>2</v>
      </c>
      <c r="C13" s="54">
        <f>'[1]2.1 Charge Determinants'!$C$13</f>
        <v>228350.40615388539</v>
      </c>
    </row>
    <row r="14" spans="1:8" ht="15.75" x14ac:dyDescent="0.25">
      <c r="B14" s="55" t="s">
        <v>3</v>
      </c>
      <c r="C14" s="56">
        <f>'[1]2.1 Charge Determinants'!$C$14</f>
        <v>194599.23470965581</v>
      </c>
    </row>
    <row r="15" spans="1:8" ht="30.4" customHeight="1" x14ac:dyDescent="0.2">
      <c r="B15" s="73" t="s">
        <v>63</v>
      </c>
      <c r="C15" s="73"/>
    </row>
    <row r="16" spans="1:8" ht="13.9" customHeight="1" x14ac:dyDescent="0.25">
      <c r="B16" s="8"/>
      <c r="D16" s="59"/>
    </row>
    <row r="17" spans="1:4" ht="15" x14ac:dyDescent="0.25">
      <c r="A17" s="13"/>
      <c r="B17" s="15"/>
      <c r="C17" s="57"/>
      <c r="D17" s="8"/>
    </row>
    <row r="18" spans="1:4" ht="14.25" x14ac:dyDescent="0.2">
      <c r="A18" s="14"/>
      <c r="B18" s="15"/>
      <c r="C18" s="57"/>
      <c r="D18" s="15"/>
    </row>
    <row r="19" spans="1:4" ht="14.25" x14ac:dyDescent="0.2">
      <c r="A19" s="15"/>
      <c r="C19" s="57"/>
      <c r="D19" s="15"/>
    </row>
    <row r="21" spans="1:4" x14ac:dyDescent="0.2">
      <c r="B21" s="57"/>
    </row>
    <row r="22" spans="1:4" x14ac:dyDescent="0.2">
      <c r="B22" s="57"/>
      <c r="D22" s="57"/>
    </row>
    <row r="23" spans="1:4" x14ac:dyDescent="0.2">
      <c r="B23" s="57"/>
      <c r="D23" s="57"/>
    </row>
    <row r="24" spans="1:4" x14ac:dyDescent="0.2">
      <c r="D24" s="57"/>
    </row>
  </sheetData>
  <mergeCells count="6">
    <mergeCell ref="B15:C15"/>
    <mergeCell ref="A5:D5"/>
    <mergeCell ref="A6:D6"/>
    <mergeCell ref="A8:D8"/>
    <mergeCell ref="A7:D7"/>
    <mergeCell ref="A9:D9"/>
  </mergeCells>
  <phoneticPr fontId="7" type="noConversion"/>
  <printOptions horizontalCentered="1"/>
  <pageMargins left="0.7" right="0.7" top="0.75" bottom="0.75" header="0.3" footer="0.3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O35"/>
  <sheetViews>
    <sheetView tabSelected="1" view="pageBreakPreview" zoomScale="60" zoomScaleNormal="85" workbookViewId="0">
      <selection activeCell="A9" sqref="A9:D9"/>
    </sheetView>
  </sheetViews>
  <sheetFormatPr defaultRowHeight="12.75" x14ac:dyDescent="0.2"/>
  <cols>
    <col min="1" max="1" width="57" bestFit="1" customWidth="1"/>
    <col min="2" max="2" width="14" bestFit="1" customWidth="1"/>
    <col min="3" max="3" width="24.140625" bestFit="1" customWidth="1"/>
    <col min="4" max="4" width="22.28515625" customWidth="1"/>
    <col min="5" max="5" width="14.42578125" bestFit="1" customWidth="1"/>
    <col min="6" max="6" width="17.42578125" customWidth="1"/>
    <col min="7" max="7" width="43.28515625" bestFit="1" customWidth="1"/>
  </cols>
  <sheetData>
    <row r="2" spans="1:15" ht="20.25" x14ac:dyDescent="0.3">
      <c r="A2" s="74" t="s">
        <v>0</v>
      </c>
      <c r="B2" s="74"/>
      <c r="C2" s="74"/>
      <c r="D2" s="74"/>
      <c r="E2" s="74"/>
      <c r="F2" s="116"/>
    </row>
    <row r="3" spans="1:15" ht="24" customHeight="1" x14ac:dyDescent="0.25">
      <c r="A3" s="93" t="s">
        <v>58</v>
      </c>
      <c r="B3" s="93"/>
      <c r="C3" s="93"/>
      <c r="D3" s="93"/>
      <c r="E3" s="93"/>
      <c r="F3" s="11"/>
    </row>
    <row r="4" spans="1:15" ht="14.25" x14ac:dyDescent="0.2">
      <c r="A4" s="11"/>
      <c r="B4" s="11"/>
      <c r="C4" s="11"/>
      <c r="D4" s="11"/>
      <c r="E4" s="11"/>
      <c r="F4" s="11"/>
      <c r="O4" s="67"/>
    </row>
    <row r="5" spans="1:15" ht="15.75" x14ac:dyDescent="0.25">
      <c r="A5" s="88" t="s">
        <v>36</v>
      </c>
      <c r="B5" s="89"/>
      <c r="C5" s="89"/>
      <c r="D5" s="89"/>
      <c r="E5" s="89"/>
      <c r="F5" s="8"/>
      <c r="O5" s="67"/>
    </row>
    <row r="6" spans="1:15" ht="17.649999999999999" customHeight="1" x14ac:dyDescent="0.2">
      <c r="A6" s="90"/>
      <c r="B6" s="87" t="s">
        <v>1</v>
      </c>
      <c r="C6" s="87" t="s">
        <v>2</v>
      </c>
      <c r="D6" s="87" t="s">
        <v>3</v>
      </c>
      <c r="E6" s="87" t="s">
        <v>4</v>
      </c>
      <c r="O6" s="67"/>
    </row>
    <row r="7" spans="1:15" ht="17.100000000000001" customHeight="1" x14ac:dyDescent="0.2">
      <c r="A7" s="90"/>
      <c r="B7" s="87"/>
      <c r="C7" s="87"/>
      <c r="D7" s="87"/>
      <c r="E7" s="87"/>
    </row>
    <row r="8" spans="1:15" ht="18.75" x14ac:dyDescent="0.2">
      <c r="A8" s="58" t="s">
        <v>38</v>
      </c>
      <c r="B8" s="22">
        <f>'[1]2.2 Rev Req by Rate Pool'!$C$9</f>
        <v>1000.0117408055103</v>
      </c>
      <c r="C8" s="22">
        <f>'[1]2.2 Rev Req by Rate Pool'!$D$9</f>
        <v>184.27249163129699</v>
      </c>
      <c r="D8" s="22">
        <v>445.3571012281173</v>
      </c>
      <c r="E8" s="22">
        <f>SUM(B8:D8)</f>
        <v>1629.6413336649246</v>
      </c>
    </row>
    <row r="9" spans="1:15" ht="15.75" x14ac:dyDescent="0.2">
      <c r="A9" s="20" t="s">
        <v>21</v>
      </c>
      <c r="B9" s="21">
        <f>B8/$E$8</f>
        <v>0.61363916105181815</v>
      </c>
      <c r="C9" s="21">
        <f t="shared" ref="C9:D9" si="0">C8/$E$8</f>
        <v>0.11307548957222621</v>
      </c>
      <c r="D9" s="21">
        <f t="shared" si="0"/>
        <v>0.27328534937595572</v>
      </c>
      <c r="E9" s="21">
        <f>SUM(B9:D9)</f>
        <v>1</v>
      </c>
    </row>
    <row r="10" spans="1:15" ht="13.5" x14ac:dyDescent="0.2">
      <c r="A10" s="81" t="s">
        <v>67</v>
      </c>
      <c r="B10" s="81"/>
      <c r="C10" s="81"/>
      <c r="D10" s="81"/>
      <c r="E10" s="81"/>
    </row>
    <row r="12" spans="1:15" ht="15.75" x14ac:dyDescent="0.25">
      <c r="A12" s="82" t="s">
        <v>59</v>
      </c>
      <c r="B12" s="82"/>
      <c r="C12" s="82"/>
      <c r="D12" s="82"/>
      <c r="E12" s="82"/>
      <c r="F12" s="23"/>
    </row>
    <row r="13" spans="1:15" ht="15.6" customHeight="1" x14ac:dyDescent="0.2">
      <c r="A13" s="83"/>
      <c r="B13" s="85" t="s">
        <v>1</v>
      </c>
      <c r="C13" s="79" t="s">
        <v>2</v>
      </c>
      <c r="D13" s="79" t="s">
        <v>3</v>
      </c>
      <c r="E13" s="79" t="s">
        <v>4</v>
      </c>
    </row>
    <row r="14" spans="1:15" ht="15.6" customHeight="1" x14ac:dyDescent="0.2">
      <c r="A14" s="84"/>
      <c r="B14" s="86"/>
      <c r="C14" s="80"/>
      <c r="D14" s="80"/>
      <c r="E14" s="80"/>
    </row>
    <row r="15" spans="1:15" ht="15.75" x14ac:dyDescent="0.2">
      <c r="A15" s="24" t="s">
        <v>22</v>
      </c>
      <c r="B15" s="68">
        <f>B9</f>
        <v>0.61363916105181815</v>
      </c>
      <c r="C15" s="68">
        <f>C9</f>
        <v>0.11307548957222621</v>
      </c>
      <c r="D15" s="68">
        <f>D9</f>
        <v>0.27328534937595572</v>
      </c>
      <c r="E15" s="68">
        <f>SUM(B15:D15)</f>
        <v>1</v>
      </c>
    </row>
    <row r="16" spans="1:15" ht="15.75" x14ac:dyDescent="0.2">
      <c r="A16" s="25" t="s">
        <v>61</v>
      </c>
      <c r="B16" s="69">
        <f>B15*$E$16</f>
        <v>1109.2331332381157</v>
      </c>
      <c r="C16" s="69">
        <f t="shared" ref="C16:D16" si="1">C15*$E$16</f>
        <v>204.39875345576715</v>
      </c>
      <c r="D16" s="69">
        <f t="shared" si="1"/>
        <v>493.99905285830738</v>
      </c>
      <c r="E16" s="69">
        <f>'[1]2.2 Rev Req by Rate Pool'!$F$17</f>
        <v>1807.6309395521901</v>
      </c>
    </row>
    <row r="17" spans="1:7" ht="15.75" x14ac:dyDescent="0.2">
      <c r="A17" s="27" t="s">
        <v>74</v>
      </c>
      <c r="B17" s="70">
        <f>B15*$E17</f>
        <v>53.440914966549158</v>
      </c>
      <c r="C17" s="70">
        <f t="shared" ref="C17:D17" si="2">C15*$E17</f>
        <v>9.8475749374801946</v>
      </c>
      <c r="D17" s="70">
        <f t="shared" si="2"/>
        <v>23.800011545173948</v>
      </c>
      <c r="E17" s="71">
        <f>'[1]2.2 Rev Req by Rate Pool'!$F$18</f>
        <v>87.088501449203292</v>
      </c>
      <c r="F17" s="66"/>
      <c r="G17" s="66"/>
    </row>
    <row r="18" spans="1:7" ht="15.75" x14ac:dyDescent="0.25">
      <c r="A18" s="27" t="s">
        <v>62</v>
      </c>
      <c r="B18" s="70">
        <f>'[1]2.2 Rev Req by Rate Pool'!$C$19</f>
        <v>31.765985524064664</v>
      </c>
      <c r="C18" s="70">
        <f>'[1]2.2 Rev Req by Rate Pool'!$D$19</f>
        <v>-13.941803251532916</v>
      </c>
      <c r="D18" s="70">
        <f>'[1]2.2 Rev Req by Rate Pool'!$E$19</f>
        <v>4.3996025074682557</v>
      </c>
      <c r="E18" s="71">
        <f>'[1]2.2 Rev Req by Rate Pool'!$F$19</f>
        <v>22.223784780000006</v>
      </c>
      <c r="F18" s="65"/>
      <c r="G18" s="65"/>
    </row>
    <row r="19" spans="1:7" ht="15.75" x14ac:dyDescent="0.2">
      <c r="A19" s="26" t="s">
        <v>42</v>
      </c>
      <c r="B19" s="71">
        <f>'[1]2.2 Rev Req by Rate Pool'!$C$20</f>
        <v>-22.827376791127637</v>
      </c>
      <c r="C19" s="71">
        <f>'[1]2.2 Rev Req by Rate Pool'!$D$20</f>
        <v>-4.2064082120868154</v>
      </c>
      <c r="D19" s="71">
        <f>'[1]2.2 Rev Req by Rate Pool'!$E$20</f>
        <v>-10.166214996785556</v>
      </c>
      <c r="E19" s="71">
        <f t="shared" ref="E19:E23" si="3">SUM(B19:D19)</f>
        <v>-37.20000000000001</v>
      </c>
    </row>
    <row r="20" spans="1:7" ht="15.75" x14ac:dyDescent="0.2">
      <c r="A20" s="27" t="s">
        <v>43</v>
      </c>
      <c r="B20" s="72"/>
      <c r="C20" s="72"/>
      <c r="D20" s="71">
        <f>'[1]2.2 Rev Req by Rate Pool'!$E$21</f>
        <v>-6.3200000000000006E-2</v>
      </c>
      <c r="E20" s="71">
        <f t="shared" si="3"/>
        <v>-6.3200000000000006E-2</v>
      </c>
    </row>
    <row r="21" spans="1:7" ht="15.75" x14ac:dyDescent="0.2">
      <c r="A21" s="26" t="s">
        <v>44</v>
      </c>
      <c r="B21" s="71">
        <f>'[1]2.2 Rev Req by Rate Pool'!$C$22</f>
        <v>-36.332552851358002</v>
      </c>
      <c r="C21" s="72"/>
      <c r="D21" s="72"/>
      <c r="E21" s="71">
        <f>SUM(B21:D21)</f>
        <v>-36.332552851358002</v>
      </c>
    </row>
    <row r="22" spans="1:7" ht="15.75" x14ac:dyDescent="0.25">
      <c r="A22" s="31" t="s">
        <v>45</v>
      </c>
      <c r="B22" s="71">
        <f>'[1]2.2 Rev Req by Rate Pool'!$C$23</f>
        <v>9.6161729072069164</v>
      </c>
      <c r="C22" s="71">
        <f>'[1]2.2 Rev Req by Rate Pool'!$D$23</f>
        <v>1.4771428121118479</v>
      </c>
      <c r="D22" s="71">
        <f>'[1]2.2 Rev Req by Rate Pool'!$E$23</f>
        <v>3.5700176140145676</v>
      </c>
      <c r="E22" s="71">
        <f t="shared" si="3"/>
        <v>14.663333333333332</v>
      </c>
    </row>
    <row r="23" spans="1:7" ht="15.75" x14ac:dyDescent="0.2">
      <c r="A23" s="26" t="s">
        <v>46</v>
      </c>
      <c r="B23" s="72"/>
      <c r="C23" s="72"/>
      <c r="D23" s="71">
        <f>'A-04-01-03 LVSG'!G10</f>
        <v>16.860961425970828</v>
      </c>
      <c r="E23" s="71">
        <f t="shared" si="3"/>
        <v>16.860961425970828</v>
      </c>
    </row>
    <row r="24" spans="1:7" ht="15.75" x14ac:dyDescent="0.2">
      <c r="A24" s="28" t="s">
        <v>23</v>
      </c>
      <c r="B24" s="69">
        <f>SUM(B16:B23)</f>
        <v>1144.8962769934508</v>
      </c>
      <c r="C24" s="69">
        <f>SUM(C16:C23)</f>
        <v>197.57525974173947</v>
      </c>
      <c r="D24" s="69">
        <f>SUM(D16:D23)</f>
        <v>532.40023095414938</v>
      </c>
      <c r="E24" s="69">
        <f t="shared" ref="E24" si="4">SUM(B24:D24)</f>
        <v>1874.8717676893398</v>
      </c>
    </row>
    <row r="25" spans="1:7" ht="13.5" x14ac:dyDescent="0.2">
      <c r="A25" s="78" t="s">
        <v>75</v>
      </c>
      <c r="B25" s="78"/>
      <c r="C25" s="78"/>
      <c r="D25" s="78"/>
      <c r="E25" s="78"/>
    </row>
    <row r="26" spans="1:7" ht="13.5" x14ac:dyDescent="0.2">
      <c r="A26" s="78" t="s">
        <v>68</v>
      </c>
      <c r="B26" s="78"/>
      <c r="C26" s="78"/>
      <c r="D26" s="78"/>
      <c r="E26" s="78"/>
      <c r="G26" s="63"/>
    </row>
    <row r="27" spans="1:7" ht="13.5" x14ac:dyDescent="0.2">
      <c r="A27" s="78" t="s">
        <v>69</v>
      </c>
      <c r="B27" s="78"/>
      <c r="C27" s="78"/>
      <c r="D27" s="78"/>
      <c r="E27" s="78"/>
    </row>
    <row r="28" spans="1:7" ht="13.5" x14ac:dyDescent="0.2">
      <c r="A28" s="78" t="s">
        <v>70</v>
      </c>
      <c r="B28" s="78"/>
      <c r="C28" s="78"/>
      <c r="D28" s="78"/>
      <c r="E28" s="78"/>
    </row>
    <row r="29" spans="1:7" ht="13.5" x14ac:dyDescent="0.2">
      <c r="A29" s="78" t="s">
        <v>71</v>
      </c>
      <c r="B29" s="78"/>
      <c r="C29" s="78"/>
      <c r="D29" s="78"/>
      <c r="E29" s="78"/>
    </row>
    <row r="30" spans="1:7" ht="13.5" x14ac:dyDescent="0.2">
      <c r="A30" s="78" t="s">
        <v>72</v>
      </c>
      <c r="B30" s="78"/>
      <c r="C30" s="78"/>
      <c r="D30" s="78"/>
      <c r="E30" s="78"/>
    </row>
    <row r="31" spans="1:7" ht="13.5" x14ac:dyDescent="0.2">
      <c r="A31" s="78" t="s">
        <v>76</v>
      </c>
      <c r="B31" s="78"/>
      <c r="C31" s="78"/>
      <c r="D31" s="78"/>
      <c r="E31" s="78"/>
    </row>
    <row r="32" spans="1:7" ht="13.5" x14ac:dyDescent="0.2">
      <c r="A32" s="78" t="s">
        <v>73</v>
      </c>
      <c r="B32" s="78"/>
      <c r="C32" s="78"/>
      <c r="D32" s="78"/>
      <c r="E32" s="78"/>
    </row>
    <row r="34" ht="14.65" customHeight="1" x14ac:dyDescent="0.2"/>
    <row r="35" ht="13.9" customHeight="1" x14ac:dyDescent="0.2"/>
  </sheetData>
  <mergeCells count="23">
    <mergeCell ref="C6:C7"/>
    <mergeCell ref="D6:D7"/>
    <mergeCell ref="E6:E7"/>
    <mergeCell ref="A5:E5"/>
    <mergeCell ref="A6:A7"/>
    <mergeCell ref="B6:B7"/>
    <mergeCell ref="A2:E2"/>
    <mergeCell ref="A3:E3"/>
    <mergeCell ref="C13:C14"/>
    <mergeCell ref="D13:D14"/>
    <mergeCell ref="E13:E14"/>
    <mergeCell ref="A10:E10"/>
    <mergeCell ref="A25:E25"/>
    <mergeCell ref="A12:E12"/>
    <mergeCell ref="A13:A14"/>
    <mergeCell ref="B13:B14"/>
    <mergeCell ref="A31:E31"/>
    <mergeCell ref="A32:E32"/>
    <mergeCell ref="A26:E26"/>
    <mergeCell ref="A27:E27"/>
    <mergeCell ref="A28:E28"/>
    <mergeCell ref="A29:E29"/>
    <mergeCell ref="A30:E30"/>
  </mergeCells>
  <printOptions horizontalCentered="1"/>
  <pageMargins left="0.7" right="0.7" top="0.75" bottom="0.75" header="0.3" footer="0.3"/>
  <pageSetup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I22"/>
  <sheetViews>
    <sheetView tabSelected="1" view="pageBreakPreview" zoomScale="60" zoomScaleNormal="70" workbookViewId="0">
      <selection activeCell="A9" sqref="A9:D9"/>
    </sheetView>
  </sheetViews>
  <sheetFormatPr defaultColWidth="8.7109375" defaultRowHeight="12.75" x14ac:dyDescent="0.2"/>
  <cols>
    <col min="1" max="1" width="8.7109375" style="30"/>
    <col min="2" max="2" width="14.42578125" style="30" customWidth="1"/>
    <col min="3" max="3" width="24.7109375" style="30" customWidth="1"/>
    <col min="4" max="4" width="21.7109375" style="30" customWidth="1"/>
    <col min="5" max="5" width="19" style="30" customWidth="1"/>
    <col min="6" max="6" width="17.42578125" style="30" customWidth="1"/>
    <col min="7" max="7" width="19.28515625" style="30" customWidth="1"/>
    <col min="8" max="8" width="6.7109375" style="30" customWidth="1"/>
    <col min="9" max="9" width="16.7109375" style="30" customWidth="1"/>
    <col min="10" max="16384" width="8.7109375" style="30"/>
  </cols>
  <sheetData>
    <row r="2" spans="1:9" ht="20.25" x14ac:dyDescent="0.3">
      <c r="B2" s="74" t="s">
        <v>0</v>
      </c>
      <c r="C2" s="74"/>
      <c r="D2" s="74"/>
      <c r="E2" s="74"/>
      <c r="F2" s="74"/>
      <c r="G2" s="74"/>
      <c r="H2" s="10"/>
      <c r="I2" s="10"/>
    </row>
    <row r="3" spans="1:9" ht="15.75" x14ac:dyDescent="0.25">
      <c r="B3" s="93" t="s">
        <v>60</v>
      </c>
      <c r="C3" s="93"/>
      <c r="D3" s="93"/>
      <c r="E3" s="93"/>
      <c r="F3" s="93"/>
      <c r="G3" s="93"/>
      <c r="H3" s="29"/>
      <c r="I3" s="29"/>
    </row>
    <row r="4" spans="1:9" ht="15.75" x14ac:dyDescent="0.25">
      <c r="B4" s="10"/>
      <c r="C4" s="10"/>
      <c r="D4" s="10"/>
      <c r="E4" s="10"/>
      <c r="F4" s="10"/>
      <c r="G4" s="10"/>
      <c r="H4" s="10"/>
      <c r="I4" s="10"/>
    </row>
    <row r="5" spans="1:9" ht="15.75" x14ac:dyDescent="0.25">
      <c r="B5" s="93"/>
      <c r="C5" s="93"/>
      <c r="D5" s="93"/>
      <c r="E5" s="93"/>
      <c r="F5" s="93"/>
      <c r="G5" s="93"/>
      <c r="H5" s="29"/>
      <c r="I5" s="29"/>
    </row>
    <row r="6" spans="1:9" ht="15.75" x14ac:dyDescent="0.25">
      <c r="B6" s="9"/>
      <c r="C6" s="9"/>
      <c r="D6" s="9"/>
      <c r="E6" s="9"/>
      <c r="F6" s="9"/>
      <c r="G6" s="9"/>
    </row>
    <row r="7" spans="1:9" s="40" customFormat="1" ht="74.650000000000006" customHeight="1" x14ac:dyDescent="0.2">
      <c r="A7" s="94" t="s">
        <v>25</v>
      </c>
      <c r="B7" s="19" t="s">
        <v>17</v>
      </c>
      <c r="C7" s="19" t="s">
        <v>5</v>
      </c>
      <c r="D7" s="19" t="s">
        <v>6</v>
      </c>
      <c r="E7" s="32" t="s">
        <v>26</v>
      </c>
      <c r="F7" s="19" t="s">
        <v>64</v>
      </c>
      <c r="G7" s="32" t="s">
        <v>20</v>
      </c>
    </row>
    <row r="8" spans="1:9" s="41" customFormat="1" ht="17.649999999999999" customHeight="1" x14ac:dyDescent="0.25">
      <c r="A8" s="94"/>
      <c r="B8" s="33" t="s">
        <v>13</v>
      </c>
      <c r="C8" s="33" t="s">
        <v>14</v>
      </c>
      <c r="D8" s="33"/>
      <c r="E8" s="33" t="s">
        <v>15</v>
      </c>
      <c r="F8" s="33" t="s">
        <v>16</v>
      </c>
      <c r="G8" s="33"/>
    </row>
    <row r="9" spans="1:9" s="42" customFormat="1" ht="17.649999999999999" customHeight="1" x14ac:dyDescent="0.2">
      <c r="A9" s="94"/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</row>
    <row r="10" spans="1:9" ht="17.649999999999999" customHeight="1" x14ac:dyDescent="0.25">
      <c r="A10" s="50">
        <v>2022</v>
      </c>
      <c r="B10" s="34">
        <f>'A-04-01-01 Charge Determinants'!C14</f>
        <v>194599.23470965581</v>
      </c>
      <c r="C10" s="35">
        <f>SUM('A-04-01-02 Rev Req by Rate Pool'!D16:D22)</f>
        <v>515.53926952817858</v>
      </c>
      <c r="D10" s="36">
        <f t="shared" ref="D10" si="0">C10/(B10)*1000</f>
        <v>2.6492358528406794</v>
      </c>
      <c r="E10" s="37">
        <f>'[1]2.3 LVSG'!$E$10</f>
        <v>33497.169437291508</v>
      </c>
      <c r="F10" s="38">
        <v>0.19</v>
      </c>
      <c r="G10" s="39">
        <f>D10*E10*1000*F10/1000000</f>
        <v>16.860961425970828</v>
      </c>
      <c r="I10" s="64"/>
    </row>
    <row r="11" spans="1:9" ht="15.6" customHeight="1" x14ac:dyDescent="0.2">
      <c r="A11" s="91" t="s">
        <v>40</v>
      </c>
      <c r="B11" s="92"/>
      <c r="C11" s="92"/>
      <c r="D11" s="92"/>
      <c r="E11" s="92"/>
      <c r="F11" s="92"/>
      <c r="G11" s="92"/>
      <c r="H11" s="43"/>
      <c r="I11" s="43"/>
    </row>
    <row r="12" spans="1:9" ht="25.5" customHeight="1" x14ac:dyDescent="0.2">
      <c r="A12" s="91" t="s">
        <v>41</v>
      </c>
      <c r="B12" s="92"/>
      <c r="C12" s="92"/>
      <c r="D12" s="92"/>
      <c r="E12" s="92"/>
      <c r="F12" s="92"/>
      <c r="G12" s="92"/>
      <c r="H12" s="43"/>
      <c r="I12" s="43"/>
    </row>
    <row r="13" spans="1:9" x14ac:dyDescent="0.2">
      <c r="A13" s="92" t="s">
        <v>65</v>
      </c>
      <c r="B13" s="92"/>
      <c r="C13" s="92"/>
      <c r="D13" s="92"/>
      <c r="E13" s="92"/>
      <c r="F13" s="92"/>
      <c r="G13" s="92"/>
      <c r="H13" s="43"/>
      <c r="I13" s="43"/>
    </row>
    <row r="14" spans="1:9" ht="15.6" customHeight="1" x14ac:dyDescent="0.2">
      <c r="A14" s="92" t="s">
        <v>27</v>
      </c>
      <c r="B14" s="92"/>
      <c r="C14" s="92"/>
      <c r="D14" s="92"/>
      <c r="E14" s="92"/>
      <c r="F14" s="92"/>
      <c r="G14" s="92"/>
      <c r="H14" s="43"/>
      <c r="I14" s="43"/>
    </row>
    <row r="15" spans="1:9" ht="15.75" x14ac:dyDescent="0.25">
      <c r="B15" s="16"/>
      <c r="C15" s="16"/>
      <c r="D15" s="16"/>
      <c r="E15" s="16"/>
      <c r="F15" s="16"/>
      <c r="G15" s="16"/>
      <c r="H15" s="44"/>
      <c r="I15" s="44"/>
    </row>
    <row r="16" spans="1:9" x14ac:dyDescent="0.2">
      <c r="B16" s="45"/>
      <c r="C16" s="45"/>
      <c r="D16" s="45"/>
      <c r="E16" s="45"/>
      <c r="F16" s="45"/>
      <c r="G16" s="45"/>
    </row>
    <row r="17" spans="2:7" x14ac:dyDescent="0.2">
      <c r="B17" s="45"/>
      <c r="C17" s="45"/>
      <c r="D17" s="45"/>
      <c r="E17" s="45"/>
      <c r="F17" s="45"/>
      <c r="G17" s="45"/>
    </row>
    <row r="18" spans="2:7" x14ac:dyDescent="0.2">
      <c r="C18" s="46"/>
      <c r="D18" s="46"/>
      <c r="E18" s="47"/>
      <c r="F18" s="46"/>
      <c r="G18" s="46"/>
    </row>
    <row r="19" spans="2:7" x14ac:dyDescent="0.2">
      <c r="B19" s="48"/>
      <c r="C19" s="46"/>
      <c r="D19" s="46"/>
      <c r="E19" s="47"/>
      <c r="F19" s="46"/>
      <c r="G19" s="46"/>
    </row>
    <row r="20" spans="2:7" x14ac:dyDescent="0.2">
      <c r="B20" s="48"/>
      <c r="C20" s="46"/>
      <c r="D20" s="46"/>
      <c r="E20" s="47"/>
      <c r="F20" s="46"/>
      <c r="G20" s="46"/>
    </row>
    <row r="21" spans="2:7" x14ac:dyDescent="0.2">
      <c r="B21" s="46"/>
      <c r="D21" s="46"/>
      <c r="E21" s="49"/>
      <c r="F21" s="46"/>
      <c r="G21" s="46"/>
    </row>
    <row r="22" spans="2:7" x14ac:dyDescent="0.2">
      <c r="B22" s="46"/>
      <c r="D22" s="46"/>
      <c r="E22" s="49"/>
      <c r="F22" s="46"/>
      <c r="G22" s="46"/>
    </row>
  </sheetData>
  <mergeCells count="8">
    <mergeCell ref="A12:G12"/>
    <mergeCell ref="A13:G13"/>
    <mergeCell ref="A14:G14"/>
    <mergeCell ref="B2:G2"/>
    <mergeCell ref="B5:G5"/>
    <mergeCell ref="B3:G3"/>
    <mergeCell ref="A7:A9"/>
    <mergeCell ref="A11:G11"/>
  </mergeCells>
  <phoneticPr fontId="7" type="noConversion"/>
  <printOptions horizontalCentered="1"/>
  <pageMargins left="0.7" right="0.7" top="0.75" bottom="0.75" header="0.3" footer="0.3"/>
  <pageSetup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D32"/>
  <sheetViews>
    <sheetView tabSelected="1" view="pageBreakPreview" zoomScale="60" zoomScaleNormal="100" workbookViewId="0">
      <selection activeCell="A9" sqref="A9:D9"/>
    </sheetView>
  </sheetViews>
  <sheetFormatPr defaultRowHeight="12.75" x14ac:dyDescent="0.2"/>
  <cols>
    <col min="1" max="1" width="74.85546875" bestFit="1" customWidth="1"/>
    <col min="2" max="2" width="13.7109375" bestFit="1" customWidth="1"/>
    <col min="3" max="3" width="14.140625" bestFit="1" customWidth="1"/>
    <col min="4" max="4" width="15.140625" bestFit="1" customWidth="1"/>
    <col min="5" max="5" width="11.28515625" customWidth="1"/>
    <col min="10" max="10" width="10.7109375" bestFit="1" customWidth="1"/>
  </cols>
  <sheetData>
    <row r="1" spans="1:4" ht="15" x14ac:dyDescent="0.25">
      <c r="A1" s="8"/>
      <c r="B1" s="8"/>
      <c r="C1" s="8"/>
      <c r="D1" s="8"/>
    </row>
    <row r="2" spans="1:4" ht="20.25" x14ac:dyDescent="0.3">
      <c r="A2" s="74" t="s">
        <v>0</v>
      </c>
      <c r="B2" s="74"/>
      <c r="C2" s="74"/>
      <c r="D2" s="74"/>
    </row>
    <row r="3" spans="1:4" ht="15.75" x14ac:dyDescent="0.2">
      <c r="A3" s="95" t="s">
        <v>66</v>
      </c>
      <c r="B3" s="95"/>
      <c r="C3" s="95"/>
      <c r="D3" s="95"/>
    </row>
    <row r="4" spans="1:4" ht="15.75" x14ac:dyDescent="0.25">
      <c r="A4" s="9"/>
      <c r="B4" s="9"/>
      <c r="C4" s="9"/>
      <c r="D4" s="8"/>
    </row>
    <row r="5" spans="1:4" ht="15.75" x14ac:dyDescent="0.25">
      <c r="A5" s="17"/>
      <c r="B5" s="17"/>
      <c r="C5" s="17"/>
      <c r="D5" s="18"/>
    </row>
    <row r="6" spans="1:4" ht="26.25" customHeight="1" x14ac:dyDescent="0.2">
      <c r="A6" s="88" t="s">
        <v>39</v>
      </c>
      <c r="B6" s="88"/>
      <c r="C6" s="88"/>
      <c r="D6" s="88"/>
    </row>
    <row r="7" spans="1:4" ht="14.25" x14ac:dyDescent="0.2">
      <c r="A7" s="111"/>
      <c r="B7" s="98" t="s">
        <v>18</v>
      </c>
      <c r="C7" s="98"/>
      <c r="D7" s="98"/>
    </row>
    <row r="8" spans="1:4" ht="14.25" x14ac:dyDescent="0.2">
      <c r="A8" s="112"/>
      <c r="B8" s="99" t="s">
        <v>28</v>
      </c>
      <c r="C8" s="99" t="s">
        <v>29</v>
      </c>
      <c r="D8" s="99" t="s">
        <v>30</v>
      </c>
    </row>
    <row r="9" spans="1:4" ht="18" x14ac:dyDescent="0.2">
      <c r="A9" s="115" t="s">
        <v>50</v>
      </c>
      <c r="B9" s="100">
        <f>'[1]2.4 Bill Impacts'!$B$10</f>
        <v>83.967056048000003</v>
      </c>
      <c r="C9" s="100">
        <f>'[1]2.4 Bill Impacts'!$C$10</f>
        <v>127.22860134000001</v>
      </c>
      <c r="D9" s="100">
        <f>'[1]2.4 Bill Impacts'!$D$10</f>
        <v>257.01323721599999</v>
      </c>
    </row>
    <row r="10" spans="1:4" ht="28.5" customHeight="1" x14ac:dyDescent="0.2">
      <c r="A10" s="101" t="s">
        <v>51</v>
      </c>
      <c r="B10" s="102">
        <f>'[1]2.4 Bill Impacts'!$B$11</f>
        <v>6.6712000000000007</v>
      </c>
      <c r="C10" s="102">
        <f>'[1]2.4 Bill Impacts'!$C$11</f>
        <v>12.508500000000002</v>
      </c>
      <c r="D10" s="102">
        <f>'[1]2.4 Bill Impacts'!$D$11</f>
        <v>30.020400000000006</v>
      </c>
    </row>
    <row r="11" spans="1:4" ht="18" x14ac:dyDescent="0.2">
      <c r="A11" s="103" t="s">
        <v>52</v>
      </c>
      <c r="B11" s="104">
        <f>'[1]2.4 Bill Impacts'!$B$12</f>
        <v>7.6561996754268238</v>
      </c>
      <c r="C11" s="104">
        <f>'[1]2.4 Bill Impacts'!$C$12</f>
        <v>14.355374391425295</v>
      </c>
      <c r="D11" s="104">
        <f>'[1]2.4 Bill Impacts'!$D$12</f>
        <v>34.452898539420708</v>
      </c>
    </row>
    <row r="12" spans="1:4" ht="14.25" x14ac:dyDescent="0.2">
      <c r="A12" s="105" t="s">
        <v>31</v>
      </c>
      <c r="B12" s="106">
        <f>'[1]2.4 Bill Impacts'!$B$13</f>
        <v>0.9849996754268231</v>
      </c>
      <c r="C12" s="106">
        <f>'[1]2.4 Bill Impacts'!$C$13</f>
        <v>1.8468743914252936</v>
      </c>
      <c r="D12" s="106">
        <f>'[1]2.4 Bill Impacts'!$D$13</f>
        <v>4.4324985394207026</v>
      </c>
    </row>
    <row r="13" spans="1:4" ht="15" x14ac:dyDescent="0.2">
      <c r="A13" s="107" t="s">
        <v>32</v>
      </c>
      <c r="B13" s="108">
        <f>'[1]2.4 Bill Impacts'!$B$14</f>
        <v>1.1730787308581419E-2</v>
      </c>
      <c r="C13" s="108">
        <f>'[1]2.4 Bill Impacts'!$C$14</f>
        <v>1.4516188749806258E-2</v>
      </c>
      <c r="D13" s="108">
        <f>'[1]2.4 Bill Impacts'!$D$14</f>
        <v>1.7246187735052442E-2</v>
      </c>
    </row>
    <row r="14" spans="1:4" ht="18" x14ac:dyDescent="0.2">
      <c r="A14" s="103" t="s">
        <v>53</v>
      </c>
      <c r="B14" s="104">
        <f>'[1]2.4 Bill Impacts'!$B$15</f>
        <v>8.0654089329527832</v>
      </c>
      <c r="C14" s="104">
        <f>'[1]2.4 Bill Impacts'!$C$15</f>
        <v>15.122641749286467</v>
      </c>
      <c r="D14" s="104">
        <f>'[1]2.4 Bill Impacts'!$D$15</f>
        <v>36.294340198287522</v>
      </c>
    </row>
    <row r="15" spans="1:4" ht="14.25" x14ac:dyDescent="0.2">
      <c r="A15" s="105" t="s">
        <v>54</v>
      </c>
      <c r="B15" s="106">
        <f>'[1]2.4 Bill Impacts'!$B$16</f>
        <v>0.40920925752595938</v>
      </c>
      <c r="C15" s="106">
        <f>'[1]2.4 Bill Impacts'!$C$16</f>
        <v>0.76726735786117217</v>
      </c>
      <c r="D15" s="106">
        <f>'[1]2.4 Bill Impacts'!$D$16</f>
        <v>1.8414416588668132</v>
      </c>
    </row>
    <row r="16" spans="1:4" ht="15" x14ac:dyDescent="0.2">
      <c r="A16" s="107" t="s">
        <v>55</v>
      </c>
      <c r="B16" s="108">
        <f>'[1]2.4 Bill Impacts'!$B$17</f>
        <v>4.8169435576485252E-3</v>
      </c>
      <c r="C16" s="108">
        <f>'[1]2.4 Bill Impacts'!$C$17</f>
        <v>5.9443310475002162E-3</v>
      </c>
      <c r="D16" s="108">
        <f>'[1]2.4 Bill Impacts'!$D$17</f>
        <v>7.0433034738400157E-3</v>
      </c>
    </row>
    <row r="17" spans="1:4" ht="37.15" customHeight="1" x14ac:dyDescent="0.2">
      <c r="A17" s="96" t="str">
        <f>'[1]2.4 Bill Impacts'!$A$18:$D$18</f>
        <v>1Total bill including HST, based on time-of-use commodity prices effective May 1, 2021 and 2021 distribution rates effective July 1, 2021 approved per Distribution Rate Order EB-2020-0194, dated May 27, 2021 (includes impacts of all components of the Fair Hydro Plan).</v>
      </c>
      <c r="B17" s="96"/>
      <c r="C17" s="96"/>
      <c r="D17" s="96"/>
    </row>
    <row r="18" spans="1:4" ht="28.9" customHeight="1" x14ac:dyDescent="0.2">
      <c r="A18" s="97" t="str">
        <f>'[1]2.4 Bill Impacts'!$A$19:$D$19</f>
        <v>2The impact on RTSR is assumed to be the net impact on average transmission rates, as per Table 5 in Exhibit A, Tab 4, Schedule 1.</v>
      </c>
      <c r="B18" s="97"/>
      <c r="C18" s="97"/>
      <c r="D18" s="97"/>
    </row>
    <row r="19" spans="1:4" ht="15.75" x14ac:dyDescent="0.25">
      <c r="A19" s="6"/>
      <c r="B19" s="7"/>
      <c r="C19" s="7"/>
      <c r="D19" s="7"/>
    </row>
    <row r="20" spans="1:4" ht="31.5" customHeight="1" x14ac:dyDescent="0.25">
      <c r="A20" s="109" t="s">
        <v>77</v>
      </c>
      <c r="B20" s="110"/>
      <c r="C20" s="110"/>
      <c r="D20" s="110"/>
    </row>
    <row r="21" spans="1:4" ht="14.25" x14ac:dyDescent="0.2">
      <c r="A21" s="111"/>
      <c r="B21" s="98" t="s">
        <v>19</v>
      </c>
      <c r="C21" s="98"/>
      <c r="D21" s="98"/>
    </row>
    <row r="22" spans="1:4" ht="14.25" x14ac:dyDescent="0.2">
      <c r="A22" s="112"/>
      <c r="B22" s="99" t="s">
        <v>33</v>
      </c>
      <c r="C22" s="99" t="s">
        <v>34</v>
      </c>
      <c r="D22" s="99" t="s">
        <v>35</v>
      </c>
    </row>
    <row r="23" spans="1:4" ht="18" x14ac:dyDescent="0.2">
      <c r="A23" s="113" t="s">
        <v>50</v>
      </c>
      <c r="B23" s="104">
        <f>'[1]2.4 Bill Impacts'!B$24</f>
        <v>215.96356512</v>
      </c>
      <c r="C23" s="104">
        <f>'[1]2.4 Bill Impacts'!C$24</f>
        <v>400.10251023999996</v>
      </c>
      <c r="D23" s="104">
        <f>'[1]2.4 Bill Impacts'!D$24</f>
        <v>2793.9087968000003</v>
      </c>
    </row>
    <row r="24" spans="1:4" ht="27" customHeight="1" x14ac:dyDescent="0.2">
      <c r="A24" s="101" t="s">
        <v>56</v>
      </c>
      <c r="B24" s="102">
        <f>'[1]2.4 Bill Impacts'!B$25</f>
        <v>13.2616</v>
      </c>
      <c r="C24" s="102">
        <f>'[1]2.4 Bill Impacts'!C$25</f>
        <v>26.523199999999999</v>
      </c>
      <c r="D24" s="102">
        <f>'[1]2.4 Bill Impacts'!D$25</f>
        <v>198.92399999999998</v>
      </c>
    </row>
    <row r="25" spans="1:4" ht="18" x14ac:dyDescent="0.2">
      <c r="A25" s="114" t="s">
        <v>37</v>
      </c>
      <c r="B25" s="100">
        <f>'[1]2.4 Bill Impacts'!B$26</f>
        <v>15.219669267244329</v>
      </c>
      <c r="C25" s="100">
        <f>'[1]2.4 Bill Impacts'!C$26</f>
        <v>30.439338534488659</v>
      </c>
      <c r="D25" s="100">
        <f>'[1]2.4 Bill Impacts'!D$26</f>
        <v>228.29503900866496</v>
      </c>
    </row>
    <row r="26" spans="1:4" ht="14.25" x14ac:dyDescent="0.2">
      <c r="A26" s="105" t="s">
        <v>31</v>
      </c>
      <c r="B26" s="106">
        <f>'[1]2.4 Bill Impacts'!B$27</f>
        <v>1.9580692672443281</v>
      </c>
      <c r="C26" s="106">
        <f>'[1]2.4 Bill Impacts'!C$27</f>
        <v>3.9161385344886561</v>
      </c>
      <c r="D26" s="106">
        <f>'[1]2.4 Bill Impacts'!D$27</f>
        <v>29.371039008664923</v>
      </c>
    </row>
    <row r="27" spans="1:4" ht="15" x14ac:dyDescent="0.2">
      <c r="A27" s="107" t="s">
        <v>57</v>
      </c>
      <c r="B27" s="108">
        <f>'[1]2.4 Bill Impacts'!B$28</f>
        <v>9.0666648615303613E-3</v>
      </c>
      <c r="C27" s="108">
        <f>'[1]2.4 Bill Impacts'!C$28</f>
        <v>9.7878379521777435E-3</v>
      </c>
      <c r="D27" s="108">
        <f>'[1]2.4 Bill Impacts'!D$28</f>
        <v>1.0512526050351035E-2</v>
      </c>
    </row>
    <row r="28" spans="1:4" ht="18" x14ac:dyDescent="0.2">
      <c r="A28" s="114" t="s">
        <v>53</v>
      </c>
      <c r="B28" s="100">
        <f>'[1]2.4 Bill Impacts'!B$29</f>
        <v>16.033131536342282</v>
      </c>
      <c r="C28" s="100">
        <f>'[1]2.4 Bill Impacts'!C$29</f>
        <v>32.066263072684563</v>
      </c>
      <c r="D28" s="100">
        <f>'[1]2.4 Bill Impacts'!D$29</f>
        <v>240.49697304513424</v>
      </c>
    </row>
    <row r="29" spans="1:4" ht="14.25" x14ac:dyDescent="0.2">
      <c r="A29" s="105" t="s">
        <v>54</v>
      </c>
      <c r="B29" s="106">
        <f>'[1]2.4 Bill Impacts'!B$30</f>
        <v>0.81346226909795227</v>
      </c>
      <c r="C29" s="106">
        <f>'[1]2.4 Bill Impacts'!C$30</f>
        <v>1.6269245381959045</v>
      </c>
      <c r="D29" s="106">
        <f>'[1]2.4 Bill Impacts'!D$30</f>
        <v>12.201934036469282</v>
      </c>
    </row>
    <row r="30" spans="1:4" ht="15" x14ac:dyDescent="0.2">
      <c r="A30" s="107" t="s">
        <v>55</v>
      </c>
      <c r="B30" s="108">
        <f>'[1]2.4 Bill Impacts'!B$31</f>
        <v>3.7328201552143227E-3</v>
      </c>
      <c r="C30" s="108">
        <f>'[1]2.4 Bill Impacts'!C$31</f>
        <v>4.0268550551586201E-3</v>
      </c>
      <c r="D30" s="108">
        <f>'[1]2.4 Bill Impacts'!D$31</f>
        <v>4.3219003237680515E-3</v>
      </c>
    </row>
    <row r="31" spans="1:4" ht="35.65" customHeight="1" x14ac:dyDescent="0.2">
      <c r="A31" s="96" t="str">
        <f>'[1]2.4 Bill Impacts'!$A$32:$D$32</f>
        <v>1Total bill including HST, based on time-of-use commodity prices effective May 1, 2021 and 2021 distribution rates effective July 1, 2021 approved per Distribution Rate Order EB-2020-0194, dated May 27, 2021 (includes impacts of all components of the Fair Hydro Plan).</v>
      </c>
      <c r="B31" s="96"/>
      <c r="C31" s="96"/>
      <c r="D31" s="96"/>
    </row>
    <row r="32" spans="1:4" ht="26.1" customHeight="1" x14ac:dyDescent="0.2">
      <c r="A32" s="97" t="str">
        <f>'[1]2.4 Bill Impacts'!$A$33:$D$33</f>
        <v>2The impact on RTSR is assumed to be the net impact on average transmission rates, as per Table 5 in Exhibit A, Tab 4, Schedule 1.</v>
      </c>
      <c r="B32" s="97"/>
      <c r="C32" s="97"/>
      <c r="D32" s="97"/>
    </row>
  </sheetData>
  <mergeCells count="10">
    <mergeCell ref="A18:D18"/>
    <mergeCell ref="A21:A22"/>
    <mergeCell ref="A31:D31"/>
    <mergeCell ref="A32:D32"/>
    <mergeCell ref="A20:D20"/>
    <mergeCell ref="A2:D2"/>
    <mergeCell ref="A3:D3"/>
    <mergeCell ref="A7:A8"/>
    <mergeCell ref="A17:D17"/>
    <mergeCell ref="A6:D6"/>
  </mergeCells>
  <printOptions horizontalCentered="1"/>
  <pageMargins left="0.7" right="0.7" top="0.75" bottom="0.75" header="0.3" footer="0.3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filed Evidence Template" ma:contentTypeID="0x010100C329D28E15ECD441BA2EBF16E3091A25005D532278D4B7724BA072A0943D9BE537" ma:contentTypeVersion="17" ma:contentTypeDescription="Template for Prefiled Evidence" ma:contentTypeScope="" ma:versionID="1f0a97314d43390f4e3a0889496cee14">
  <xsd:schema xmlns:xsd="http://www.w3.org/2001/XMLSchema" xmlns:xs="http://www.w3.org/2001/XMLSchema" xmlns:p="http://schemas.microsoft.com/office/2006/metadata/properties" xmlns:ns2="f0af1d65-dfd0-4b99-b523-def3a954563f" xmlns:ns3="ea909525-6dd5-47d7-9eed-71e77e5cedc6" xmlns:ns4="f9175001-c430-4d57-adde-c1c10539e919" xmlns:ns5="31a38067-a042-4e0e-9037-517587b10700" xmlns:ns6="95f47813-6223-4a6f-8345-4f354f0b8e15" targetNamespace="http://schemas.microsoft.com/office/2006/metadata/properties" ma:root="true" ma:fieldsID="dca157f3916ef06071bbc430b30a623a" ns2:_="" ns3:_="" ns4:_="" ns5:_="" ns6:_="">
    <xsd:import namespace="f0af1d65-dfd0-4b99-b523-def3a954563f"/>
    <xsd:import namespace="ea909525-6dd5-47d7-9eed-71e77e5cedc6"/>
    <xsd:import namespace="f9175001-c430-4d57-adde-c1c10539e919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Authoring_x0020_Party" minOccurs="0"/>
                <xsd:element ref="ns4:Applicant" minOccurs="0"/>
                <xsd:element ref="ns4:Document_x0020_Type"/>
                <xsd:element ref="ns4:Issue_x0020_Date"/>
                <xsd:element ref="ns4:Case_x0020_Number_x002f_Docket_x0020_Number" minOccurs="0"/>
                <xsd:element ref="ns5:Exhibit" minOccurs="0"/>
                <xsd:element ref="ns5:Tab" minOccurs="0"/>
                <xsd:element ref="ns5:Schedule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9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10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13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Exhibit" ma:index="14" nillable="true" ma:displayName="Exhibit" ma:internalName="Exhibit">
      <xsd:simpleType>
        <xsd:restriction base="dms:Text">
          <xsd:maxLength value="4"/>
        </xsd:restriction>
      </xsd:simpleType>
    </xsd:element>
    <xsd:element name="Tab" ma:index="15" nillable="true" ma:displayName="Tab" ma:internalName="Tab">
      <xsd:simpleType>
        <xsd:restriction base="dms:Text">
          <xsd:maxLength value="4"/>
        </xsd:restriction>
      </xsd:simpleType>
    </xsd:element>
    <xsd:element name="Schedule" ma:index="16" nillable="true" ma:displayName="Schedule" ma:internalName="Schedule">
      <xsd:simpleType>
        <xsd:restriction base="dms:Text">
          <xsd:maxLength value="8"/>
        </xsd:restriction>
      </xsd:simpleType>
    </xsd:element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Case_x0020_Number_x002f_Docket_x0020_Number xmlns="f9175001-c430-4d57-adde-c1c10539e919">EB-2021-0185</Case_x0020_Number_x002f_Docket_x0020_Number>
    <Issue_x0020_Date xmlns="f9175001-c430-4d57-adde-c1c10539e919">2021-08-27T04:00:00+00:00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Draft_x0020_Ready xmlns="95f47813-6223-4a6f-8345-4f354f0b8e15">false</Draft_x0020_Ready>
    <RA_x0020_Approved xmlns="95f47813-6223-4a6f-8345-4f354f0b8e15">false</RA_x0020_Approved>
    <Dir_x0020_Approved xmlns="95f47813-6223-4a6f-8345-4f354f0b8e15">false</Dir_x0020_Approved>
    <Document_x0020_Type xmlns="f9175001-c430-4d57-adde-c1c10539e919">Prefiled evidence</Document_x0020_Type>
    <RA_x0020_Contact xmlns="31a38067-a042-4e0e-9037-517587b10700">BEN-SHLOMO Oren</RA_x0020_Contact>
    <Witness xmlns="95f47813-6223-4a6f-8345-4f354f0b8e15">Clement Li</Witness>
    <Dir_Approved xmlns="95f47813-6223-4a6f-8345-4f354f0b8e15">false</Dir_Approved>
    <_dlc_DocId xmlns="f0af1d65-dfd0-4b99-b523-def3a954563f">PMCN44DTZYCH-1935566727-1264</_dlc_DocId>
    <_dlc_DocIdUrl xmlns="f0af1d65-dfd0-4b99-b523-def3a954563f">
      <Url>https://teams.hydroone.com/sites/ra/ra/_layouts/DocIdRedir.aspx?ID=PMCN44DTZYCH-1935566727-1264</Url>
      <Description>PMCN44DTZYCH-1935566727-1264</Description>
    </_dlc_DocIdUrl>
    <Schedule xmlns="31a38067-a042-4e0e-9037-517587b10700">01</Schedule>
    <Tab xmlns="31a38067-a042-4e0e-9037-517587b10700">04</Tab>
    <Exhibit xmlns="31a38067-a042-4e0e-9037-517587b10700">A</Exhibi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762A4F-9B1A-4627-9A4C-018C9F39CDBD}"/>
</file>

<file path=customXml/itemProps2.xml><?xml version="1.0" encoding="utf-8"?>
<ds:datastoreItem xmlns:ds="http://schemas.openxmlformats.org/officeDocument/2006/customXml" ds:itemID="{6FF0AF52-5A6D-4568-B46C-8B80E066CD8C}"/>
</file>

<file path=customXml/itemProps3.xml><?xml version="1.0" encoding="utf-8"?>
<ds:datastoreItem xmlns:ds="http://schemas.openxmlformats.org/officeDocument/2006/customXml" ds:itemID="{8826990A-BDE3-454F-A681-568DD176A36D}"/>
</file>

<file path=customXml/itemProps4.xml><?xml version="1.0" encoding="utf-8"?>
<ds:datastoreItem xmlns:ds="http://schemas.openxmlformats.org/officeDocument/2006/customXml" ds:itemID="{0E83D2C6-395A-4E87-8AFB-ED94A2F6E6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A-04-01-01 Charge Determinants</vt:lpstr>
      <vt:lpstr>A-04-01-02 Rev Req by Rate Pool</vt:lpstr>
      <vt:lpstr>A-04-01-03 LVSG</vt:lpstr>
      <vt:lpstr>A-04-01-04 Bill Impacts</vt:lpstr>
      <vt:lpstr>'A-04-01-02 Rev Req by Rate Pool'!Print_Area</vt:lpstr>
      <vt:lpstr>'A-04-01-04 Bill Impacts'!Print_Area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A-04-01_01-04</dc:title>
  <dc:creator>Hydro One User</dc:creator>
  <cp:lastModifiedBy>MACKINNON Eryn</cp:lastModifiedBy>
  <cp:lastPrinted>2021-08-25T20:13:52Z</cp:lastPrinted>
  <dcterms:created xsi:type="dcterms:W3CDTF">2007-08-28T13:13:37Z</dcterms:created>
  <dcterms:modified xsi:type="dcterms:W3CDTF">2021-08-25T20:15:38Z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 (Only Internal information is not for release to the public)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EB-2010-0002</vt:lpwstr>
  </property>
  <property fmtid="{D5CDD505-2E9C-101B-9397-08002B2CF9AE}" pid="5" name="ContentType">
    <vt:lpwstr>Regulatory Affairs Proceeding</vt:lpwstr>
  </property>
  <property fmtid="{D5CDD505-2E9C-101B-9397-08002B2CF9AE}" pid="6" name="ContentTypeId">
    <vt:lpwstr>0x010100C329D28E15ECD441BA2EBF16E3091A25005D532278D4B7724BA072A0943D9BE537</vt:lpwstr>
  </property>
  <property fmtid="{D5CDD505-2E9C-101B-9397-08002B2CF9AE}" pid="7" name="Case Type">
    <vt:lpwstr>Electricity</vt:lpwstr>
  </property>
  <property fmtid="{D5CDD505-2E9C-101B-9397-08002B2CF9AE}" pid="8" name="Filing Status">
    <vt:lpwstr>Draft</vt:lpwstr>
  </property>
  <property fmtid="{D5CDD505-2E9C-101B-9397-08002B2CF9AE}" pid="9" name="Applicant">
    <vt:lpwstr>Hydro One Networks</vt:lpwstr>
  </property>
  <property fmtid="{D5CDD505-2E9C-101B-9397-08002B2CF9AE}" pid="10" name="Document Type">
    <vt:lpwstr>Prefiled evidence</vt:lpwstr>
  </property>
  <property fmtid="{D5CDD505-2E9C-101B-9397-08002B2CF9AE}" pid="11" name="Issue Date">
    <vt:lpwstr>2011-01-05T00:00:00Z</vt:lpwstr>
  </property>
  <property fmtid="{D5CDD505-2E9C-101B-9397-08002B2CF9AE}" pid="12" name="Authoring Party">
    <vt:lpwstr>Hydro One Networks - HONI</vt:lpwstr>
  </property>
  <property fmtid="{D5CDD505-2E9C-101B-9397-08002B2CF9AE}" pid="13" name="Order">
    <vt:lpwstr>1000.00000000000</vt:lpwstr>
  </property>
  <property fmtid="{D5CDD505-2E9C-101B-9397-08002B2CF9AE}" pid="14" name="RA Contact">
    <vt:lpwstr>182932 - AC</vt:lpwstr>
  </property>
  <property fmtid="{D5CDD505-2E9C-101B-9397-08002B2CF9AE}" pid="15" name="_dlc_DocIdItemGuid">
    <vt:lpwstr>4a07b495-ebee-4fc1-b172-35d8a916c137</vt:lpwstr>
  </property>
</Properties>
</file>